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WO_LEP\"/>
    </mc:Choice>
  </mc:AlternateContent>
  <xr:revisionPtr revIDLastSave="0" documentId="13_ncr:1_{57AC4510-6DE4-4948-8806-C6BCCD3F441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U30" i="109"/>
  <c r="AK33" i="109"/>
  <c r="AU29" i="109"/>
  <c r="AK32" i="109"/>
  <c r="AK30" i="109"/>
  <c r="AU34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<sst xmlns="http://schemas.openxmlformats.org/spreadsheetml/2006/main" count="2354" uniqueCount="530">
  <si>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</si>
  <si>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</si>
  <si>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</si>
  <si>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</si>
  <si>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</si>
  <si>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</si>
  <si>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</si>
  <si>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</si>
  <si>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</si>
  <si>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</si>
  <si>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</si>
  <si>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</si>
  <si>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</si>
  <si>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</si>
  <si>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</si>
  <si>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</si>
  <si>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</si>
  <si>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</si>
  <si>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</si>
  <si>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</si>
  <si>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</si>
  <si>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</si>
  <si>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</si>
  <si>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</si>
  <si>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</si>
  <si>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</si>
  <si>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</si>
  <si>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</si>
  <si>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</si>
  <si>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</si>
  <si>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</si>
  <si>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</si>
  <si>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</si>
  <si>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</si>
  <si>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</si>
  <si>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</si>
  <si>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</si>
  <si>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</si>
  <si>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</si>
  <si>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</si>
  <si>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</si>
  <si>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</si>
  <si>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</si>
  <si>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</si>
  <si>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</si>
  <si>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</si>
  <si>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</si>
  <si>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</si>
  <si>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</si>
  <si>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</si>
  <si>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</si>
  <si>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</si>
  <si>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</si>
  <si>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</si>
  <si>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</si>
  <si>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</si>
  <si>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</si>
  <si>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</si>
  <si>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</si>
  <si>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</si>
  <si>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</si>
  <si>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</si>
  <si>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</si>
  <si>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</si>
  <si>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</si>
  <si>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</si>
  <si>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</si>
  <si>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</si>
  <si>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</si>
  <si>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</si>
  <si>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</si>
  <si>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</si>
  <si>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</si>
  <si>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</si>
  <si>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</si>
  <si>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</si>
  <si>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</si>
  <si>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</si>
  <si>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</si>
  <si>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</si>
  <si>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</si>
  <si>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</si>
  <si>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</si>
  <si>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</si>
  <si>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</si>
  <si>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</si>
  <si>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</si>
  <si>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</si>
  <si>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</si>
  <si>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</si>
  <si>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</si>
  <si>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</si>
  <si>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</si>
  <si>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</si>
  <si>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</si>
  <si>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</si>
  <si>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</si>
  <si>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</si>
  <si>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</si>
  <si>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</si>
  <si>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</si>
  <si>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</si>
  <si>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</si>
  <si>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</si>
  <si>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</si>
  <si>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</si>
  <si>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</si>
  <si>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</si>
  <si>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</si>
  <si>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</si>
  <si>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</si>
  <si>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</si>
  <si>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</si>
  <si>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</si>
  <si>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</si>
  <si>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</si>
  <si>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</si>
  <si>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</si>
  <si>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</si>
  <si>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</si>
  <si>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</si>
  <si>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</si>
  <si>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</si>
  <si>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</si>
  <si>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</si>
  <si>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</si>
  <si>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</si>
  <si>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</si>
  <si>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</si>
  <si>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</si>
  <si>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</si>
  <si>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</si>
  <si>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</si>
  <si>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</si>
  <si>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</si>
  <si>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</si>
  <si>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</si>
  <si>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</si>
  <si>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</si>
  <si>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</si>
  <si>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</si>
  <si>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</si>
  <si>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</si>
  <si>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</si>
  <si>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</si>
  <si>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</si>
  <si>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</si>
  <si>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</si>
  <si>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</si>
  <si>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</si>
  <si>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</si>
  <si>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</si>
  <si>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</si>
  <si>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</si>
  <si>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</si>
  <si>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</si>
  <si>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</si>
  <si>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</si>
  <si>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</si>
  <si>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</si>
  <si>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</si>
  <si>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</si>
  <si>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</si>
  <si>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</si>
  <si>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</si>
  <si>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</si>
  <si>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</si>
  <si>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</si>
  <si>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</si>
  <si>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</si>
  <si>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</si>
  <si>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</si>
  <si>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</si>
  <si>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</si>
  <si>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</si>
  <si>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</si>
  <si>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</si>
  <si>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</si>
  <si>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</si>
  <si>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</si>
  <si>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</si>
  <si>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</si>
  <si>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</si>
  <si>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</si>
  <si>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</si>
  <si>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</si>
  <si>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</si>
  <si>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</si>
  <si>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</si>
  <si>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</si>
  <si>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</si>
  <si>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</si>
  <si>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</si>
  <si>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</si>
  <si>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</si>
  <si>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</si>
  <si>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</si>
  <si>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</si>
  <si>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</si>
  <si>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</si>
  <si>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</si>
  <si>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</si>
  <si>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</si>
  <si>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</si>
  <si>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</si>
  <si>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</si>
  <si>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</si>
  <si>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</si>
  <si>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</si>
  <si>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</si>
  <si>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</si>
  <si>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</si>
  <si>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</si>
  <si>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</si>
  <si>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</si>
  <si>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</si>
  <si>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</si>
  <si>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</si>
  <si>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</si>
  <si>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</si>
  <si>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</si>
  <si>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</si>
  <si>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</si>
  <si>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</si>
  <si>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</si>
  <si>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</si>
  <si>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</si>
  <si>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</si>
  <si>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</si>
  <si>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</si>
  <si>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</si>
  <si>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</si>
  <si>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</si>
  <si>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</si>
  <si>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</si>
  <si>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</si>
  <si>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</si>
  <si>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</si>
  <si>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</si>
  <si>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</si>
  <si>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</si>
  <si>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</si>
  <si>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</si>
  <si>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</si>
  <si>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</si>
  <si>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</si>
  <si>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</si>
  <si>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</si>
  <si>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</si>
  <si>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</si>
  <si>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</si>
  <si>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</si>
  <si>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</si>
  <si>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</si>
  <si>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</si>
  <si>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</si>
  <si>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</si>
  <si>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</si>
  <si>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</si>
  <si>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</si>
  <si>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</si>
  <si>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</si>
  <si>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</si>
  <si>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</si>
  <si>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</si>
  <si>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</si>
  <si>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</si>
  <si>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</si>
  <si>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</si>
  <si>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</si>
  <si>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</si>
  <si>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</si>
  <si>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</si>
  <si>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</si>
  <si>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</si>
  <si>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</si>
  <si>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</si>
  <si>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</si>
  <si>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</si>
  <si>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</si>
  <si>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</si>
  <si>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</si>
  <si>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</si>
  <si>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</si>
  <si>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</si>
  <si>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</si>
  <si>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</si>
  <si>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</si>
  <si>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</si>
  <si>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</si>
  <si>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</si>
  <si>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</si>
  <si>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</si>
  <si>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</si>
  <si>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</si>
  <si>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</si>
  <si>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</si>
  <si>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</si>
  <si>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</si>
  <si>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</si>
  <si>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</si>
  <si>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</si>
  <si>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</si>
  <si>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</si>
  <si>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</si>
  <si>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</si>
  <si>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</si>
  <si>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</si>
  <si>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</si>
  <si>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</si>
  <si>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</si>
  <si>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</si>
  <si>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</si>
  <si>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</si>
  <si>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</si>
  <si>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</si>
  <si>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</si>
  <si>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</si>
  <si>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</si>
  <si>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</si>
  <si>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</si>
  <si>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</si>
  <si>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</si>
  <si>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</si>
  <si>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</si>
  <si>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</si>
  <si>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</si>
  <si>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</si>
  <si>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</si>
  <si>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</si>
  <si>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</si>
  <si>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</si>
  <si>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</si>
  <si>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</si>
  <si>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</si>
  <si>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</si>
  <si>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</si>
  <si>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</si>
  <si>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</si>
  <si>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</si>
  <si>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</si>
  <si>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</si>
  <si>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</si>
  <si>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</si>
  <si>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</si>
  <si>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</si>
  <si>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</si>
  <si>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</si>
  <si>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</si>
  <si>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</si>
  <si>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</si>
  <si>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</si>
  <si>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</si>
  <si>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</si>
  <si>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</si>
  <si>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</si>
  <si>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</si>
  <si>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</si>
  <si>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</si>
  <si>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</si>
  <si>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</si>
  <si>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</si>
  <si>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</si>
  <si>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</si>
  <si>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</si>
  <si>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</si>
  <si>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</si>
  <si>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</si>
  <si>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</si>
  <si>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</si>
  <si>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</si>
  <si>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</si>
  <si>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</si>
  <si>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</si>
  <si>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</si>
  <si>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</si>
  <si>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</si>
  <si>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</si>
  <si>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</si>
  <si>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</si>
  <si>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</si>
  <si>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</si>
  <si>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</si>
  <si>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</si>
  <si>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</si>
  <si>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</si>
  <si>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</si>
  <si>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</si>
  <si>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</si>
  <si>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</si>
  <si>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</si>
  <si>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</si>
  <si>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</si>
  <si>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</si>
  <si>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</si>
  <si>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</si>
  <si>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</si>
  <si>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</si>
  <si>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</si>
  <si>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</si>
  <si>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</si>
  <si>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</si>
  <si>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</si>
  <si>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</si>
  <si>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</si>
  <si>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</si>
  <si>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</si>
  <si>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</si>
  <si>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</si>
  <si>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</si>
  <si>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</si>
  <si>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</si>
  <si>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</si>
  <si>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</si>
  <si>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</si>
  <si>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</si>
  <si>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</si>
  <si>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</si>
  <si>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</si>
  <si>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</si>
  <si>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</si>
  <si>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</si>
  <si>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</si>
  <si>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</si>
  <si>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</si>
  <si>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</si>
  <si>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</si>
  <si>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</si>
  <si>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</si>
  <si>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</si>
  <si>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</si>
  <si>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</si>
  <si>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</si>
  <si>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</si>
  <si>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</si>
  <si>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</si>
  <si>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</si>
  <si>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</si>
  <si>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</si>
  <si>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</si>
  <si>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</si>
  <si>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</si>
  <si>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</si>
  <si>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</si>
  <si>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</si>
  <si>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</si>
  <si>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</si>
  <si>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</si>
  <si>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</si>
  <si>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</si>
  <si>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</si>
  <si>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</si>
  <si>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</si>
  <si>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</si>
  <si>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</si>
  <si>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</si>
  <si>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</si>
  <si>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</si>
  <si>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</si>
  <si>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</si>
  <si>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</si>
  <si>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</si>
  <si>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</si>
  <si>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</si>
  <si>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</si>
  <si>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</si>
  <si>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</si>
  <si>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</si>
  <si>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</si>
  <si>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</si>
  <si>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</si>
  <si>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</si>
  <si>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</si>
  <si>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</si>
  <si>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</si>
  <si>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</si>
  <si>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</si>
  <si>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</si>
  <si>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</si>
  <si>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</si>
  <si>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</si>
  <si>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</si>
  <si>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</si>
  <si>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</si>
  <si>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</si>
  <si>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</si>
  <si>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</si>
  <si>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</si>
  <si>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</si>
  <si>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</si>
  <si>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</si>
  <si>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</si>
  <si>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</si>
  <si>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</si>
  <si>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</si>
  <si>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</si>
  <si>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</si>
  <si>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</si>
  <si>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</si>
  <si>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</si>
  <si>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</si>
  <si>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</si>
  <si>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</si>
  <si>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</si>
  <si>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</si>
  <si>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</si>
  <si>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</si>
  <si>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</si>
  <si>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</si>
  <si>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</si>
  <si>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</si>
  <si>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</si>
  <si>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</si>
  <si>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</si>
  <si>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</si>
  <si>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</si>
  <si>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</si>
  <si>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</si>
  <si>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</si>
  <si>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</si>
  <si>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</si>
  <si>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</si>
  <si>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</si>
  <si>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</si>
  <si>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</si>
  <si>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</si>
  <si>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automation/Data/Results/Workbooks/LEPs/WO_LEP/WO_LEP_Database.Main.xlsx</t>
  </si>
  <si>
    <t>37. Worcestershire</t>
  </si>
  <si>
    <t>Worcestershire</t>
  </si>
  <si>
    <t>09 03 2023 10:24:23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</si>
</sst>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5.5461606078721637E-2</c:v>
                </c:pt>
                <c:pt idx="2">
                  <c:v>2.4076370467718267</c:v>
                </c:pt>
                <c:pt idx="3">
                  <c:v>-1.1477304933379839</c:v>
                </c:pt>
                <c:pt idx="4">
                  <c:v>-0.5302525888070786</c:v>
                </c:pt>
                <c:pt idx="5">
                  <c:v>0.69390608533674847</c:v>
                </c:pt>
                <c:pt idx="7">
                  <c:v>-0.80097960507791166</c:v>
                </c:pt>
                <c:pt idx="8">
                  <c:v>-0.94379049191096742</c:v>
                </c:pt>
                <c:pt idx="9">
                  <c:v>1.2611104039262022</c:v>
                </c:pt>
                <c:pt idx="10">
                  <c:v>0.62737684883913403</c:v>
                </c:pt>
                <c:pt idx="11">
                  <c:v>1.5119632364757551</c:v>
                </c:pt>
                <c:pt idx="12">
                  <c:v>-7.2695139437430445</c:v>
                </c:pt>
                <c:pt idx="13">
                  <c:v>2.3271129229156307</c:v>
                </c:pt>
                <c:pt idx="14">
                  <c:v>0.1316041404691326</c:v>
                </c:pt>
                <c:pt idx="15">
                  <c:v>0.17110728689353483</c:v>
                </c:pt>
                <c:pt idx="17">
                  <c:v>4.3878622400567835</c:v>
                </c:pt>
                <c:pt idx="18">
                  <c:v>0.99532696448103586</c:v>
                </c:pt>
                <c:pt idx="19">
                  <c:v>-1.4623034179299332</c:v>
                </c:pt>
                <c:pt idx="20">
                  <c:v>0.48376351674077611</c:v>
                </c:pt>
                <c:pt idx="22">
                  <c:v>3.351303972376285</c:v>
                </c:pt>
                <c:pt idx="24">
                  <c:v>-3.026432418696734</c:v>
                </c:pt>
                <c:pt idx="25">
                  <c:v>2.3174149194163274</c:v>
                </c:pt>
                <c:pt idx="26">
                  <c:v>-5.6005750339961242</c:v>
                </c:pt>
                <c:pt idx="27">
                  <c:v>-2.3864651005087612</c:v>
                </c:pt>
                <c:pt idx="29">
                  <c:v>-4.1453448974104523</c:v>
                </c:pt>
                <c:pt idx="30">
                  <c:v>-1.6330181998562288</c:v>
                </c:pt>
                <c:pt idx="31">
                  <c:v>5.1547496797280434</c:v>
                </c:pt>
                <c:pt idx="32">
                  <c:v>-9.9458257615975825</c:v>
                </c:pt>
                <c:pt idx="33">
                  <c:v>-7.5135363944935918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0.47641560095557089</c:v>
                </c:pt>
                <c:pt idx="2">
                  <c:v>0.84048528509792497</c:v>
                </c:pt>
                <c:pt idx="3">
                  <c:v>0.60246098404872495</c:v>
                </c:pt>
                <c:pt idx="4">
                  <c:v>0.27383437290040558</c:v>
                </c:pt>
                <c:pt idx="5">
                  <c:v>0.67435646495841439</c:v>
                </c:pt>
                <c:pt idx="7">
                  <c:v>-0.21878921918164762</c:v>
                </c:pt>
                <c:pt idx="8">
                  <c:v>1.9096216945180267E-2</c:v>
                </c:pt>
                <c:pt idx="9">
                  <c:v>0.9009392525811899</c:v>
                </c:pt>
                <c:pt idx="10">
                  <c:v>0.7367919952403712</c:v>
                </c:pt>
                <c:pt idx="11">
                  <c:v>1.1639508979558899</c:v>
                </c:pt>
                <c:pt idx="12">
                  <c:v>-0.32196158997858104</c:v>
                </c:pt>
                <c:pt idx="13">
                  <c:v>0.79692041266643532</c:v>
                </c:pt>
                <c:pt idx="14">
                  <c:v>4.9763852776085749E-2</c:v>
                </c:pt>
                <c:pt idx="15">
                  <c:v>0.57970626669077152</c:v>
                </c:pt>
                <c:pt idx="17">
                  <c:v>1.5382069457314351</c:v>
                </c:pt>
                <c:pt idx="18">
                  <c:v>0.42382807810770196</c:v>
                </c:pt>
                <c:pt idx="19">
                  <c:v>0.10606368256043108</c:v>
                </c:pt>
                <c:pt idx="20">
                  <c:v>0.60300843267706572</c:v>
                </c:pt>
                <c:pt idx="22">
                  <c:v>9.1656341861834356E-2</c:v>
                </c:pt>
                <c:pt idx="24">
                  <c:v>-0.54471845273990072</c:v>
                </c:pt>
                <c:pt idx="25">
                  <c:v>6.212412131183509E-2</c:v>
                </c:pt>
                <c:pt idx="26">
                  <c:v>-0.13074630244531704</c:v>
                </c:pt>
                <c:pt idx="27">
                  <c:v>-0.31417879438785379</c:v>
                </c:pt>
                <c:pt idx="29">
                  <c:v>0.53830665235454767</c:v>
                </c:pt>
                <c:pt idx="30">
                  <c:v>-0.31487733419200969</c:v>
                </c:pt>
                <c:pt idx="31">
                  <c:v>-3.842794605443145</c:v>
                </c:pt>
                <c:pt idx="32">
                  <c:v>0.27803190936364075</c:v>
                </c:pt>
                <c:pt idx="33">
                  <c:v>0.23478491446757843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6.0529999999999839</c:v>
                </c:pt>
                <c:pt idx="1">
                  <c:v>3.3669999999999867</c:v>
                </c:pt>
                <c:pt idx="2">
                  <c:v>3.8349999999999973</c:v>
                </c:pt>
                <c:pt idx="3">
                  <c:v>3.5379999999999945</c:v>
                </c:pt>
                <c:pt idx="4">
                  <c:v>4.0890000000000049</c:v>
                </c:pt>
                <c:pt idx="5">
                  <c:v>4.0099999999999891</c:v>
                </c:pt>
                <c:pt idx="6">
                  <c:v>3.1389999999999967</c:v>
                </c:pt>
                <c:pt idx="7">
                  <c:v>2.3550000000000018</c:v>
                </c:pt>
                <c:pt idx="8">
                  <c:v>4.3100000000000041</c:v>
                </c:pt>
                <c:pt idx="9">
                  <c:v>3.3639999999999999</c:v>
                </c:pt>
                <c:pt idx="10">
                  <c:v>2.3749999999999991</c:v>
                </c:pt>
                <c:pt idx="11">
                  <c:v>2.3990000000000018</c:v>
                </c:pt>
                <c:pt idx="12">
                  <c:v>2.421000000000006</c:v>
                </c:pt>
                <c:pt idx="13">
                  <c:v>2.4519999999999973</c:v>
                </c:pt>
                <c:pt idx="14">
                  <c:v>2.4740000000000029</c:v>
                </c:pt>
                <c:pt idx="15">
                  <c:v>2.4730000000000016</c:v>
                </c:pt>
                <c:pt idx="16">
                  <c:v>2.4739999999999962</c:v>
                </c:pt>
                <c:pt idx="17">
                  <c:v>2.4729999999999936</c:v>
                </c:pt>
                <c:pt idx="18">
                  <c:v>2.4729999999999968</c:v>
                </c:pt>
                <c:pt idx="19">
                  <c:v>2.4710000000000067</c:v>
                </c:pt>
                <c:pt idx="20">
                  <c:v>2.4730000000000047</c:v>
                </c:pt>
                <c:pt idx="21">
                  <c:v>2.4739999999999998</c:v>
                </c:pt>
                <c:pt idx="22">
                  <c:v>2.475000000000005</c:v>
                </c:pt>
                <c:pt idx="23">
                  <c:v>2.4760000000000009</c:v>
                </c:pt>
                <c:pt idx="24" formatCode="#,##0.00">
                  <c:v>2.475999999999996</c:v>
                </c:pt>
                <c:pt idx="25">
                  <c:v>2.4760000000000009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2.8999999999999991E-2</c:v>
                </c:pt>
                <c:pt idx="1">
                  <c:v>3.2999999999999974E-2</c:v>
                </c:pt>
                <c:pt idx="2">
                  <c:v>0.17900000000000052</c:v>
                </c:pt>
                <c:pt idx="3">
                  <c:v>4.1000000000000057E-2</c:v>
                </c:pt>
                <c:pt idx="4">
                  <c:v>2.6999999999999965E-2</c:v>
                </c:pt>
                <c:pt idx="5">
                  <c:v>8.4000000000000227E-2</c:v>
                </c:pt>
                <c:pt idx="6">
                  <c:v>3.5000000000000024E-2</c:v>
                </c:pt>
                <c:pt idx="7">
                  <c:v>6.0999999999999922E-2</c:v>
                </c:pt>
                <c:pt idx="8">
                  <c:v>0.10999999999999995</c:v>
                </c:pt>
                <c:pt idx="9">
                  <c:v>0.10399999999999972</c:v>
                </c:pt>
                <c:pt idx="10">
                  <c:v>0.10800000000000028</c:v>
                </c:pt>
                <c:pt idx="11">
                  <c:v>0.10200000000000012</c:v>
                </c:pt>
                <c:pt idx="12">
                  <c:v>0.10000000000000009</c:v>
                </c:pt>
                <c:pt idx="13">
                  <c:v>9.4E-2</c:v>
                </c:pt>
                <c:pt idx="14">
                  <c:v>8.9000000000000037E-2</c:v>
                </c:pt>
                <c:pt idx="15">
                  <c:v>8.3999999999999908E-2</c:v>
                </c:pt>
                <c:pt idx="16">
                  <c:v>8.0999999999999933E-2</c:v>
                </c:pt>
                <c:pt idx="17">
                  <c:v>7.7999999999999903E-2</c:v>
                </c:pt>
                <c:pt idx="18">
                  <c:v>7.4999999999999928E-2</c:v>
                </c:pt>
                <c:pt idx="19">
                  <c:v>7.1999999999999939E-2</c:v>
                </c:pt>
                <c:pt idx="20">
                  <c:v>7.0000000000000007E-2</c:v>
                </c:pt>
                <c:pt idx="21">
                  <c:v>6.7999999999999977E-2</c:v>
                </c:pt>
                <c:pt idx="22">
                  <c:v>6.4999999999999947E-2</c:v>
                </c:pt>
                <c:pt idx="23">
                  <c:v>6.3000000000000056E-2</c:v>
                </c:pt>
                <c:pt idx="24" formatCode="#,##0.00">
                  <c:v>6.2000000000000097E-2</c:v>
                </c:pt>
                <c:pt idx="25">
                  <c:v>6.0000000000000019E-2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0.56699999999999928</c:v>
                </c:pt>
                <c:pt idx="1">
                  <c:v>0.35899999999999971</c:v>
                </c:pt>
                <c:pt idx="2">
                  <c:v>0.33900000000000019</c:v>
                </c:pt>
                <c:pt idx="3">
                  <c:v>0.38199999999999917</c:v>
                </c:pt>
                <c:pt idx="4">
                  <c:v>0.53700000000000025</c:v>
                </c:pt>
                <c:pt idx="5">
                  <c:v>0.32900000000000018</c:v>
                </c:pt>
                <c:pt idx="6">
                  <c:v>0.38399999999999973</c:v>
                </c:pt>
                <c:pt idx="7">
                  <c:v>0.30700000000000122</c:v>
                </c:pt>
                <c:pt idx="8">
                  <c:v>0.25599999999999951</c:v>
                </c:pt>
                <c:pt idx="9">
                  <c:v>0.27700000000000041</c:v>
                </c:pt>
                <c:pt idx="10">
                  <c:v>0.30299999999999938</c:v>
                </c:pt>
                <c:pt idx="11">
                  <c:v>0.29899999999999977</c:v>
                </c:pt>
                <c:pt idx="12">
                  <c:v>0.29499999999999932</c:v>
                </c:pt>
                <c:pt idx="13">
                  <c:v>0.29299999999999971</c:v>
                </c:pt>
                <c:pt idx="14">
                  <c:v>0.29299999999999993</c:v>
                </c:pt>
                <c:pt idx="15">
                  <c:v>0.29200000000000004</c:v>
                </c:pt>
                <c:pt idx="16">
                  <c:v>0.29199999999999998</c:v>
                </c:pt>
                <c:pt idx="17">
                  <c:v>0.29099999999999954</c:v>
                </c:pt>
                <c:pt idx="18">
                  <c:v>0.29100000000000009</c:v>
                </c:pt>
                <c:pt idx="19">
                  <c:v>0.2899999999999992</c:v>
                </c:pt>
                <c:pt idx="20">
                  <c:v>0.28999999999999959</c:v>
                </c:pt>
                <c:pt idx="21">
                  <c:v>0.29000000000000037</c:v>
                </c:pt>
                <c:pt idx="22">
                  <c:v>0.2900000000000007</c:v>
                </c:pt>
                <c:pt idx="23">
                  <c:v>0.28899999999999976</c:v>
                </c:pt>
                <c:pt idx="24" formatCode="#,##0.00">
                  <c:v>0.2890000000000002</c:v>
                </c:pt>
                <c:pt idx="25">
                  <c:v>0.28900000000000103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1.290999999999997</c:v>
                </c:pt>
                <c:pt idx="1">
                  <c:v>1.4259999999999984</c:v>
                </c:pt>
                <c:pt idx="2">
                  <c:v>1.4110000000000025</c:v>
                </c:pt>
                <c:pt idx="3">
                  <c:v>1.2949999999999975</c:v>
                </c:pt>
                <c:pt idx="4">
                  <c:v>1.4160000000000041</c:v>
                </c:pt>
                <c:pt idx="5">
                  <c:v>1.5619999999999958</c:v>
                </c:pt>
                <c:pt idx="6">
                  <c:v>1.2950000000000037</c:v>
                </c:pt>
                <c:pt idx="7">
                  <c:v>2.1810000000000009</c:v>
                </c:pt>
                <c:pt idx="8">
                  <c:v>1.3649999999999971</c:v>
                </c:pt>
                <c:pt idx="9">
                  <c:v>1.36</c:v>
                </c:pt>
                <c:pt idx="10">
                  <c:v>1.2640000000000002</c:v>
                </c:pt>
                <c:pt idx="11">
                  <c:v>1.240999999999999</c:v>
                </c:pt>
                <c:pt idx="12">
                  <c:v>1.233999999999996</c:v>
                </c:pt>
                <c:pt idx="13">
                  <c:v>1.2450000000000028</c:v>
                </c:pt>
                <c:pt idx="14">
                  <c:v>1.2840000000000014</c:v>
                </c:pt>
                <c:pt idx="15">
                  <c:v>1.3059999999999969</c:v>
                </c:pt>
                <c:pt idx="16">
                  <c:v>1.3220000000000021</c:v>
                </c:pt>
                <c:pt idx="17">
                  <c:v>1.3329999999999989</c:v>
                </c:pt>
                <c:pt idx="18">
                  <c:v>1.3410000000000009</c:v>
                </c:pt>
                <c:pt idx="19">
                  <c:v>1.3470000000000073</c:v>
                </c:pt>
                <c:pt idx="20">
                  <c:v>1.3519999999999981</c:v>
                </c:pt>
                <c:pt idx="21">
                  <c:v>1.355999999999999</c:v>
                </c:pt>
                <c:pt idx="22">
                  <c:v>1.3600000000000043</c:v>
                </c:pt>
                <c:pt idx="23">
                  <c:v>1.3629999999999989</c:v>
                </c:pt>
                <c:pt idx="24" formatCode="#,##0.00">
                  <c:v>1.3669999999999991</c:v>
                </c:pt>
                <c:pt idx="25">
                  <c:v>1.3699999999999988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4.013999999999994</c:v>
                </c:pt>
                <c:pt idx="1">
                  <c:v>3.4730000000000025</c:v>
                </c:pt>
                <c:pt idx="2">
                  <c:v>3.8459999999999903</c:v>
                </c:pt>
                <c:pt idx="3">
                  <c:v>3.9179999999999984</c:v>
                </c:pt>
                <c:pt idx="4">
                  <c:v>3.862000000000005</c:v>
                </c:pt>
                <c:pt idx="5">
                  <c:v>4.0499999999999963</c:v>
                </c:pt>
                <c:pt idx="6">
                  <c:v>4.3449999999999918</c:v>
                </c:pt>
                <c:pt idx="7">
                  <c:v>4.0319999999999805</c:v>
                </c:pt>
                <c:pt idx="8">
                  <c:v>3.8829999999999991</c:v>
                </c:pt>
                <c:pt idx="9">
                  <c:v>3.0620000000000061</c:v>
                </c:pt>
                <c:pt idx="10">
                  <c:v>3.0359999999999991</c:v>
                </c:pt>
                <c:pt idx="11">
                  <c:v>3.0390000000000015</c:v>
                </c:pt>
                <c:pt idx="12">
                  <c:v>3.0429999999999953</c:v>
                </c:pt>
                <c:pt idx="13">
                  <c:v>3.0639999999999947</c:v>
                </c:pt>
                <c:pt idx="14">
                  <c:v>3.0650000000000062</c:v>
                </c:pt>
                <c:pt idx="15">
                  <c:v>3.0540000000000029</c:v>
                </c:pt>
                <c:pt idx="16">
                  <c:v>3.0499999999999989</c:v>
                </c:pt>
                <c:pt idx="17">
                  <c:v>3.0440000000000054</c:v>
                </c:pt>
                <c:pt idx="18">
                  <c:v>3.0359999999999951</c:v>
                </c:pt>
                <c:pt idx="19">
                  <c:v>3.0279999999999969</c:v>
                </c:pt>
                <c:pt idx="20">
                  <c:v>3.0210000000000106</c:v>
                </c:pt>
                <c:pt idx="21">
                  <c:v>3.0129999999999986</c:v>
                </c:pt>
                <c:pt idx="22">
                  <c:v>3.004</c:v>
                </c:pt>
                <c:pt idx="23">
                  <c:v>2.9959999999999996</c:v>
                </c:pt>
                <c:pt idx="24" formatCode="#,##0.00">
                  <c:v>2.9870000000000032</c:v>
                </c:pt>
                <c:pt idx="25">
                  <c:v>2.9769999999999932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3.1900000000000035</c:v>
                </c:pt>
                <c:pt idx="1">
                  <c:v>4.0249999999999915</c:v>
                </c:pt>
                <c:pt idx="2">
                  <c:v>3.7939999999999992</c:v>
                </c:pt>
                <c:pt idx="3">
                  <c:v>3.7330000000000036</c:v>
                </c:pt>
                <c:pt idx="4">
                  <c:v>4.20399999999999</c:v>
                </c:pt>
                <c:pt idx="5">
                  <c:v>3.7160000000000095</c:v>
                </c:pt>
                <c:pt idx="6">
                  <c:v>4.3120000000000047</c:v>
                </c:pt>
                <c:pt idx="7">
                  <c:v>4.4009999999999936</c:v>
                </c:pt>
                <c:pt idx="8">
                  <c:v>4.6280000000000152</c:v>
                </c:pt>
                <c:pt idx="9">
                  <c:v>4.4719999999999995</c:v>
                </c:pt>
                <c:pt idx="10">
                  <c:v>4.1669999999999918</c:v>
                </c:pt>
                <c:pt idx="11">
                  <c:v>4.3850000000000087</c:v>
                </c:pt>
                <c:pt idx="12">
                  <c:v>4.4139999999999997</c:v>
                </c:pt>
                <c:pt idx="13">
                  <c:v>4.4959999999999942</c:v>
                </c:pt>
                <c:pt idx="14">
                  <c:v>4.5519999999999943</c:v>
                </c:pt>
                <c:pt idx="15">
                  <c:v>4.5640000000000027</c:v>
                </c:pt>
                <c:pt idx="16">
                  <c:v>4.5279999999999996</c:v>
                </c:pt>
                <c:pt idx="17">
                  <c:v>4.4899999999999913</c:v>
                </c:pt>
                <c:pt idx="18">
                  <c:v>4.452000000000008</c:v>
                </c:pt>
                <c:pt idx="19">
                  <c:v>4.4140000000000006</c:v>
                </c:pt>
                <c:pt idx="20">
                  <c:v>4.3829999999999965</c:v>
                </c:pt>
                <c:pt idx="21">
                  <c:v>4.3500000000000059</c:v>
                </c:pt>
                <c:pt idx="22">
                  <c:v>4.3150000000000013</c:v>
                </c:pt>
                <c:pt idx="23">
                  <c:v>4.2790000000000079</c:v>
                </c:pt>
                <c:pt idx="24" formatCode="#,##0.00">
                  <c:v>4.2430000000000039</c:v>
                </c:pt>
                <c:pt idx="25">
                  <c:v>4.205999999999988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11.518999999999991</c:v>
                </c:pt>
                <c:pt idx="1">
                  <c:v>10.118999999999986</c:v>
                </c:pt>
                <c:pt idx="2">
                  <c:v>9.6839999999999993</c:v>
                </c:pt>
                <c:pt idx="3">
                  <c:v>10.321999999999997</c:v>
                </c:pt>
                <c:pt idx="4">
                  <c:v>11.132999999999981</c:v>
                </c:pt>
                <c:pt idx="5">
                  <c:v>11.176999999999989</c:v>
                </c:pt>
                <c:pt idx="6">
                  <c:v>11.070999999999957</c:v>
                </c:pt>
                <c:pt idx="7">
                  <c:v>10.564000000000025</c:v>
                </c:pt>
                <c:pt idx="8">
                  <c:v>9.3049999999999873</c:v>
                </c:pt>
                <c:pt idx="9">
                  <c:v>9.9759999999999689</c:v>
                </c:pt>
                <c:pt idx="10">
                  <c:v>9.5849999999999884</c:v>
                </c:pt>
                <c:pt idx="11">
                  <c:v>9.54600000000001</c:v>
                </c:pt>
                <c:pt idx="12">
                  <c:v>9.4730000000000114</c:v>
                </c:pt>
                <c:pt idx="13">
                  <c:v>9.4129999999999612</c:v>
                </c:pt>
                <c:pt idx="14">
                  <c:v>9.3630000000000013</c:v>
                </c:pt>
                <c:pt idx="15">
                  <c:v>9.2859999999999978</c:v>
                </c:pt>
                <c:pt idx="16">
                  <c:v>9.2320000000000118</c:v>
                </c:pt>
                <c:pt idx="17">
                  <c:v>9.1740000000000048</c:v>
                </c:pt>
                <c:pt idx="18">
                  <c:v>9.1199999999999957</c:v>
                </c:pt>
                <c:pt idx="19">
                  <c:v>9.0700000000000127</c:v>
                </c:pt>
                <c:pt idx="20">
                  <c:v>9.0319999999999787</c:v>
                </c:pt>
                <c:pt idx="21">
                  <c:v>8.9860000000000024</c:v>
                </c:pt>
                <c:pt idx="22">
                  <c:v>8.9429999999999819</c:v>
                </c:pt>
                <c:pt idx="23">
                  <c:v>8.9019999999999833</c:v>
                </c:pt>
                <c:pt idx="24" formatCode="#,##0.00">
                  <c:v>8.8639999999999652</c:v>
                </c:pt>
                <c:pt idx="25">
                  <c:v>8.8309999999999995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10.007999999999997</c:v>
                </c:pt>
                <c:pt idx="1">
                  <c:v>8.5539999999999914</c:v>
                </c:pt>
                <c:pt idx="2">
                  <c:v>8.2350000000000048</c:v>
                </c:pt>
                <c:pt idx="3">
                  <c:v>8.4569999999999794</c:v>
                </c:pt>
                <c:pt idx="4">
                  <c:v>9.8369999999999749</c:v>
                </c:pt>
                <c:pt idx="5">
                  <c:v>9.9899999999999753</c:v>
                </c:pt>
                <c:pt idx="6">
                  <c:v>8.7760000000000105</c:v>
                </c:pt>
                <c:pt idx="7">
                  <c:v>8.6789999999999896</c:v>
                </c:pt>
                <c:pt idx="8">
                  <c:v>11.252999999999984</c:v>
                </c:pt>
                <c:pt idx="9">
                  <c:v>12.48899999999996</c:v>
                </c:pt>
                <c:pt idx="10">
                  <c:v>11.779999999999966</c:v>
                </c:pt>
                <c:pt idx="11">
                  <c:v>11.548999999999968</c:v>
                </c:pt>
                <c:pt idx="12">
                  <c:v>11.57</c:v>
                </c:pt>
                <c:pt idx="13">
                  <c:v>11.63899999999998</c:v>
                </c:pt>
                <c:pt idx="14">
                  <c:v>11.705999999999978</c:v>
                </c:pt>
                <c:pt idx="15">
                  <c:v>11.746999999999995</c:v>
                </c:pt>
                <c:pt idx="16">
                  <c:v>11.775000000000013</c:v>
                </c:pt>
                <c:pt idx="17">
                  <c:v>11.777000000000005</c:v>
                </c:pt>
                <c:pt idx="18">
                  <c:v>11.790999999999984</c:v>
                </c:pt>
                <c:pt idx="19">
                  <c:v>11.797999999999982</c:v>
                </c:pt>
                <c:pt idx="20">
                  <c:v>11.818999999999988</c:v>
                </c:pt>
                <c:pt idx="21">
                  <c:v>11.841000000000005</c:v>
                </c:pt>
                <c:pt idx="22">
                  <c:v>11.865000000000039</c:v>
                </c:pt>
                <c:pt idx="23">
                  <c:v>11.889999999999981</c:v>
                </c:pt>
                <c:pt idx="24" formatCode="#,##0.00">
                  <c:v>11.916999999999998</c:v>
                </c:pt>
                <c:pt idx="25">
                  <c:v>11.942999999999973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24.090999999999966</c:v>
                </c:pt>
                <c:pt idx="1">
                  <c:v>22.52</c:v>
                </c:pt>
                <c:pt idx="2">
                  <c:v>24.300999999999981</c:v>
                </c:pt>
                <c:pt idx="3">
                  <c:v>22.968000000000039</c:v>
                </c:pt>
                <c:pt idx="4">
                  <c:v>25.487000000000055</c:v>
                </c:pt>
                <c:pt idx="5">
                  <c:v>24.110000000000021</c:v>
                </c:pt>
                <c:pt idx="6">
                  <c:v>24.097000000000012</c:v>
                </c:pt>
                <c:pt idx="7">
                  <c:v>23.116999999999969</c:v>
                </c:pt>
                <c:pt idx="8">
                  <c:v>22.476999999999993</c:v>
                </c:pt>
                <c:pt idx="9">
                  <c:v>22.670999999999964</c:v>
                </c:pt>
                <c:pt idx="10">
                  <c:v>22.398000000000078</c:v>
                </c:pt>
                <c:pt idx="11">
                  <c:v>22.489999999999995</c:v>
                </c:pt>
                <c:pt idx="12">
                  <c:v>22.502999999999957</c:v>
                </c:pt>
                <c:pt idx="13">
                  <c:v>22.491000000000057</c:v>
                </c:pt>
                <c:pt idx="14">
                  <c:v>22.512000000000029</c:v>
                </c:pt>
                <c:pt idx="15">
                  <c:v>22.549999999999962</c:v>
                </c:pt>
                <c:pt idx="16">
                  <c:v>22.567999999999945</c:v>
                </c:pt>
                <c:pt idx="17">
                  <c:v>22.580999999999992</c:v>
                </c:pt>
                <c:pt idx="18">
                  <c:v>22.592999999999925</c:v>
                </c:pt>
                <c:pt idx="19">
                  <c:v>22.604000000000028</c:v>
                </c:pt>
                <c:pt idx="20">
                  <c:v>22.620999999999977</c:v>
                </c:pt>
                <c:pt idx="21">
                  <c:v>22.642000000000021</c:v>
                </c:pt>
                <c:pt idx="22">
                  <c:v>22.663000000000004</c:v>
                </c:pt>
                <c:pt idx="23">
                  <c:v>22.695999999999977</c:v>
                </c:pt>
                <c:pt idx="24" formatCode="#,##0.00">
                  <c:v>22.725999999999985</c:v>
                </c:pt>
                <c:pt idx="25">
                  <c:v>22.756999999999955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6.644000000000001</c:v>
                </c:pt>
                <c:pt idx="1">
                  <c:v>6.732999999999997</c:v>
                </c:pt>
                <c:pt idx="2">
                  <c:v>6.3450000000000069</c:v>
                </c:pt>
                <c:pt idx="3">
                  <c:v>5.0100000000000016</c:v>
                </c:pt>
                <c:pt idx="4">
                  <c:v>5.7369999999999983</c:v>
                </c:pt>
                <c:pt idx="5">
                  <c:v>7.3669999999999929</c:v>
                </c:pt>
                <c:pt idx="6">
                  <c:v>6.8900000000000281</c:v>
                </c:pt>
                <c:pt idx="7">
                  <c:v>5.941999999999994</c:v>
                </c:pt>
                <c:pt idx="8">
                  <c:v>6.0420000000000131</c:v>
                </c:pt>
                <c:pt idx="9">
                  <c:v>8.1040000000000063</c:v>
                </c:pt>
                <c:pt idx="10">
                  <c:v>7.7410000000000085</c:v>
                </c:pt>
                <c:pt idx="11">
                  <c:v>7.9909999999999979</c:v>
                </c:pt>
                <c:pt idx="12">
                  <c:v>8.0280000000000005</c:v>
                </c:pt>
                <c:pt idx="13">
                  <c:v>8.0509999999999824</c:v>
                </c:pt>
                <c:pt idx="14">
                  <c:v>8.0849999999999707</c:v>
                </c:pt>
                <c:pt idx="15">
                  <c:v>8.1089999999999964</c:v>
                </c:pt>
                <c:pt idx="16">
                  <c:v>8.1240000000000023</c:v>
                </c:pt>
                <c:pt idx="17">
                  <c:v>8.1389999999999922</c:v>
                </c:pt>
                <c:pt idx="18">
                  <c:v>8.1529999999999969</c:v>
                </c:pt>
                <c:pt idx="19">
                  <c:v>8.1670000000000087</c:v>
                </c:pt>
                <c:pt idx="20">
                  <c:v>8.1829999999999998</c:v>
                </c:pt>
                <c:pt idx="21">
                  <c:v>8.1969999999999921</c:v>
                </c:pt>
                <c:pt idx="22">
                  <c:v>8.2100000000000044</c:v>
                </c:pt>
                <c:pt idx="23">
                  <c:v>8.2229999999999883</c:v>
                </c:pt>
                <c:pt idx="24" formatCode="#,##0.00">
                  <c:v>8.2359999999999953</c:v>
                </c:pt>
                <c:pt idx="25">
                  <c:v>8.2480000000000118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8.3199999999999896</c:v>
                </c:pt>
                <c:pt idx="1">
                  <c:v>8.2570000000000032</c:v>
                </c:pt>
                <c:pt idx="2">
                  <c:v>8.6260000000000279</c:v>
                </c:pt>
                <c:pt idx="3">
                  <c:v>8.4900000000000055</c:v>
                </c:pt>
                <c:pt idx="4">
                  <c:v>9.7820000000000071</c:v>
                </c:pt>
                <c:pt idx="5">
                  <c:v>9.7949999999999893</c:v>
                </c:pt>
                <c:pt idx="6">
                  <c:v>9.8179999999999765</c:v>
                </c:pt>
                <c:pt idx="7">
                  <c:v>11.411000000000007</c:v>
                </c:pt>
                <c:pt idx="8">
                  <c:v>10.438000000000002</c:v>
                </c:pt>
                <c:pt idx="9">
                  <c:v>11.857000000000001</c:v>
                </c:pt>
                <c:pt idx="10">
                  <c:v>12.141000000000014</c:v>
                </c:pt>
                <c:pt idx="11">
                  <c:v>11.484999999999982</c:v>
                </c:pt>
                <c:pt idx="12">
                  <c:v>11.946999999999994</c:v>
                </c:pt>
                <c:pt idx="13">
                  <c:v>12.212999999999996</c:v>
                </c:pt>
                <c:pt idx="14">
                  <c:v>12.47900000000001</c:v>
                </c:pt>
                <c:pt idx="15">
                  <c:v>12.824000000000021</c:v>
                </c:pt>
                <c:pt idx="16">
                  <c:v>13.124999999999991</c:v>
                </c:pt>
                <c:pt idx="17">
                  <c:v>13.402000000000017</c:v>
                </c:pt>
                <c:pt idx="18">
                  <c:v>13.66199999999999</c:v>
                </c:pt>
                <c:pt idx="19">
                  <c:v>13.912000000000031</c:v>
                </c:pt>
                <c:pt idx="20">
                  <c:v>14.15800000000001</c:v>
                </c:pt>
                <c:pt idx="21">
                  <c:v>14.398000000000026</c:v>
                </c:pt>
                <c:pt idx="22">
                  <c:v>14.629000000000005</c:v>
                </c:pt>
                <c:pt idx="23">
                  <c:v>14.850999999999988</c:v>
                </c:pt>
                <c:pt idx="24" formatCode="#,##0.00">
                  <c:v>15.062000000000015</c:v>
                </c:pt>
                <c:pt idx="25">
                  <c:v>15.264999999999997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1.3349999999999991</c:v>
                </c:pt>
                <c:pt idx="1">
                  <c:v>0.78799999999999959</c:v>
                </c:pt>
                <c:pt idx="2">
                  <c:v>0.80800000000000016</c:v>
                </c:pt>
                <c:pt idx="3">
                  <c:v>0.94499999999999895</c:v>
                </c:pt>
                <c:pt idx="4">
                  <c:v>1.5090000000000017</c:v>
                </c:pt>
                <c:pt idx="5">
                  <c:v>1.0609999999999991</c:v>
                </c:pt>
                <c:pt idx="6">
                  <c:v>0.89999999999999913</c:v>
                </c:pt>
                <c:pt idx="7">
                  <c:v>0.98899999999999777</c:v>
                </c:pt>
                <c:pt idx="8">
                  <c:v>1.9049999999999998</c:v>
                </c:pt>
                <c:pt idx="9">
                  <c:v>0.90899999999999836</c:v>
                </c:pt>
                <c:pt idx="10">
                  <c:v>1.0680000000000021</c:v>
                </c:pt>
                <c:pt idx="11">
                  <c:v>1.0560000000000014</c:v>
                </c:pt>
                <c:pt idx="12">
                  <c:v>1.0539999999999989</c:v>
                </c:pt>
                <c:pt idx="13">
                  <c:v>1.0510000000000004</c:v>
                </c:pt>
                <c:pt idx="14">
                  <c:v>1.0500000000000009</c:v>
                </c:pt>
                <c:pt idx="15">
                  <c:v>1.0540000000000016</c:v>
                </c:pt>
                <c:pt idx="16">
                  <c:v>1.0560000000000009</c:v>
                </c:pt>
                <c:pt idx="17">
                  <c:v>1.0590000000000026</c:v>
                </c:pt>
                <c:pt idx="18">
                  <c:v>1.0609999999999995</c:v>
                </c:pt>
                <c:pt idx="19">
                  <c:v>1.0640000000000007</c:v>
                </c:pt>
                <c:pt idx="20">
                  <c:v>1.0660000000000012</c:v>
                </c:pt>
                <c:pt idx="21">
                  <c:v>1.0680000000000005</c:v>
                </c:pt>
                <c:pt idx="22">
                  <c:v>1.0700000000000049</c:v>
                </c:pt>
                <c:pt idx="23">
                  <c:v>1.0719999999999994</c:v>
                </c:pt>
                <c:pt idx="24" formatCode="#,##0.00">
                  <c:v>1.0740000000000005</c:v>
                </c:pt>
                <c:pt idx="25">
                  <c:v>1.0759999999999994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3.4059999999999926</c:v>
                </c:pt>
                <c:pt idx="1">
                  <c:v>2.9249999999999936</c:v>
                </c:pt>
                <c:pt idx="2">
                  <c:v>2.7940000000000045</c:v>
                </c:pt>
                <c:pt idx="3">
                  <c:v>3.115999999999997</c:v>
                </c:pt>
                <c:pt idx="4">
                  <c:v>3.4000000000000026</c:v>
                </c:pt>
                <c:pt idx="5">
                  <c:v>3.7079999999999989</c:v>
                </c:pt>
                <c:pt idx="6">
                  <c:v>3.6450000000000036</c:v>
                </c:pt>
                <c:pt idx="7">
                  <c:v>3.777000000000005</c:v>
                </c:pt>
                <c:pt idx="8">
                  <c:v>4.0490000000000128</c:v>
                </c:pt>
                <c:pt idx="9">
                  <c:v>3.9550000000000098</c:v>
                </c:pt>
                <c:pt idx="10">
                  <c:v>4.1599999999999886</c:v>
                </c:pt>
                <c:pt idx="11">
                  <c:v>4.2460000000000155</c:v>
                </c:pt>
                <c:pt idx="12">
                  <c:v>4.2739999999999911</c:v>
                </c:pt>
                <c:pt idx="13">
                  <c:v>4.3360000000000065</c:v>
                </c:pt>
                <c:pt idx="14">
                  <c:v>4.3830000000000098</c:v>
                </c:pt>
                <c:pt idx="15">
                  <c:v>4.4209999999999789</c:v>
                </c:pt>
                <c:pt idx="16">
                  <c:v>4.4550000000000018</c:v>
                </c:pt>
                <c:pt idx="17">
                  <c:v>4.4839999999999947</c:v>
                </c:pt>
                <c:pt idx="18">
                  <c:v>4.5100000000000025</c:v>
                </c:pt>
                <c:pt idx="19">
                  <c:v>4.5370000000000132</c:v>
                </c:pt>
                <c:pt idx="20">
                  <c:v>4.5640000000000018</c:v>
                </c:pt>
                <c:pt idx="21">
                  <c:v>4.5910000000000064</c:v>
                </c:pt>
                <c:pt idx="22">
                  <c:v>4.6179999999999888</c:v>
                </c:pt>
                <c:pt idx="23">
                  <c:v>4.6419999999999906</c:v>
                </c:pt>
                <c:pt idx="24" formatCode="#,##0.00">
                  <c:v>4.6650000000000018</c:v>
                </c:pt>
                <c:pt idx="25">
                  <c:v>4.6859999999999955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3.226999999999999</c:v>
                </c:pt>
                <c:pt idx="1">
                  <c:v>2.4240000000000008</c:v>
                </c:pt>
                <c:pt idx="2">
                  <c:v>2.0709999999999993</c:v>
                </c:pt>
                <c:pt idx="3">
                  <c:v>2.4739999999999998</c:v>
                </c:pt>
                <c:pt idx="4">
                  <c:v>2.4419999999999953</c:v>
                </c:pt>
                <c:pt idx="5">
                  <c:v>2.9650000000000065</c:v>
                </c:pt>
                <c:pt idx="6">
                  <c:v>2.2410000000000037</c:v>
                </c:pt>
                <c:pt idx="7">
                  <c:v>2.3249999999999966</c:v>
                </c:pt>
                <c:pt idx="8">
                  <c:v>1.8899999999999988</c:v>
                </c:pt>
                <c:pt idx="9">
                  <c:v>2.0020000000000051</c:v>
                </c:pt>
                <c:pt idx="10">
                  <c:v>2.0329999999999999</c:v>
                </c:pt>
                <c:pt idx="11">
                  <c:v>2.0769999999999964</c:v>
                </c:pt>
                <c:pt idx="12">
                  <c:v>2.0679999999999987</c:v>
                </c:pt>
                <c:pt idx="13">
                  <c:v>2.0570000000000035</c:v>
                </c:pt>
                <c:pt idx="14">
                  <c:v>2.0419999999999998</c:v>
                </c:pt>
                <c:pt idx="15">
                  <c:v>2.0310000000000032</c:v>
                </c:pt>
                <c:pt idx="16">
                  <c:v>2.0219999999999998</c:v>
                </c:pt>
                <c:pt idx="17">
                  <c:v>2.0140000000000007</c:v>
                </c:pt>
                <c:pt idx="18">
                  <c:v>2.004999999999999</c:v>
                </c:pt>
                <c:pt idx="19">
                  <c:v>1.995999999999994</c:v>
                </c:pt>
                <c:pt idx="20">
                  <c:v>1.9870000000000008</c:v>
                </c:pt>
                <c:pt idx="21">
                  <c:v>1.9770000000000045</c:v>
                </c:pt>
                <c:pt idx="22">
                  <c:v>1.9669999999999976</c:v>
                </c:pt>
                <c:pt idx="23">
                  <c:v>1.9569999999999976</c:v>
                </c:pt>
                <c:pt idx="24" formatCode="#,##0.00">
                  <c:v>1.9469999999999972</c:v>
                </c:pt>
                <c:pt idx="25">
                  <c:v>1.9369999999999996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2.4859999999999984</c:v>
                </c:pt>
                <c:pt idx="1">
                  <c:v>3.1330000000000036</c:v>
                </c:pt>
                <c:pt idx="2">
                  <c:v>3.3370000000000011</c:v>
                </c:pt>
                <c:pt idx="3">
                  <c:v>4.0380000000000047</c:v>
                </c:pt>
                <c:pt idx="4">
                  <c:v>4.8949999999999978</c:v>
                </c:pt>
                <c:pt idx="5">
                  <c:v>4.2480000000000047</c:v>
                </c:pt>
                <c:pt idx="6">
                  <c:v>4.296999999999997</c:v>
                </c:pt>
                <c:pt idx="7">
                  <c:v>4.2300000000000031</c:v>
                </c:pt>
                <c:pt idx="8">
                  <c:v>4.5989999999999975</c:v>
                </c:pt>
                <c:pt idx="9">
                  <c:v>4.5330000000000048</c:v>
                </c:pt>
                <c:pt idx="10">
                  <c:v>4.5790000000000042</c:v>
                </c:pt>
                <c:pt idx="11">
                  <c:v>4.5609999999999893</c:v>
                </c:pt>
                <c:pt idx="12">
                  <c:v>4.5270000000000028</c:v>
                </c:pt>
                <c:pt idx="13">
                  <c:v>4.5329999999999977</c:v>
                </c:pt>
                <c:pt idx="14">
                  <c:v>4.584000000000005</c:v>
                </c:pt>
                <c:pt idx="15">
                  <c:v>4.6359999999999868</c:v>
                </c:pt>
                <c:pt idx="16">
                  <c:v>4.7030000000000092</c:v>
                </c:pt>
                <c:pt idx="17">
                  <c:v>4.7790000000000017</c:v>
                </c:pt>
                <c:pt idx="18">
                  <c:v>4.8589999999999911</c:v>
                </c:pt>
                <c:pt idx="19">
                  <c:v>4.9409999999999972</c:v>
                </c:pt>
                <c:pt idx="20">
                  <c:v>5.0240000000000107</c:v>
                </c:pt>
                <c:pt idx="21">
                  <c:v>5.1089999999999955</c:v>
                </c:pt>
                <c:pt idx="22">
                  <c:v>5.1939999999999911</c:v>
                </c:pt>
                <c:pt idx="23">
                  <c:v>5.2790000000000088</c:v>
                </c:pt>
                <c:pt idx="24" formatCode="#,##0.00">
                  <c:v>5.363999999999991</c:v>
                </c:pt>
                <c:pt idx="25">
                  <c:v>5.4470000000000134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7.8760000000000003</c:v>
                </c:pt>
                <c:pt idx="1">
                  <c:v>10.035999999999964</c:v>
                </c:pt>
                <c:pt idx="2">
                  <c:v>8.9769999999999737</c:v>
                </c:pt>
                <c:pt idx="3">
                  <c:v>8.9710000000000072</c:v>
                </c:pt>
                <c:pt idx="4">
                  <c:v>10.122999999999992</c:v>
                </c:pt>
                <c:pt idx="5">
                  <c:v>10.923999999999984</c:v>
                </c:pt>
                <c:pt idx="6">
                  <c:v>10.316999999999997</c:v>
                </c:pt>
                <c:pt idx="7">
                  <c:v>9.8489999999999807</c:v>
                </c:pt>
                <c:pt idx="8">
                  <c:v>12.075999999999995</c:v>
                </c:pt>
                <c:pt idx="9">
                  <c:v>11.486999999999989</c:v>
                </c:pt>
                <c:pt idx="10">
                  <c:v>11.270999999999988</c:v>
                </c:pt>
                <c:pt idx="11">
                  <c:v>11.434000000000028</c:v>
                </c:pt>
                <c:pt idx="12">
                  <c:v>11.500000000000016</c:v>
                </c:pt>
                <c:pt idx="13">
                  <c:v>11.583999999999982</c:v>
                </c:pt>
                <c:pt idx="14">
                  <c:v>11.684999999999986</c:v>
                </c:pt>
                <c:pt idx="15">
                  <c:v>11.766000000000004</c:v>
                </c:pt>
                <c:pt idx="16">
                  <c:v>11.840999999999985</c:v>
                </c:pt>
                <c:pt idx="17">
                  <c:v>11.918000000000003</c:v>
                </c:pt>
                <c:pt idx="18">
                  <c:v>11.997999999999985</c:v>
                </c:pt>
                <c:pt idx="19">
                  <c:v>12.07999999999997</c:v>
                </c:pt>
                <c:pt idx="20">
                  <c:v>12.166000000000002</c:v>
                </c:pt>
                <c:pt idx="21">
                  <c:v>12.249999999999993</c:v>
                </c:pt>
                <c:pt idx="22">
                  <c:v>12.333999999999993</c:v>
                </c:pt>
                <c:pt idx="23">
                  <c:v>12.416999999999991</c:v>
                </c:pt>
                <c:pt idx="24" formatCode="#,##0.00">
                  <c:v>12.499999999999961</c:v>
                </c:pt>
                <c:pt idx="25">
                  <c:v>12.583000000000016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9.4370000000000083</c:v>
                </c:pt>
                <c:pt idx="1">
                  <c:v>9.5040000000000262</c:v>
                </c:pt>
                <c:pt idx="2">
                  <c:v>10.949000000000014</c:v>
                </c:pt>
                <c:pt idx="3">
                  <c:v>9.8289999999999953</c:v>
                </c:pt>
                <c:pt idx="4">
                  <c:v>11.083000000000027</c:v>
                </c:pt>
                <c:pt idx="5">
                  <c:v>9.4639999999999898</c:v>
                </c:pt>
                <c:pt idx="6">
                  <c:v>9.9529999999999834</c:v>
                </c:pt>
                <c:pt idx="7">
                  <c:v>8.6840000000000135</c:v>
                </c:pt>
                <c:pt idx="8">
                  <c:v>10.458000000000022</c:v>
                </c:pt>
                <c:pt idx="9">
                  <c:v>11.026999999999987</c:v>
                </c:pt>
                <c:pt idx="10">
                  <c:v>10.076000000000001</c:v>
                </c:pt>
                <c:pt idx="11">
                  <c:v>10.266999999999983</c:v>
                </c:pt>
                <c:pt idx="12">
                  <c:v>10.486999999999982</c:v>
                </c:pt>
                <c:pt idx="13">
                  <c:v>10.630000000000027</c:v>
                </c:pt>
                <c:pt idx="14">
                  <c:v>10.719000000000001</c:v>
                </c:pt>
                <c:pt idx="15">
                  <c:v>10.786000000000014</c:v>
                </c:pt>
                <c:pt idx="16">
                  <c:v>10.861999999999986</c:v>
                </c:pt>
                <c:pt idx="17">
                  <c:v>10.937000000000024</c:v>
                </c:pt>
                <c:pt idx="18">
                  <c:v>11.010999999999994</c:v>
                </c:pt>
                <c:pt idx="19">
                  <c:v>11.084999999999971</c:v>
                </c:pt>
                <c:pt idx="20">
                  <c:v>11.162000000000006</c:v>
                </c:pt>
                <c:pt idx="21">
                  <c:v>11.235000000000005</c:v>
                </c:pt>
                <c:pt idx="22">
                  <c:v>11.307999999999995</c:v>
                </c:pt>
                <c:pt idx="23">
                  <c:v>11.38100000000002</c:v>
                </c:pt>
                <c:pt idx="24" formatCode="#,##0.00">
                  <c:v>11.454000000000006</c:v>
                </c:pt>
                <c:pt idx="25">
                  <c:v>11.526999999999976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4.4549999999999885</c:v>
                </c:pt>
                <c:pt idx="1">
                  <c:v>3.8480000000000012</c:v>
                </c:pt>
                <c:pt idx="2">
                  <c:v>4.2939999999999987</c:v>
                </c:pt>
                <c:pt idx="3">
                  <c:v>4.5040000000000031</c:v>
                </c:pt>
                <c:pt idx="4">
                  <c:v>4.5780000000000003</c:v>
                </c:pt>
                <c:pt idx="5">
                  <c:v>5.1180000000000181</c:v>
                </c:pt>
                <c:pt idx="6">
                  <c:v>4.5010000000000021</c:v>
                </c:pt>
                <c:pt idx="7">
                  <c:v>4.5739999999999972</c:v>
                </c:pt>
                <c:pt idx="8">
                  <c:v>3.7360000000000007</c:v>
                </c:pt>
                <c:pt idx="9">
                  <c:v>5.0429999999999948</c:v>
                </c:pt>
                <c:pt idx="10">
                  <c:v>4.8809999999999922</c:v>
                </c:pt>
                <c:pt idx="11">
                  <c:v>4.7729999999999979</c:v>
                </c:pt>
                <c:pt idx="12">
                  <c:v>4.4139999999999926</c:v>
                </c:pt>
                <c:pt idx="13">
                  <c:v>4.3289999999999971</c:v>
                </c:pt>
                <c:pt idx="14">
                  <c:v>4.4070000000000018</c:v>
                </c:pt>
                <c:pt idx="15">
                  <c:v>4.4509999999999996</c:v>
                </c:pt>
                <c:pt idx="16">
                  <c:v>4.5009999999999941</c:v>
                </c:pt>
                <c:pt idx="17">
                  <c:v>4.5490000000000022</c:v>
                </c:pt>
                <c:pt idx="18">
                  <c:v>4.5900000000000034</c:v>
                </c:pt>
                <c:pt idx="19">
                  <c:v>4.6269999999999989</c:v>
                </c:pt>
                <c:pt idx="20">
                  <c:v>4.6679999999999913</c:v>
                </c:pt>
                <c:pt idx="21">
                  <c:v>4.7120000000000148</c:v>
                </c:pt>
                <c:pt idx="22">
                  <c:v>4.758</c:v>
                </c:pt>
                <c:pt idx="23">
                  <c:v>4.8039999999999914</c:v>
                </c:pt>
                <c:pt idx="24" formatCode="#,##0.00">
                  <c:v>4.8500000000000068</c:v>
                </c:pt>
                <c:pt idx="25">
                  <c:v>4.8950000000000022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4.7409999999999934</c:v>
                </c:pt>
                <c:pt idx="1">
                  <c:v>4.7130000000000027</c:v>
                </c:pt>
                <c:pt idx="2">
                  <c:v>4.1320000000000006</c:v>
                </c:pt>
                <c:pt idx="3">
                  <c:v>4.5150000000000006</c:v>
                </c:pt>
                <c:pt idx="4">
                  <c:v>4.3300000000000098</c:v>
                </c:pt>
                <c:pt idx="5">
                  <c:v>5.3790000000000111</c:v>
                </c:pt>
                <c:pt idx="6">
                  <c:v>5.5029999999999974</c:v>
                </c:pt>
                <c:pt idx="7">
                  <c:v>5.5820000000000043</c:v>
                </c:pt>
                <c:pt idx="8">
                  <c:v>6.2859999999999845</c:v>
                </c:pt>
                <c:pt idx="9">
                  <c:v>5.5159999999999973</c:v>
                </c:pt>
                <c:pt idx="10">
                  <c:v>5.1670000000000122</c:v>
                </c:pt>
                <c:pt idx="11">
                  <c:v>5.0649999999999951</c:v>
                </c:pt>
                <c:pt idx="12">
                  <c:v>4.9949999999999912</c:v>
                </c:pt>
                <c:pt idx="13">
                  <c:v>5.0000000000000009</c:v>
                </c:pt>
                <c:pt idx="14">
                  <c:v>5.0110000000000054</c:v>
                </c:pt>
                <c:pt idx="15">
                  <c:v>5.0039999999999987</c:v>
                </c:pt>
                <c:pt idx="16">
                  <c:v>4.994000000000006</c:v>
                </c:pt>
                <c:pt idx="17">
                  <c:v>4.9849999999999994</c:v>
                </c:pt>
                <c:pt idx="18">
                  <c:v>4.9779999999999998</c:v>
                </c:pt>
                <c:pt idx="19">
                  <c:v>4.9740000000000073</c:v>
                </c:pt>
                <c:pt idx="20">
                  <c:v>4.9740000000000038</c:v>
                </c:pt>
                <c:pt idx="21">
                  <c:v>4.9759999999999991</c:v>
                </c:pt>
                <c:pt idx="22">
                  <c:v>4.9799999999999933</c:v>
                </c:pt>
                <c:pt idx="23">
                  <c:v>4.9849999999999985</c:v>
                </c:pt>
                <c:pt idx="24" formatCode="#,##0.00">
                  <c:v>4.9920000000000018</c:v>
                </c:pt>
                <c:pt idx="25">
                  <c:v>4.9999999999999929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6.6739999999999862</c:v>
                </c:pt>
                <c:pt idx="1">
                  <c:v>5.7659999999999929</c:v>
                </c:pt>
                <c:pt idx="2">
                  <c:v>5.6210000000000075</c:v>
                </c:pt>
                <c:pt idx="3">
                  <c:v>5.6729999999999956</c:v>
                </c:pt>
                <c:pt idx="4">
                  <c:v>6.3129999999999811</c:v>
                </c:pt>
                <c:pt idx="5">
                  <c:v>6.6710000000000118</c:v>
                </c:pt>
                <c:pt idx="6">
                  <c:v>6.0319999999999929</c:v>
                </c:pt>
                <c:pt idx="7">
                  <c:v>6.0650000000000022</c:v>
                </c:pt>
                <c:pt idx="8">
                  <c:v>6.3519999999999959</c:v>
                </c:pt>
                <c:pt idx="9">
                  <c:v>6.5469999999999962</c:v>
                </c:pt>
                <c:pt idx="10">
                  <c:v>6.4959999999999969</c:v>
                </c:pt>
                <c:pt idx="11">
                  <c:v>6.4289999999999941</c:v>
                </c:pt>
                <c:pt idx="12">
                  <c:v>6.4789999999999912</c:v>
                </c:pt>
                <c:pt idx="13">
                  <c:v>6.5109999999999975</c:v>
                </c:pt>
                <c:pt idx="14">
                  <c:v>6.5509999999999913</c:v>
                </c:pt>
                <c:pt idx="15">
                  <c:v>6.5749999999999904</c:v>
                </c:pt>
                <c:pt idx="16">
                  <c:v>6.5930000000000009</c:v>
                </c:pt>
                <c:pt idx="17">
                  <c:v>6.6120000000000152</c:v>
                </c:pt>
                <c:pt idx="18">
                  <c:v>6.6319999999999997</c:v>
                </c:pt>
                <c:pt idx="19">
                  <c:v>6.6509999999999945</c:v>
                </c:pt>
                <c:pt idx="20">
                  <c:v>6.6699999999999946</c:v>
                </c:pt>
                <c:pt idx="21">
                  <c:v>6.6900000000000031</c:v>
                </c:pt>
                <c:pt idx="22">
                  <c:v>6.7100000000000044</c:v>
                </c:pt>
                <c:pt idx="23">
                  <c:v>6.7290000000000099</c:v>
                </c:pt>
                <c:pt idx="24" formatCode="#,##0.00">
                  <c:v>6.748999999999989</c:v>
                </c:pt>
                <c:pt idx="25">
                  <c:v>6.7679999999999989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12.657000000000036</c:v>
                </c:pt>
                <c:pt idx="1">
                  <c:v>11.488000000000021</c:v>
                </c:pt>
                <c:pt idx="2">
                  <c:v>13.328999999999995</c:v>
                </c:pt>
                <c:pt idx="3">
                  <c:v>13.298000000000012</c:v>
                </c:pt>
                <c:pt idx="4">
                  <c:v>13.363999999999962</c:v>
                </c:pt>
                <c:pt idx="5">
                  <c:v>13.765000000000024</c:v>
                </c:pt>
                <c:pt idx="6">
                  <c:v>13.855000000000008</c:v>
                </c:pt>
                <c:pt idx="7">
                  <c:v>13.578999999999997</c:v>
                </c:pt>
                <c:pt idx="8">
                  <c:v>14.210000000000031</c:v>
                </c:pt>
                <c:pt idx="9">
                  <c:v>12.796000000000021</c:v>
                </c:pt>
                <c:pt idx="10">
                  <c:v>12.992999999999991</c:v>
                </c:pt>
                <c:pt idx="11">
                  <c:v>13.041999999999994</c:v>
                </c:pt>
                <c:pt idx="12">
                  <c:v>13.097000000000014</c:v>
                </c:pt>
                <c:pt idx="13">
                  <c:v>13.175000000000017</c:v>
                </c:pt>
                <c:pt idx="14">
                  <c:v>13.263999999999983</c:v>
                </c:pt>
                <c:pt idx="15">
                  <c:v>13.355999999999991</c:v>
                </c:pt>
                <c:pt idx="16">
                  <c:v>13.426000000000005</c:v>
                </c:pt>
                <c:pt idx="17">
                  <c:v>13.5</c:v>
                </c:pt>
                <c:pt idx="18">
                  <c:v>13.575000000000003</c:v>
                </c:pt>
                <c:pt idx="19">
                  <c:v>13.655000000000031</c:v>
                </c:pt>
                <c:pt idx="20">
                  <c:v>13.747000000000016</c:v>
                </c:pt>
                <c:pt idx="21">
                  <c:v>13.839999999999993</c:v>
                </c:pt>
                <c:pt idx="22">
                  <c:v>13.933999999999994</c:v>
                </c:pt>
                <c:pt idx="23">
                  <c:v>14.027999999999977</c:v>
                </c:pt>
                <c:pt idx="24" formatCode="#,##0.00">
                  <c:v>14.123000000000024</c:v>
                </c:pt>
                <c:pt idx="25">
                  <c:v>14.217999999999982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18.737000000000016</c:v>
                </c:pt>
                <c:pt idx="1">
                  <c:v>19.06900000000002</c:v>
                </c:pt>
                <c:pt idx="2">
                  <c:v>20.005999999999975</c:v>
                </c:pt>
                <c:pt idx="3">
                  <c:v>19.71200000000001</c:v>
                </c:pt>
                <c:pt idx="4">
                  <c:v>19.998000000000026</c:v>
                </c:pt>
                <c:pt idx="5">
                  <c:v>18.27900000000005</c:v>
                </c:pt>
                <c:pt idx="6">
                  <c:v>20.073000000000008</c:v>
                </c:pt>
                <c:pt idx="7">
                  <c:v>20.663000000000018</c:v>
                </c:pt>
                <c:pt idx="8">
                  <c:v>20.441000000000027</c:v>
                </c:pt>
                <c:pt idx="9">
                  <c:v>21.053999999999991</c:v>
                </c:pt>
                <c:pt idx="10">
                  <c:v>20.587999999999958</c:v>
                </c:pt>
                <c:pt idx="11">
                  <c:v>20.916000000000018</c:v>
                </c:pt>
                <c:pt idx="12">
                  <c:v>21.195</c:v>
                </c:pt>
                <c:pt idx="13">
                  <c:v>21.437000000000019</c:v>
                </c:pt>
                <c:pt idx="14">
                  <c:v>21.711999999999993</c:v>
                </c:pt>
                <c:pt idx="15">
                  <c:v>21.922000000000018</c:v>
                </c:pt>
                <c:pt idx="16">
                  <c:v>22.083999999999989</c:v>
                </c:pt>
                <c:pt idx="17">
                  <c:v>22.231999999999974</c:v>
                </c:pt>
                <c:pt idx="18">
                  <c:v>22.374000000000013</c:v>
                </c:pt>
                <c:pt idx="19">
                  <c:v>22.514999999999997</c:v>
                </c:pt>
                <c:pt idx="20">
                  <c:v>22.652999999999974</c:v>
                </c:pt>
                <c:pt idx="21">
                  <c:v>22.789999999999992</c:v>
                </c:pt>
                <c:pt idx="22">
                  <c:v>22.927</c:v>
                </c:pt>
                <c:pt idx="23">
                  <c:v>23.062999999999974</c:v>
                </c:pt>
                <c:pt idx="24" formatCode="#,##0.00">
                  <c:v>23.202000000000002</c:v>
                </c:pt>
                <c:pt idx="25">
                  <c:v>23.342000000000052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7.93999999999998</c:v>
                </c:pt>
                <c:pt idx="1">
                  <c:v>5.1849999999999845</c:v>
                </c:pt>
                <c:pt idx="2">
                  <c:v>5.7640000000000002</c:v>
                </c:pt>
                <c:pt idx="3">
                  <c:v>5.2559999999999913</c:v>
                </c:pt>
                <c:pt idx="4">
                  <c:v>6.0690000000000088</c:v>
                </c:pt>
                <c:pt idx="5">
                  <c:v>5.9849999999999852</c:v>
                </c:pt>
                <c:pt idx="6">
                  <c:v>4.8530000000000006</c:v>
                </c:pt>
                <c:pt idx="7">
                  <c:v>4.9040000000000035</c:v>
                </c:pt>
                <c:pt idx="8">
                  <c:v>6.0410000000000004</c:v>
                </c:pt>
                <c:pt idx="9">
                  <c:v>5.1050000000000004</c:v>
                </c:pt>
                <c:pt idx="10">
                  <c:v>4.0499999999999989</c:v>
                </c:pt>
                <c:pt idx="11">
                  <c:v>4.0410000000000013</c:v>
                </c:pt>
                <c:pt idx="12">
                  <c:v>4.0500000000000016</c:v>
                </c:pt>
                <c:pt idx="13">
                  <c:v>4.0839999999999996</c:v>
                </c:pt>
                <c:pt idx="14">
                  <c:v>4.1400000000000041</c:v>
                </c:pt>
                <c:pt idx="15">
                  <c:v>4.1549999999999994</c:v>
                </c:pt>
                <c:pt idx="16">
                  <c:v>4.1689999999999978</c:v>
                </c:pt>
                <c:pt idx="17">
                  <c:v>4.1749999999999918</c:v>
                </c:pt>
                <c:pt idx="18">
                  <c:v>4.1799999999999971</c:v>
                </c:pt>
                <c:pt idx="19">
                  <c:v>4.180000000000013</c:v>
                </c:pt>
                <c:pt idx="20">
                  <c:v>4.1850000000000023</c:v>
                </c:pt>
                <c:pt idx="21">
                  <c:v>4.1879999999999988</c:v>
                </c:pt>
                <c:pt idx="22">
                  <c:v>4.1900000000000102</c:v>
                </c:pt>
                <c:pt idx="23">
                  <c:v>4.1909999999999998</c:v>
                </c:pt>
                <c:pt idx="24">
                  <c:v>4.1939999999999955</c:v>
                </c:pt>
                <c:pt idx="25">
                  <c:v>4.1950000000000003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18.722999999999988</c:v>
                </c:pt>
                <c:pt idx="1">
                  <c:v>17.61699999999998</c:v>
                </c:pt>
                <c:pt idx="2">
                  <c:v>17.323999999999991</c:v>
                </c:pt>
                <c:pt idx="3">
                  <c:v>17.972999999999999</c:v>
                </c:pt>
                <c:pt idx="4">
                  <c:v>19.198999999999977</c:v>
                </c:pt>
                <c:pt idx="5">
                  <c:v>18.942999999999994</c:v>
                </c:pt>
                <c:pt idx="6">
                  <c:v>19.727999999999952</c:v>
                </c:pt>
                <c:pt idx="7">
                  <c:v>18.997</c:v>
                </c:pt>
                <c:pt idx="8">
                  <c:v>17.816000000000003</c:v>
                </c:pt>
                <c:pt idx="9">
                  <c:v>17.509999999999977</c:v>
                </c:pt>
                <c:pt idx="10">
                  <c:v>16.787999999999979</c:v>
                </c:pt>
                <c:pt idx="11">
                  <c:v>16.97000000000002</c:v>
                </c:pt>
                <c:pt idx="12">
                  <c:v>16.930000000000007</c:v>
                </c:pt>
                <c:pt idx="13">
                  <c:v>16.972999999999949</c:v>
                </c:pt>
                <c:pt idx="14">
                  <c:v>16.980000000000004</c:v>
                </c:pt>
                <c:pt idx="15">
                  <c:v>16.904000000000003</c:v>
                </c:pt>
                <c:pt idx="16">
                  <c:v>16.810000000000009</c:v>
                </c:pt>
                <c:pt idx="17">
                  <c:v>16.708000000000002</c:v>
                </c:pt>
                <c:pt idx="18">
                  <c:v>16.607999999999997</c:v>
                </c:pt>
                <c:pt idx="19">
                  <c:v>16.512000000000011</c:v>
                </c:pt>
                <c:pt idx="20">
                  <c:v>16.435999999999986</c:v>
                </c:pt>
                <c:pt idx="21">
                  <c:v>16.349000000000007</c:v>
                </c:pt>
                <c:pt idx="22">
                  <c:v>16.261999999999983</c:v>
                </c:pt>
                <c:pt idx="23">
                  <c:v>16.176999999999992</c:v>
                </c:pt>
                <c:pt idx="24">
                  <c:v>16.093999999999973</c:v>
                </c:pt>
                <c:pt idx="25">
                  <c:v>16.013999999999982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10.007999999999997</c:v>
                </c:pt>
                <c:pt idx="1">
                  <c:v>8.5539999999999914</c:v>
                </c:pt>
                <c:pt idx="2">
                  <c:v>8.2350000000000048</c:v>
                </c:pt>
                <c:pt idx="3">
                  <c:v>8.4569999999999794</c:v>
                </c:pt>
                <c:pt idx="4">
                  <c:v>9.8369999999999749</c:v>
                </c:pt>
                <c:pt idx="5">
                  <c:v>9.9899999999999753</c:v>
                </c:pt>
                <c:pt idx="6">
                  <c:v>8.7760000000000105</c:v>
                </c:pt>
                <c:pt idx="7">
                  <c:v>8.6789999999999896</c:v>
                </c:pt>
                <c:pt idx="8">
                  <c:v>11.252999999999984</c:v>
                </c:pt>
                <c:pt idx="9">
                  <c:v>12.48899999999996</c:v>
                </c:pt>
                <c:pt idx="10">
                  <c:v>11.779999999999966</c:v>
                </c:pt>
                <c:pt idx="11">
                  <c:v>11.548999999999968</c:v>
                </c:pt>
                <c:pt idx="12">
                  <c:v>11.57</c:v>
                </c:pt>
                <c:pt idx="13">
                  <c:v>11.63899999999998</c:v>
                </c:pt>
                <c:pt idx="14">
                  <c:v>11.705999999999978</c:v>
                </c:pt>
                <c:pt idx="15">
                  <c:v>11.746999999999995</c:v>
                </c:pt>
                <c:pt idx="16">
                  <c:v>11.775000000000013</c:v>
                </c:pt>
                <c:pt idx="17">
                  <c:v>11.777000000000005</c:v>
                </c:pt>
                <c:pt idx="18">
                  <c:v>11.790999999999984</c:v>
                </c:pt>
                <c:pt idx="19">
                  <c:v>11.797999999999982</c:v>
                </c:pt>
                <c:pt idx="20">
                  <c:v>11.818999999999988</c:v>
                </c:pt>
                <c:pt idx="21">
                  <c:v>11.841000000000005</c:v>
                </c:pt>
                <c:pt idx="22">
                  <c:v>11.865000000000039</c:v>
                </c:pt>
                <c:pt idx="23">
                  <c:v>11.889999999999981</c:v>
                </c:pt>
                <c:pt idx="24" formatCode="#,##0.00">
                  <c:v>11.916999999999998</c:v>
                </c:pt>
                <c:pt idx="25">
                  <c:v>11.942999999999973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39.054999999999957</c:v>
                </c:pt>
                <c:pt idx="1">
                  <c:v>37.51</c:v>
                </c:pt>
                <c:pt idx="2">
                  <c:v>39.272000000000013</c:v>
                </c:pt>
                <c:pt idx="3">
                  <c:v>36.468000000000046</c:v>
                </c:pt>
                <c:pt idx="4">
                  <c:v>41.006000000000057</c:v>
                </c:pt>
                <c:pt idx="5">
                  <c:v>41.272000000000006</c:v>
                </c:pt>
                <c:pt idx="6">
                  <c:v>40.805000000000021</c:v>
                </c:pt>
                <c:pt idx="7">
                  <c:v>40.46999999999997</c:v>
                </c:pt>
                <c:pt idx="8">
                  <c:v>38.957000000000008</c:v>
                </c:pt>
                <c:pt idx="9">
                  <c:v>42.631999999999969</c:v>
                </c:pt>
                <c:pt idx="10">
                  <c:v>42.280000000000101</c:v>
                </c:pt>
                <c:pt idx="11">
                  <c:v>41.96599999999998</c:v>
                </c:pt>
                <c:pt idx="12">
                  <c:v>42.477999999999952</c:v>
                </c:pt>
                <c:pt idx="13">
                  <c:v>42.755000000000031</c:v>
                </c:pt>
                <c:pt idx="14">
                  <c:v>43.076000000000008</c:v>
                </c:pt>
                <c:pt idx="15">
                  <c:v>43.482999999999976</c:v>
                </c:pt>
                <c:pt idx="16">
                  <c:v>43.816999999999936</c:v>
                </c:pt>
                <c:pt idx="17">
                  <c:v>44.122</c:v>
                </c:pt>
                <c:pt idx="18">
                  <c:v>44.407999999999916</c:v>
                </c:pt>
                <c:pt idx="19">
                  <c:v>44.683000000000064</c:v>
                </c:pt>
                <c:pt idx="20">
                  <c:v>44.961999999999989</c:v>
                </c:pt>
                <c:pt idx="21">
                  <c:v>45.237000000000037</c:v>
                </c:pt>
                <c:pt idx="22">
                  <c:v>45.50200000000001</c:v>
                </c:pt>
                <c:pt idx="23">
                  <c:v>45.769999999999953</c:v>
                </c:pt>
                <c:pt idx="24">
                  <c:v>46.024000000000001</c:v>
                </c:pt>
                <c:pt idx="25">
                  <c:v>46.269999999999968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36.96299999999998</c:v>
                </c:pt>
                <c:pt idx="1">
                  <c:v>37.370999999999988</c:v>
                </c:pt>
                <c:pt idx="2">
                  <c:v>37.361999999999988</c:v>
                </c:pt>
                <c:pt idx="3">
                  <c:v>38.39200000000001</c:v>
                </c:pt>
                <c:pt idx="4">
                  <c:v>42.360000000000028</c:v>
                </c:pt>
                <c:pt idx="5">
                  <c:v>42.867000000000012</c:v>
                </c:pt>
                <c:pt idx="6">
                  <c:v>41.356999999999985</c:v>
                </c:pt>
                <c:pt idx="7">
                  <c:v>40.009999999999991</c:v>
                </c:pt>
                <c:pt idx="8">
                  <c:v>44.999000000000009</c:v>
                </c:pt>
                <c:pt idx="9">
                  <c:v>44.471999999999987</c:v>
                </c:pt>
                <c:pt idx="10">
                  <c:v>43.234999999999985</c:v>
                </c:pt>
                <c:pt idx="11">
                  <c:v>43.479000000000006</c:v>
                </c:pt>
                <c:pt idx="12">
                  <c:v>43.318999999999974</c:v>
                </c:pt>
                <c:pt idx="13">
                  <c:v>43.52000000000001</c:v>
                </c:pt>
                <c:pt idx="14">
                  <c:v>43.881000000000007</c:v>
                </c:pt>
                <c:pt idx="15">
                  <c:v>44.148999999999987</c:v>
                </c:pt>
                <c:pt idx="16">
                  <c:v>44.43399999999999</c:v>
                </c:pt>
                <c:pt idx="17">
                  <c:v>44.72500000000003</c:v>
                </c:pt>
                <c:pt idx="18">
                  <c:v>45.011999999999979</c:v>
                </c:pt>
                <c:pt idx="19">
                  <c:v>45.303999999999945</c:v>
                </c:pt>
                <c:pt idx="20">
                  <c:v>45.611000000000018</c:v>
                </c:pt>
                <c:pt idx="21">
                  <c:v>45.918000000000021</c:v>
                </c:pt>
                <c:pt idx="22">
                  <c:v>46.228999999999971</c:v>
                </c:pt>
                <c:pt idx="23">
                  <c:v>46.536999999999992</c:v>
                </c:pt>
                <c:pt idx="24">
                  <c:v>46.845999999999968</c:v>
                </c:pt>
                <c:pt idx="25">
                  <c:v>47.150999999999996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38.06800000000004</c:v>
                </c:pt>
                <c:pt idx="1">
                  <c:v>36.323000000000036</c:v>
                </c:pt>
                <c:pt idx="2">
                  <c:v>38.955999999999975</c:v>
                </c:pt>
                <c:pt idx="3">
                  <c:v>38.683000000000021</c:v>
                </c:pt>
                <c:pt idx="4">
                  <c:v>39.674999999999969</c:v>
                </c:pt>
                <c:pt idx="5">
                  <c:v>38.715000000000089</c:v>
                </c:pt>
                <c:pt idx="6">
                  <c:v>39.960000000000008</c:v>
                </c:pt>
                <c:pt idx="7">
                  <c:v>40.307000000000016</c:v>
                </c:pt>
                <c:pt idx="8">
                  <c:v>41.003000000000057</c:v>
                </c:pt>
                <c:pt idx="9">
                  <c:v>40.397000000000006</c:v>
                </c:pt>
                <c:pt idx="10">
                  <c:v>40.076999999999948</c:v>
                </c:pt>
                <c:pt idx="11">
                  <c:v>40.387000000000008</c:v>
                </c:pt>
                <c:pt idx="12">
                  <c:v>40.771000000000001</c:v>
                </c:pt>
                <c:pt idx="13">
                  <c:v>41.123000000000033</c:v>
                </c:pt>
                <c:pt idx="14">
                  <c:v>41.526999999999973</c:v>
                </c:pt>
                <c:pt idx="15">
                  <c:v>41.853000000000002</c:v>
                </c:pt>
                <c:pt idx="16">
                  <c:v>42.102999999999994</c:v>
                </c:pt>
                <c:pt idx="17">
                  <c:v>42.343999999999994</c:v>
                </c:pt>
                <c:pt idx="18">
                  <c:v>42.581000000000017</c:v>
                </c:pt>
                <c:pt idx="19">
                  <c:v>42.821000000000026</c:v>
                </c:pt>
                <c:pt idx="20">
                  <c:v>43.069999999999979</c:v>
                </c:pt>
                <c:pt idx="21">
                  <c:v>43.319999999999986</c:v>
                </c:pt>
                <c:pt idx="22">
                  <c:v>43.570999999999998</c:v>
                </c:pt>
                <c:pt idx="23">
                  <c:v>43.819999999999965</c:v>
                </c:pt>
                <c:pt idx="24">
                  <c:v>44.074000000000012</c:v>
                </c:pt>
                <c:pt idx="25">
                  <c:v>44.328000000000031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24.538574652029553</c:v>
                </c:pt>
                <c:pt idx="1">
                  <c:v>25.331521395613393</c:v>
                </c:pt>
                <c:pt idx="2">
                  <c:v>26.090487990064826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27.170220317927129</c:v>
                </c:pt>
                <c:pt idx="1">
                  <c:v>27.327602553568038</c:v>
                </c:pt>
                <c:pt idx="2">
                  <c:v>27.752043837293488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26.159267804173105</c:v>
                </c:pt>
                <c:pt idx="1">
                  <c:v>26.723974464319646</c:v>
                </c:pt>
                <c:pt idx="2">
                  <c:v>27.233506571473963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6.3319220140455652</c:v>
                </c:pt>
                <c:pt idx="1">
                  <c:v>7.4457998862271459</c:v>
                </c:pt>
                <c:pt idx="2">
                  <c:v>7.0293877022501201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12.006566437644187</c:v>
                </c:pt>
                <c:pt idx="1">
                  <c:v>10.611212944820164</c:v>
                </c:pt>
                <c:pt idx="2">
                  <c:v>9.4254889612185835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3.7934487741804515</c:v>
                </c:pt>
                <c:pt idx="1">
                  <c:v>2.5598887554516145</c:v>
                </c:pt>
                <c:pt idx="2">
                  <c:v>2.4690849376990136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1.3619999999998598</c:v>
                </c:pt>
                <c:pt idx="1">
                  <c:v>0.36799999999997368</c:v>
                </c:pt>
                <c:pt idx="2">
                  <c:v>1.008000000000095</c:v>
                </c:pt>
                <c:pt idx="3">
                  <c:v>1.7899999999999903</c:v>
                </c:pt>
                <c:pt idx="4">
                  <c:v>-2.1550000000000153</c:v>
                </c:pt>
                <c:pt idx="5">
                  <c:v>-1.9349999999999863</c:v>
                </c:pt>
                <c:pt idx="7">
                  <c:v>0.43799999999990291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4.2510000000000829</c:v>
                </c:pt>
                <c:pt idx="1">
                  <c:v>3.916000000000011</c:v>
                </c:pt>
                <c:pt idx="2">
                  <c:v>3.989999999999867</c:v>
                </c:pt>
                <c:pt idx="3">
                  <c:v>0.16300000000000736</c:v>
                </c:pt>
                <c:pt idx="4">
                  <c:v>-0.77399999999999736</c:v>
                </c:pt>
                <c:pt idx="5">
                  <c:v>0.14500000000000135</c:v>
                </c:pt>
                <c:pt idx="7">
                  <c:v>11.690999999999972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0.47641560095557089</c:v>
                </c:pt>
                <c:pt idx="2">
                  <c:v>-1.2573465996494559</c:v>
                </c:pt>
                <c:pt idx="3">
                  <c:v>4.5461494277594383</c:v>
                </c:pt>
                <c:pt idx="4">
                  <c:v>5.7656421844698436E-2</c:v>
                </c:pt>
                <c:pt idx="6">
                  <c:v>0.10401468382235102</c:v>
                </c:pt>
                <c:pt idx="7">
                  <c:v>-7.9174772299073215E-2</c:v>
                </c:pt>
                <c:pt idx="8">
                  <c:v>1.8511566758605547E-2</c:v>
                </c:pt>
                <c:pt idx="10">
                  <c:v>1.7452795390549891</c:v>
                </c:pt>
                <c:pt idx="11">
                  <c:v>-0.22065530303330139</c:v>
                </c:pt>
                <c:pt idx="12">
                  <c:v>0.31076149550852694</c:v>
                </c:pt>
                <c:pt idx="14">
                  <c:v>-1.2030303562060474</c:v>
                </c:pt>
                <c:pt idx="15">
                  <c:v>-0.49758799862784642</c:v>
                </c:pt>
                <c:pt idx="16">
                  <c:v>0.90097896988297066</c:v>
                </c:pt>
                <c:pt idx="17">
                  <c:v>0.60673950470198079</c:v>
                </c:pt>
                <c:pt idx="19">
                  <c:v>0.11039716693843626</c:v>
                </c:pt>
                <c:pt idx="20">
                  <c:v>-1.1792226547265527</c:v>
                </c:pt>
                <c:pt idx="21">
                  <c:v>-0.47178463404279336</c:v>
                </c:pt>
                <c:pt idx="22">
                  <c:v>8.69068438246412E-2</c:v>
                </c:pt>
                <c:pt idx="23">
                  <c:v>-0.51283529914911696</c:v>
                </c:pt>
                <c:pt idx="25">
                  <c:v>-2.9992810749395749</c:v>
                </c:pt>
                <c:pt idx="26">
                  <c:v>0.26273452986458334</c:v>
                </c:pt>
                <c:pt idx="27">
                  <c:v>-0.20362033903500443</c:v>
                </c:pt>
                <c:pt idx="29">
                  <c:v>0.58435394549896102</c:v>
                </c:pt>
                <c:pt idx="30">
                  <c:v>-0.29469498712325626</c:v>
                </c:pt>
                <c:pt idx="31">
                  <c:v>-0.30729384407199856</c:v>
                </c:pt>
                <c:pt idx="32">
                  <c:v>4.4532383042272139</c:v>
                </c:pt>
                <c:pt idx="33">
                  <c:v>0.10185143936614072</c:v>
                </c:pt>
                <c:pt idx="34">
                  <c:v>1.1396608700284139</c:v>
                </c:pt>
                <c:pt idx="36">
                  <c:v>1.1221843305493584</c:v>
                </c:pt>
                <c:pt idx="37">
                  <c:v>0.62468169643958849</c:v>
                </c:pt>
                <c:pt idx="38">
                  <c:v>0.4531846950629248</c:v>
                </c:pt>
                <c:pt idx="39">
                  <c:v>2.2490520027983907</c:v>
                </c:pt>
                <c:pt idx="40">
                  <c:v>1.2115578865756538</c:v>
                </c:pt>
                <c:pt idx="42">
                  <c:v>1.1638866977729201</c:v>
                </c:pt>
                <c:pt idx="43">
                  <c:v>2.0183130896334056E-2</c:v>
                </c:pt>
                <c:pt idx="44">
                  <c:v>0.39109168073403477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5.5461606078743841E-2</c:v>
                </c:pt>
                <c:pt idx="2">
                  <c:v>-1.5839938094699968</c:v>
                </c:pt>
                <c:pt idx="3">
                  <c:v>-6.2613774760996161</c:v>
                </c:pt>
                <c:pt idx="4">
                  <c:v>-2.4399677220934057</c:v>
                </c:pt>
                <c:pt idx="6">
                  <c:v>-1.14553487991087</c:v>
                </c:pt>
                <c:pt idx="7">
                  <c:v>-4.9853333762366558</c:v>
                </c:pt>
                <c:pt idx="8">
                  <c:v>-3.063974794765667</c:v>
                </c:pt>
                <c:pt idx="10">
                  <c:v>1.3817448482532857</c:v>
                </c:pt>
                <c:pt idx="11">
                  <c:v>-2.2829003401415027</c:v>
                </c:pt>
                <c:pt idx="12">
                  <c:v>-1.4610246303696561</c:v>
                </c:pt>
                <c:pt idx="14">
                  <c:v>1.1164306446138639</c:v>
                </c:pt>
                <c:pt idx="15">
                  <c:v>-2.895479955170488</c:v>
                </c:pt>
                <c:pt idx="16">
                  <c:v>-7.7378004249661902E-2</c:v>
                </c:pt>
                <c:pt idx="17">
                  <c:v>-0.7039942226673479</c:v>
                </c:pt>
                <c:pt idx="19">
                  <c:v>-2.329063010351673</c:v>
                </c:pt>
                <c:pt idx="20">
                  <c:v>-0.58175545936868245</c:v>
                </c:pt>
                <c:pt idx="21">
                  <c:v>-3.5480395597596526</c:v>
                </c:pt>
                <c:pt idx="22">
                  <c:v>-6.9032472824659958</c:v>
                </c:pt>
                <c:pt idx="23">
                  <c:v>-2.9226726258874791</c:v>
                </c:pt>
                <c:pt idx="25">
                  <c:v>-2.9787423801009627</c:v>
                </c:pt>
                <c:pt idx="26">
                  <c:v>-0.56195215661517528</c:v>
                </c:pt>
                <c:pt idx="27">
                  <c:v>-1.0055577082413669</c:v>
                </c:pt>
                <c:pt idx="29">
                  <c:v>1.2579162205656358</c:v>
                </c:pt>
                <c:pt idx="30">
                  <c:v>1.3555175976184053</c:v>
                </c:pt>
                <c:pt idx="31">
                  <c:v>1.5919913533533725</c:v>
                </c:pt>
                <c:pt idx="32">
                  <c:v>3.4414777326872814</c:v>
                </c:pt>
                <c:pt idx="33">
                  <c:v>3.7898785259687706</c:v>
                </c:pt>
                <c:pt idx="34">
                  <c:v>1.9990139149675512</c:v>
                </c:pt>
                <c:pt idx="36">
                  <c:v>5.0033856980643554</c:v>
                </c:pt>
                <c:pt idx="37">
                  <c:v>1.5481217587174356</c:v>
                </c:pt>
                <c:pt idx="38">
                  <c:v>3.8110061603855439</c:v>
                </c:pt>
                <c:pt idx="39">
                  <c:v>3.5027207111078873</c:v>
                </c:pt>
                <c:pt idx="40">
                  <c:v>3.5875442887093767</c:v>
                </c:pt>
                <c:pt idx="42">
                  <c:v>2.1673549645563117</c:v>
                </c:pt>
                <c:pt idx="43">
                  <c:v>3.423194054512968</c:v>
                </c:pt>
                <c:pt idx="44">
                  <c:v>3.0277443170343865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1.6610277857859543</c:v>
                </c:pt>
                <c:pt idx="1">
                  <c:v>0.48300904638263997</c:v>
                </c:pt>
                <c:pt idx="2">
                  <c:v>1.4624930410384538</c:v>
                </c:pt>
                <c:pt idx="3">
                  <c:v>1.3652442289632747</c:v>
                </c:pt>
                <c:pt idx="4">
                  <c:v>0.48420399276115678</c:v>
                </c:pt>
                <c:pt idx="5">
                  <c:v>2.1016170978385382</c:v>
                </c:pt>
                <c:pt idx="6">
                  <c:v>0.50382625413952864</c:v>
                </c:pt>
                <c:pt idx="7">
                  <c:v>0.51638401309259008</c:v>
                </c:pt>
                <c:pt idx="8">
                  <c:v>0.13351128110255472</c:v>
                </c:pt>
                <c:pt idx="9">
                  <c:v>0.19036643938467046</c:v>
                </c:pt>
                <c:pt idx="10">
                  <c:v>0.55945555395538804</c:v>
                </c:pt>
                <c:pt idx="11">
                  <c:v>-0.4352510576487596</c:v>
                </c:pt>
                <c:pt idx="12">
                  <c:v>-0.51894173913250485</c:v>
                </c:pt>
                <c:pt idx="13">
                  <c:v>-0.87623959026837861</c:v>
                </c:pt>
                <c:pt idx="14">
                  <c:v>-1.2696340880322898</c:v>
                </c:pt>
                <c:pt idx="15">
                  <c:v>-0.15803882973985228</c:v>
                </c:pt>
                <c:pt idx="16">
                  <c:v>-0.35642867769961306</c:v>
                </c:pt>
                <c:pt idx="17">
                  <c:v>-4.5918822475485399E-2</c:v>
                </c:pt>
                <c:pt idx="18">
                  <c:v>-0.51021547941986611</c:v>
                </c:pt>
                <c:pt idx="19">
                  <c:v>8.6776043153255211E-3</c:v>
                </c:pt>
                <c:pt idx="20">
                  <c:v>-1.0772918105062601</c:v>
                </c:pt>
                <c:pt idx="21">
                  <c:v>0.18830774668300077</c:v>
                </c:pt>
                <c:pt idx="22">
                  <c:v>-1.5140299362102398</c:v>
                </c:pt>
                <c:pt idx="23">
                  <c:v>-0.34756704662674576</c:v>
                </c:pt>
                <c:pt idx="24">
                  <c:v>-0.99242011587833812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3.2511034216192058E-2</c:v>
                </c:pt>
                <c:pt idx="1">
                  <c:v>0.90056518152018761</c:v>
                </c:pt>
                <c:pt idx="2">
                  <c:v>3.6624189540457817</c:v>
                </c:pt>
                <c:pt idx="3">
                  <c:v>0.56171869467272906</c:v>
                </c:pt>
                <c:pt idx="4">
                  <c:v>0.641217399750035</c:v>
                </c:pt>
                <c:pt idx="5">
                  <c:v>1.7679910552498139</c:v>
                </c:pt>
                <c:pt idx="6">
                  <c:v>4.5678007769886175E-2</c:v>
                </c:pt>
                <c:pt idx="7">
                  <c:v>3.0600790844340402</c:v>
                </c:pt>
                <c:pt idx="8">
                  <c:v>-7.9323989054167043E-2</c:v>
                </c:pt>
                <c:pt idx="9">
                  <c:v>-0.12662103544736825</c:v>
                </c:pt>
                <c:pt idx="10">
                  <c:v>0.84329750490349475</c:v>
                </c:pt>
                <c:pt idx="11">
                  <c:v>0.61140305123840832</c:v>
                </c:pt>
                <c:pt idx="12">
                  <c:v>-1.1657478446570289</c:v>
                </c:pt>
                <c:pt idx="13">
                  <c:v>2.6728372977736559E-2</c:v>
                </c:pt>
                <c:pt idx="14">
                  <c:v>-0.43917327419977692</c:v>
                </c:pt>
                <c:pt idx="15">
                  <c:v>-0.87022584363768818</c:v>
                </c:pt>
                <c:pt idx="16">
                  <c:v>4.756469428743948E-2</c:v>
                </c:pt>
                <c:pt idx="17">
                  <c:v>1.7052734976295003</c:v>
                </c:pt>
                <c:pt idx="18">
                  <c:v>-0.23243622309679557</c:v>
                </c:pt>
                <c:pt idx="19">
                  <c:v>-2.6679431988035046E-2</c:v>
                </c:pt>
                <c:pt idx="20">
                  <c:v>-0.28685766289267178</c:v>
                </c:pt>
                <c:pt idx="21">
                  <c:v>0.84146634445084967</c:v>
                </c:pt>
                <c:pt idx="22">
                  <c:v>-6.1373344405112107E-2</c:v>
                </c:pt>
                <c:pt idx="23">
                  <c:v>9.2117523793371348E-2</c:v>
                </c:pt>
                <c:pt idx="24">
                  <c:v>2.4653051954263043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2.1440368321685952</c:v>
                </c:pt>
                <c:pt idx="1">
                  <c:v>5.4135583606014279</c:v>
                </c:pt>
                <c:pt idx="2">
                  <c:v>1.9035435416747291</c:v>
                </c:pt>
                <c:pt idx="3">
                  <c:v>-0.95419279678126401</c:v>
                </c:pt>
                <c:pt idx="4">
                  <c:v>-2.6603411857401333</c:v>
                </c:pt>
                <c:pt idx="5">
                  <c:v>-0.54745669758002613</c:v>
                </c:pt>
                <c:pt idx="6">
                  <c:v>-0.88898406382326023</c:v>
                </c:pt>
                <c:pt idx="7">
                  <c:v>-1.8615969828369856</c:v>
                </c:pt>
                <c:pt idx="8">
                  <c:v>-2.1105670076830556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0.93307621573638144</c:v>
                </c:pt>
                <c:pt idx="1">
                  <c:v>6.6333461037183525</c:v>
                </c:pt>
                <c:pt idx="2">
                  <c:v>3.7431095726058885</c:v>
                </c:pt>
                <c:pt idx="3">
                  <c:v>-0.55434479341862186</c:v>
                </c:pt>
                <c:pt idx="4">
                  <c:v>-1.2351060505722913</c:v>
                </c:pt>
                <c:pt idx="5">
                  <c:v>1.4461578425446682</c:v>
                </c:pt>
                <c:pt idx="6">
                  <c:v>0.55460868155817877</c:v>
                </c:pt>
                <c:pt idx="7">
                  <c:v>3.0744179388257464E-2</c:v>
                </c:pt>
                <c:pt idx="8">
                  <c:v>0.13940824843910349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7.6614215962789771</c:v>
                </c:pt>
                <c:pt idx="1">
                  <c:v>8.0165721839780826</c:v>
                </c:pt>
                <c:pt idx="2">
                  <c:v>8.2048884313493602</c:v>
                </c:pt>
                <c:pt idx="3">
                  <c:v>8.3476698007672816</c:v>
                </c:pt>
                <c:pt idx="4">
                  <c:v>8.7150915235111981</c:v>
                </c:pt>
                <c:pt idx="5">
                  <c:v>9.0624907438891853</c:v>
                </c:pt>
                <c:pt idx="6">
                  <c:v>9.5048758234378212</c:v>
                </c:pt>
                <c:pt idx="7">
                  <c:v>9.400915747430421</c:v>
                </c:pt>
                <c:pt idx="8">
                  <c:v>10.076720519043718</c:v>
                </c:pt>
                <c:pt idx="9">
                  <c:v>10.450433866430542</c:v>
                </c:pt>
                <c:pt idx="10">
                  <c:v>10.72351852967514</c:v>
                </c:pt>
                <c:pt idx="11">
                  <c:v>9.3107928590194309</c:v>
                </c:pt>
                <c:pt idx="12">
                  <c:v>9.3951266321885676</c:v>
                </c:pt>
                <c:pt idx="13">
                  <c:v>9.5008944321421147</c:v>
                </c:pt>
                <c:pt idx="14">
                  <c:v>9.6230874126492374</c:v>
                </c:pt>
                <c:pt idx="15">
                  <c:v>9.7260622074938929</c:v>
                </c:pt>
                <c:pt idx="16">
                  <c:v>9.8232378332804675</c:v>
                </c:pt>
                <c:pt idx="17">
                  <c:v>9.9201704611675332</c:v>
                </c:pt>
                <c:pt idx="18">
                  <c:v>10.020546757491077</c:v>
                </c:pt>
                <c:pt idx="19">
                  <c:v>10.118983522732588</c:v>
                </c:pt>
                <c:pt idx="20">
                  <c:v>10.224802889261943</c:v>
                </c:pt>
                <c:pt idx="21">
                  <c:v>10.328843415888455</c:v>
                </c:pt>
                <c:pt idx="22">
                  <c:v>10.433389712907042</c:v>
                </c:pt>
                <c:pt idx="23">
                  <c:v>10.539825704282466</c:v>
                </c:pt>
                <c:pt idx="24">
                  <c:v>10.646850034678433</c:v>
                </c:pt>
                <c:pt idx="25">
                  <c:v>10.756029563891332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3.4912614384734884</c:v>
                </c:pt>
                <c:pt idx="1">
                  <c:v>3.673436493909588</c:v>
                </c:pt>
                <c:pt idx="2">
                  <c:v>3.8300291257014258</c:v>
                </c:pt>
                <c:pt idx="3">
                  <c:v>3.8919061744748791</c:v>
                </c:pt>
                <c:pt idx="4">
                  <c:v>4.5555718018854403</c:v>
                </c:pt>
                <c:pt idx="5">
                  <c:v>4.2680673525491359</c:v>
                </c:pt>
                <c:pt idx="6">
                  <c:v>3.8928162901354653</c:v>
                </c:pt>
                <c:pt idx="7">
                  <c:v>4.2538615042387304</c:v>
                </c:pt>
                <c:pt idx="8">
                  <c:v>4.3494091760101155</c:v>
                </c:pt>
                <c:pt idx="9">
                  <c:v>4.5505800067940818</c:v>
                </c:pt>
                <c:pt idx="10">
                  <c:v>4.7510763989317759</c:v>
                </c:pt>
                <c:pt idx="11">
                  <c:v>4.599011891049912</c:v>
                </c:pt>
                <c:pt idx="12">
                  <c:v>4.6665137613197238</c:v>
                </c:pt>
                <c:pt idx="13">
                  <c:v>4.731282844436957</c:v>
                </c:pt>
                <c:pt idx="14">
                  <c:v>4.806870015296492</c:v>
                </c:pt>
                <c:pt idx="15">
                  <c:v>4.8859771286501683</c:v>
                </c:pt>
                <c:pt idx="16">
                  <c:v>4.9569503519870697</c:v>
                </c:pt>
                <c:pt idx="17">
                  <c:v>5.0252021815230377</c:v>
                </c:pt>
                <c:pt idx="18">
                  <c:v>5.0945613778529344</c:v>
                </c:pt>
                <c:pt idx="19">
                  <c:v>5.1688412151925478</c:v>
                </c:pt>
                <c:pt idx="20">
                  <c:v>5.2469225548543221</c:v>
                </c:pt>
                <c:pt idx="21">
                  <c:v>5.3255019420363272</c:v>
                </c:pt>
                <c:pt idx="22">
                  <c:v>5.4020009941043146</c:v>
                </c:pt>
                <c:pt idx="23">
                  <c:v>5.481032999752653</c:v>
                </c:pt>
                <c:pt idx="24">
                  <c:v>5.5663185771793273</c:v>
                </c:pt>
                <c:pt idx="25">
                  <c:v>5.6516415804519635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7.1029719073334032</c:v>
                </c:pt>
                <c:pt idx="1">
                  <c:v>6.4994455281524468</c:v>
                </c:pt>
                <c:pt idx="2">
                  <c:v>6.4823910534712468</c:v>
                </c:pt>
                <c:pt idx="3">
                  <c:v>6.7284223545003448</c:v>
                </c:pt>
                <c:pt idx="4">
                  <c:v>7.6559618210747695</c:v>
                </c:pt>
                <c:pt idx="5">
                  <c:v>7.7857443398606163</c:v>
                </c:pt>
                <c:pt idx="6">
                  <c:v>7.8980815667968987</c:v>
                </c:pt>
                <c:pt idx="7">
                  <c:v>7.5300793653322797</c:v>
                </c:pt>
                <c:pt idx="8">
                  <c:v>8.7119209444624346</c:v>
                </c:pt>
                <c:pt idx="9">
                  <c:v>8.8162527402207687</c:v>
                </c:pt>
                <c:pt idx="10">
                  <c:v>9.2482373808990701</c:v>
                </c:pt>
                <c:pt idx="11">
                  <c:v>10.532812748833322</c:v>
                </c:pt>
                <c:pt idx="12">
                  <c:v>10.681176721682926</c:v>
                </c:pt>
                <c:pt idx="13">
                  <c:v>10.868702933800751</c:v>
                </c:pt>
                <c:pt idx="14">
                  <c:v>11.071447198951235</c:v>
                </c:pt>
                <c:pt idx="15">
                  <c:v>11.250831587651628</c:v>
                </c:pt>
                <c:pt idx="16">
                  <c:v>11.415794722976617</c:v>
                </c:pt>
                <c:pt idx="17">
                  <c:v>11.574289382724588</c:v>
                </c:pt>
                <c:pt idx="18">
                  <c:v>11.731125576326715</c:v>
                </c:pt>
                <c:pt idx="19">
                  <c:v>11.890566006730829</c:v>
                </c:pt>
                <c:pt idx="20">
                  <c:v>12.060932221784826</c:v>
                </c:pt>
                <c:pt idx="21">
                  <c:v>12.230147212657258</c:v>
                </c:pt>
                <c:pt idx="22">
                  <c:v>12.400856741441364</c:v>
                </c:pt>
                <c:pt idx="23">
                  <c:v>12.568873706737346</c:v>
                </c:pt>
                <c:pt idx="24">
                  <c:v>12.741294695645866</c:v>
                </c:pt>
                <c:pt idx="25">
                  <c:v>12.910656334944852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5.9371625131233019</c:v>
                </c:pt>
                <c:pt idx="1">
                  <c:v>6.3240865855189039</c:v>
                </c:pt>
                <c:pt idx="2">
                  <c:v>6.765374129283102</c:v>
                </c:pt>
                <c:pt idx="3">
                  <c:v>6.8033772173685412</c:v>
                </c:pt>
                <c:pt idx="4">
                  <c:v>7.0131406252261179</c:v>
                </c:pt>
                <c:pt idx="5">
                  <c:v>6.6390592577665748</c:v>
                </c:pt>
                <c:pt idx="6">
                  <c:v>7.363135388343367</c:v>
                </c:pt>
                <c:pt idx="7">
                  <c:v>7.6567530880246961</c:v>
                </c:pt>
                <c:pt idx="8">
                  <c:v>7.7620556012970638</c:v>
                </c:pt>
                <c:pt idx="9">
                  <c:v>8.1874528851233013</c:v>
                </c:pt>
                <c:pt idx="10">
                  <c:v>8.0043034867298495</c:v>
                </c:pt>
                <c:pt idx="11">
                  <c:v>7.5804436205786416</c:v>
                </c:pt>
                <c:pt idx="12">
                  <c:v>7.6484691773727711</c:v>
                </c:pt>
                <c:pt idx="13">
                  <c:v>7.730422549768484</c:v>
                </c:pt>
                <c:pt idx="14">
                  <c:v>7.8212166757667925</c:v>
                </c:pt>
                <c:pt idx="15">
                  <c:v>7.8997259425119619</c:v>
                </c:pt>
                <c:pt idx="16">
                  <c:v>7.9730891945879705</c:v>
                </c:pt>
                <c:pt idx="17">
                  <c:v>8.0434933141198677</c:v>
                </c:pt>
                <c:pt idx="18">
                  <c:v>8.1014012762095238</c:v>
                </c:pt>
                <c:pt idx="19">
                  <c:v>8.1686899372829895</c:v>
                </c:pt>
                <c:pt idx="20">
                  <c:v>8.2348563854784</c:v>
                </c:pt>
                <c:pt idx="21">
                  <c:v>8.3023949003824651</c:v>
                </c:pt>
                <c:pt idx="22">
                  <c:v>8.3696410241228545</c:v>
                </c:pt>
                <c:pt idx="23">
                  <c:v>8.4377301069838566</c:v>
                </c:pt>
                <c:pt idx="24">
                  <c:v>8.5046277128590919</c:v>
                </c:pt>
                <c:pt idx="25">
                  <c:v>8.5660221814025785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5.9166692321721817</c:v>
                </c:pt>
                <c:pt idx="1">
                  <c:v>5.4394772909249163</c:v>
                </c:pt>
                <c:pt idx="2">
                  <c:v>6.1495646139872928</c:v>
                </c:pt>
                <c:pt idx="3">
                  <c:v>6.0537022071420648</c:v>
                </c:pt>
                <c:pt idx="4">
                  <c:v>6.0616819376438631</c:v>
                </c:pt>
                <c:pt idx="5">
                  <c:v>6.0646670727326768</c:v>
                </c:pt>
                <c:pt idx="6">
                  <c:v>6.305062421800935</c:v>
                </c:pt>
                <c:pt idx="7">
                  <c:v>6.0377299881405699</c:v>
                </c:pt>
                <c:pt idx="8">
                  <c:v>6.3577158067350581</c:v>
                </c:pt>
                <c:pt idx="9">
                  <c:v>6.1698918323840433</c:v>
                </c:pt>
                <c:pt idx="10">
                  <c:v>6.5488710654938336</c:v>
                </c:pt>
                <c:pt idx="11">
                  <c:v>6.233303627906956</c:v>
                </c:pt>
                <c:pt idx="12">
                  <c:v>6.2845437538964184</c:v>
                </c:pt>
                <c:pt idx="13">
                  <c:v>6.3572464506638626</c:v>
                </c:pt>
                <c:pt idx="14">
                  <c:v>6.4391838882124617</c:v>
                </c:pt>
                <c:pt idx="15">
                  <c:v>6.5122196471919045</c:v>
                </c:pt>
                <c:pt idx="16">
                  <c:v>6.5850769574734187</c:v>
                </c:pt>
                <c:pt idx="17">
                  <c:v>6.658819080122063</c:v>
                </c:pt>
                <c:pt idx="18">
                  <c:v>6.7290806258458726</c:v>
                </c:pt>
                <c:pt idx="19">
                  <c:v>6.7948246801589418</c:v>
                </c:pt>
                <c:pt idx="20">
                  <c:v>6.8635843347785519</c:v>
                </c:pt>
                <c:pt idx="21">
                  <c:v>6.9352759869756726</c:v>
                </c:pt>
                <c:pt idx="22">
                  <c:v>6.9992234223186616</c:v>
                </c:pt>
                <c:pt idx="23">
                  <c:v>7.0642240864032537</c:v>
                </c:pt>
                <c:pt idx="24">
                  <c:v>7.1289510530427407</c:v>
                </c:pt>
                <c:pt idx="25">
                  <c:v>7.1900884652438686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7.6893152898922796</c:v>
                </c:pt>
                <c:pt idx="1">
                  <c:v>7.1189422220879361</c:v>
                </c:pt>
                <c:pt idx="2">
                  <c:v>6.8260740348903264</c:v>
                </c:pt>
                <c:pt idx="3">
                  <c:v>7.2904420937137031</c:v>
                </c:pt>
                <c:pt idx="4">
                  <c:v>7.7175638650063956</c:v>
                </c:pt>
                <c:pt idx="5">
                  <c:v>7.6011331219066385</c:v>
                </c:pt>
                <c:pt idx="6">
                  <c:v>7.9257272364312534</c:v>
                </c:pt>
                <c:pt idx="7">
                  <c:v>7.7956712094952296</c:v>
                </c:pt>
                <c:pt idx="8">
                  <c:v>8.8352563818103089</c:v>
                </c:pt>
                <c:pt idx="9">
                  <c:v>8.9092112175955283</c:v>
                </c:pt>
                <c:pt idx="10">
                  <c:v>9.7027502197451767</c:v>
                </c:pt>
                <c:pt idx="11">
                  <c:v>9.6677427698288643</c:v>
                </c:pt>
                <c:pt idx="12">
                  <c:v>9.7441482515287063</c:v>
                </c:pt>
                <c:pt idx="13">
                  <c:v>9.8646408450952752</c:v>
                </c:pt>
                <c:pt idx="14">
                  <c:v>10.012252405870756</c:v>
                </c:pt>
                <c:pt idx="15">
                  <c:v>10.138320995762449</c:v>
                </c:pt>
                <c:pt idx="16">
                  <c:v>10.260128925063531</c:v>
                </c:pt>
                <c:pt idx="17">
                  <c:v>10.384085158514541</c:v>
                </c:pt>
                <c:pt idx="18">
                  <c:v>10.514716037193695</c:v>
                </c:pt>
                <c:pt idx="19">
                  <c:v>10.643716031623544</c:v>
                </c:pt>
                <c:pt idx="20">
                  <c:v>10.781548173572203</c:v>
                </c:pt>
                <c:pt idx="21">
                  <c:v>10.918420905203142</c:v>
                </c:pt>
                <c:pt idx="22">
                  <c:v>11.055738707917932</c:v>
                </c:pt>
                <c:pt idx="23">
                  <c:v>11.195802669037144</c:v>
                </c:pt>
                <c:pt idx="24">
                  <c:v>11.335050090831276</c:v>
                </c:pt>
                <c:pt idx="25">
                  <c:v>11.470741274994991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2.5064582012971743</c:v>
                </c:pt>
                <c:pt idx="1">
                  <c:v>2.3807624859405574</c:v>
                </c:pt>
                <c:pt idx="2">
                  <c:v>2.4049201561566003</c:v>
                </c:pt>
                <c:pt idx="3">
                  <c:v>2.505073785680616</c:v>
                </c:pt>
                <c:pt idx="4">
                  <c:v>2.5118173650009754</c:v>
                </c:pt>
                <c:pt idx="5">
                  <c:v>2.4647605530165171</c:v>
                </c:pt>
                <c:pt idx="6">
                  <c:v>2.5024029645513779</c:v>
                </c:pt>
                <c:pt idx="7">
                  <c:v>2.6986992148572773</c:v>
                </c:pt>
                <c:pt idx="8">
                  <c:v>2.9568119572072287</c:v>
                </c:pt>
                <c:pt idx="9">
                  <c:v>2.7633788122990302</c:v>
                </c:pt>
                <c:pt idx="10">
                  <c:v>2.9685868071560457</c:v>
                </c:pt>
                <c:pt idx="11">
                  <c:v>2.670066695203551</c:v>
                </c:pt>
                <c:pt idx="12">
                  <c:v>2.6936989206914932</c:v>
                </c:pt>
                <c:pt idx="13">
                  <c:v>2.7233922820773033</c:v>
                </c:pt>
                <c:pt idx="14">
                  <c:v>2.755663760249063</c:v>
                </c:pt>
                <c:pt idx="15">
                  <c:v>2.7819026561263103</c:v>
                </c:pt>
                <c:pt idx="16">
                  <c:v>2.8072300117816336</c:v>
                </c:pt>
                <c:pt idx="17">
                  <c:v>2.8307954721354922</c:v>
                </c:pt>
                <c:pt idx="18">
                  <c:v>2.854783784590448</c:v>
                </c:pt>
                <c:pt idx="19">
                  <c:v>2.8756553051058482</c:v>
                </c:pt>
                <c:pt idx="20">
                  <c:v>2.8974605138467791</c:v>
                </c:pt>
                <c:pt idx="21">
                  <c:v>2.9203860979986054</c:v>
                </c:pt>
                <c:pt idx="22">
                  <c:v>2.9425804128255537</c:v>
                </c:pt>
                <c:pt idx="23">
                  <c:v>2.9651736739394861</c:v>
                </c:pt>
                <c:pt idx="24">
                  <c:v>2.9900464651523415</c:v>
                </c:pt>
                <c:pt idx="25">
                  <c:v>3.0142648149259319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2.2136905225229344</c:v>
                </c:pt>
                <c:pt idx="1">
                  <c:v>2.8123565889240578</c:v>
                </c:pt>
                <c:pt idx="2">
                  <c:v>2.9344574605610756</c:v>
                </c:pt>
                <c:pt idx="3">
                  <c:v>2.8245715799008519</c:v>
                </c:pt>
                <c:pt idx="4">
                  <c:v>2.9156285346784094</c:v>
                </c:pt>
                <c:pt idx="5">
                  <c:v>2.8013753520145834</c:v>
                </c:pt>
                <c:pt idx="6">
                  <c:v>3.0425594405761136</c:v>
                </c:pt>
                <c:pt idx="7">
                  <c:v>3.025765158336966</c:v>
                </c:pt>
                <c:pt idx="8">
                  <c:v>3.3169482778642818</c:v>
                </c:pt>
                <c:pt idx="9">
                  <c:v>3.3277824503389768</c:v>
                </c:pt>
                <c:pt idx="10">
                  <c:v>3.3177593651071735</c:v>
                </c:pt>
                <c:pt idx="11">
                  <c:v>4.8865562995683707</c:v>
                </c:pt>
                <c:pt idx="12">
                  <c:v>4.9878828493090461</c:v>
                </c:pt>
                <c:pt idx="13">
                  <c:v>5.0976893868885629</c:v>
                </c:pt>
                <c:pt idx="14">
                  <c:v>5.2138515637897678</c:v>
                </c:pt>
                <c:pt idx="15">
                  <c:v>5.3215861838046248</c:v>
                </c:pt>
                <c:pt idx="16">
                  <c:v>5.4251162312000121</c:v>
                </c:pt>
                <c:pt idx="17">
                  <c:v>5.5279700792297994</c:v>
                </c:pt>
                <c:pt idx="18">
                  <c:v>5.6345318449392758</c:v>
                </c:pt>
                <c:pt idx="19">
                  <c:v>5.7404629522141857</c:v>
                </c:pt>
                <c:pt idx="20">
                  <c:v>5.8465264100656844</c:v>
                </c:pt>
                <c:pt idx="21">
                  <c:v>5.9483902469139043</c:v>
                </c:pt>
                <c:pt idx="22">
                  <c:v>6.0491599808556975</c:v>
                </c:pt>
                <c:pt idx="23">
                  <c:v>6.1582796895396337</c:v>
                </c:pt>
                <c:pt idx="24">
                  <c:v>6.2682447743407188</c:v>
                </c:pt>
                <c:pt idx="25">
                  <c:v>6.3778384495412137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1.5045186424714476</c:v>
                </c:pt>
                <c:pt idx="1">
                  <c:v>1.5539718316640425</c:v>
                </c:pt>
                <c:pt idx="2">
                  <c:v>1.5634407076187928</c:v>
                </c:pt>
                <c:pt idx="3">
                  <c:v>1.4325846088910479</c:v>
                </c:pt>
                <c:pt idx="4">
                  <c:v>1.5866429696194118</c:v>
                </c:pt>
                <c:pt idx="5">
                  <c:v>1.6247254057202796</c:v>
                </c:pt>
                <c:pt idx="6">
                  <c:v>1.7015775817742047</c:v>
                </c:pt>
                <c:pt idx="7">
                  <c:v>1.635826370161632</c:v>
                </c:pt>
                <c:pt idx="8">
                  <c:v>1.644254909139951</c:v>
                </c:pt>
                <c:pt idx="9">
                  <c:v>1.6622892621231817</c:v>
                </c:pt>
                <c:pt idx="10">
                  <c:v>1.7582366868228343</c:v>
                </c:pt>
                <c:pt idx="11">
                  <c:v>1.4511211040090939</c:v>
                </c:pt>
                <c:pt idx="12">
                  <c:v>1.4647237023527973</c:v>
                </c:pt>
                <c:pt idx="13">
                  <c:v>1.4820981747440842</c:v>
                </c:pt>
                <c:pt idx="14">
                  <c:v>1.5031392143477282</c:v>
                </c:pt>
                <c:pt idx="15">
                  <c:v>1.5234432701374512</c:v>
                </c:pt>
                <c:pt idx="16">
                  <c:v>1.5398730882127303</c:v>
                </c:pt>
                <c:pt idx="17">
                  <c:v>1.5557912563837171</c:v>
                </c:pt>
                <c:pt idx="18">
                  <c:v>1.5678633073048411</c:v>
                </c:pt>
                <c:pt idx="19">
                  <c:v>1.5864737243702705</c:v>
                </c:pt>
                <c:pt idx="20">
                  <c:v>1.6006825272372116</c:v>
                </c:pt>
                <c:pt idx="21">
                  <c:v>1.6150003506135191</c:v>
                </c:pt>
                <c:pt idx="22">
                  <c:v>1.6260325144265306</c:v>
                </c:pt>
                <c:pt idx="23">
                  <c:v>1.6458763748482639</c:v>
                </c:pt>
                <c:pt idx="24">
                  <c:v>1.658064956895392</c:v>
                </c:pt>
                <c:pt idx="25">
                  <c:v>1.6789126977686673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2.1730383270767324</c:v>
                </c:pt>
                <c:pt idx="1">
                  <c:v>1.8339162565438576</c:v>
                </c:pt>
                <c:pt idx="2">
                  <c:v>2.0470257949266886</c:v>
                </c:pt>
                <c:pt idx="3">
                  <c:v>2.2390565533890645</c:v>
                </c:pt>
                <c:pt idx="4">
                  <c:v>2.4570310892524092</c:v>
                </c:pt>
                <c:pt idx="5">
                  <c:v>2.7336424124114043</c:v>
                </c:pt>
                <c:pt idx="6">
                  <c:v>2.3478138836235454</c:v>
                </c:pt>
                <c:pt idx="7">
                  <c:v>2.4747124579379673</c:v>
                </c:pt>
                <c:pt idx="8">
                  <c:v>2.5256983950117196</c:v>
                </c:pt>
                <c:pt idx="9">
                  <c:v>2.8622214975294593</c:v>
                </c:pt>
                <c:pt idx="10">
                  <c:v>2.9240088517960747</c:v>
                </c:pt>
                <c:pt idx="11">
                  <c:v>2.5128945332718886</c:v>
                </c:pt>
                <c:pt idx="12">
                  <c:v>2.4386353801077925</c:v>
                </c:pt>
                <c:pt idx="13">
                  <c:v>2.4369378320950301</c:v>
                </c:pt>
                <c:pt idx="14">
                  <c:v>2.4730621335980101</c:v>
                </c:pt>
                <c:pt idx="15">
                  <c:v>2.5042618650856312</c:v>
                </c:pt>
                <c:pt idx="16">
                  <c:v>2.5325244422689854</c:v>
                </c:pt>
                <c:pt idx="17">
                  <c:v>2.5604649020658012</c:v>
                </c:pt>
                <c:pt idx="18">
                  <c:v>2.5870021991287504</c:v>
                </c:pt>
                <c:pt idx="19">
                  <c:v>2.6142333137576039</c:v>
                </c:pt>
                <c:pt idx="20">
                  <c:v>2.6444434945015027</c:v>
                </c:pt>
                <c:pt idx="21">
                  <c:v>2.6726647585538608</c:v>
                </c:pt>
                <c:pt idx="22">
                  <c:v>2.7035665069306871</c:v>
                </c:pt>
                <c:pt idx="23">
                  <c:v>2.7358969482422073</c:v>
                </c:pt>
                <c:pt idx="24">
                  <c:v>2.766050281191248</c:v>
                </c:pt>
                <c:pt idx="25">
                  <c:v>2.7973878163487065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8.3865445055428971</c:v>
                </c:pt>
                <c:pt idx="1">
                  <c:v>7.5740888758799896</c:v>
                </c:pt>
                <c:pt idx="2">
                  <c:v>7.8188230425524043</c:v>
                </c:pt>
                <c:pt idx="3">
                  <c:v>7.855359119686586</c:v>
                </c:pt>
                <c:pt idx="4">
                  <c:v>8.7428389549655474</c:v>
                </c:pt>
                <c:pt idx="5">
                  <c:v>8.6739723319408135</c:v>
                </c:pt>
                <c:pt idx="6">
                  <c:v>8.5411366401962123</c:v>
                </c:pt>
                <c:pt idx="7">
                  <c:v>8.5602840865456411</c:v>
                </c:pt>
                <c:pt idx="8">
                  <c:v>8.8988681402445557</c:v>
                </c:pt>
                <c:pt idx="9">
                  <c:v>8.9666869532604601</c:v>
                </c:pt>
                <c:pt idx="10">
                  <c:v>9.2334278858962016</c:v>
                </c:pt>
                <c:pt idx="11">
                  <c:v>9.0167359271183738</c:v>
                </c:pt>
                <c:pt idx="12">
                  <c:v>9.0754373623291826</c:v>
                </c:pt>
                <c:pt idx="13">
                  <c:v>9.1552291619010671</c:v>
                </c:pt>
                <c:pt idx="14">
                  <c:v>9.2516347676429209</c:v>
                </c:pt>
                <c:pt idx="15">
                  <c:v>9.327109603070511</c:v>
                </c:pt>
                <c:pt idx="16">
                  <c:v>9.3958931449227769</c:v>
                </c:pt>
                <c:pt idx="17">
                  <c:v>9.4625900055968337</c:v>
                </c:pt>
                <c:pt idx="18">
                  <c:v>9.536817166857146</c:v>
                </c:pt>
                <c:pt idx="19">
                  <c:v>9.6086330477342869</c:v>
                </c:pt>
                <c:pt idx="20">
                  <c:v>9.6866719860089638</c:v>
                </c:pt>
                <c:pt idx="21">
                  <c:v>9.7655200668416491</c:v>
                </c:pt>
                <c:pt idx="22">
                  <c:v>9.8450045790787701</c:v>
                </c:pt>
                <c:pt idx="23">
                  <c:v>9.9207800641082393</c:v>
                </c:pt>
                <c:pt idx="24">
                  <c:v>10.001878849715901</c:v>
                </c:pt>
                <c:pt idx="25">
                  <c:v>10.076725390799696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14.118352913503635</c:v>
                </c:pt>
                <c:pt idx="1">
                  <c:v>13.954397037525599</c:v>
                </c:pt>
                <c:pt idx="2">
                  <c:v>14.225760765175142</c:v>
                </c:pt>
                <c:pt idx="3">
                  <c:v>13.616730956702517</c:v>
                </c:pt>
                <c:pt idx="4">
                  <c:v>15.137475534766393</c:v>
                </c:pt>
                <c:pt idx="5">
                  <c:v>15.665761742664845</c:v>
                </c:pt>
                <c:pt idx="6">
                  <c:v>14.703247789595999</c:v>
                </c:pt>
                <c:pt idx="7">
                  <c:v>14.723688193503673</c:v>
                </c:pt>
                <c:pt idx="8">
                  <c:v>15.07063835821368</c:v>
                </c:pt>
                <c:pt idx="9">
                  <c:v>14.712416208813963</c:v>
                </c:pt>
                <c:pt idx="10">
                  <c:v>15.230510685016085</c:v>
                </c:pt>
                <c:pt idx="11">
                  <c:v>15.624377111131308</c:v>
                </c:pt>
                <c:pt idx="12">
                  <c:v>15.668738472682193</c:v>
                </c:pt>
                <c:pt idx="13">
                  <c:v>15.725511208639972</c:v>
                </c:pt>
                <c:pt idx="14">
                  <c:v>15.802361582507471</c:v>
                </c:pt>
                <c:pt idx="15">
                  <c:v>15.851768954839642</c:v>
                </c:pt>
                <c:pt idx="16">
                  <c:v>15.878809609853681</c:v>
                </c:pt>
                <c:pt idx="17">
                  <c:v>15.887583714857231</c:v>
                </c:pt>
                <c:pt idx="18">
                  <c:v>15.886323834851961</c:v>
                </c:pt>
                <c:pt idx="19">
                  <c:v>15.885667398492219</c:v>
                </c:pt>
                <c:pt idx="20">
                  <c:v>15.896098774850033</c:v>
                </c:pt>
                <c:pt idx="21">
                  <c:v>15.901941456093962</c:v>
                </c:pt>
                <c:pt idx="22">
                  <c:v>15.896698945903188</c:v>
                </c:pt>
                <c:pt idx="23">
                  <c:v>15.887812093048145</c:v>
                </c:pt>
                <c:pt idx="24">
                  <c:v>15.86969039244962</c:v>
                </c:pt>
                <c:pt idx="25">
                  <c:v>15.841913736254494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4.1639342059485482</c:v>
                </c:pt>
                <c:pt idx="1">
                  <c:v>3.7659286233604119</c:v>
                </c:pt>
                <c:pt idx="2">
                  <c:v>3.7038762118769095</c:v>
                </c:pt>
                <c:pt idx="3">
                  <c:v>3.7138993038557437</c:v>
                </c:pt>
                <c:pt idx="4">
                  <c:v>3.9391234693650357</c:v>
                </c:pt>
                <c:pt idx="5">
                  <c:v>3.6981522546250893</c:v>
                </c:pt>
                <c:pt idx="6">
                  <c:v>3.4275828772271031</c:v>
                </c:pt>
                <c:pt idx="7">
                  <c:v>3.5560370005314401</c:v>
                </c:pt>
                <c:pt idx="8">
                  <c:v>3.7535574905477125</c:v>
                </c:pt>
                <c:pt idx="9">
                  <c:v>3.2716029151713921</c:v>
                </c:pt>
                <c:pt idx="10">
                  <c:v>3.1792105154925845</c:v>
                </c:pt>
                <c:pt idx="11">
                  <c:v>3.1624580958334572</c:v>
                </c:pt>
                <c:pt idx="12">
                  <c:v>3.1241292829870986</c:v>
                </c:pt>
                <c:pt idx="13">
                  <c:v>3.0804110988417328</c:v>
                </c:pt>
                <c:pt idx="14">
                  <c:v>3.0391365437980302</c:v>
                </c:pt>
                <c:pt idx="15">
                  <c:v>2.9812481554372146</c:v>
                </c:pt>
                <c:pt idx="16">
                  <c:v>2.898795362394329</c:v>
                </c:pt>
                <c:pt idx="17">
                  <c:v>2.8225434147097883</c:v>
                </c:pt>
                <c:pt idx="18">
                  <c:v>2.7308115948779363</c:v>
                </c:pt>
                <c:pt idx="19">
                  <c:v>2.629478921281978</c:v>
                </c:pt>
                <c:pt idx="20">
                  <c:v>2.5255872340235226</c:v>
                </c:pt>
                <c:pt idx="21">
                  <c:v>2.4182888185342062</c:v>
                </c:pt>
                <c:pt idx="22">
                  <c:v>2.3218107545876467</c:v>
                </c:pt>
                <c:pt idx="23">
                  <c:v>2.2003374066613115</c:v>
                </c:pt>
                <c:pt idx="24">
                  <c:v>2.0922359823677845</c:v>
                </c:pt>
                <c:pt idx="25">
                  <c:v>2.0134626708355556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3.6278416702079705</c:v>
                </c:pt>
                <c:pt idx="1">
                  <c:v>2.3126074830240904</c:v>
                </c:pt>
                <c:pt idx="2">
                  <c:v>2.810830122067256</c:v>
                </c:pt>
                <c:pt idx="3">
                  <c:v>2.407311830050006</c:v>
                </c:pt>
                <c:pt idx="4">
                  <c:v>2.5793202619965934</c:v>
                </c:pt>
                <c:pt idx="5">
                  <c:v>2.9141418603234039</c:v>
                </c:pt>
                <c:pt idx="6">
                  <c:v>2.2891629441921957</c:v>
                </c:pt>
                <c:pt idx="7">
                  <c:v>1.8726070269399431</c:v>
                </c:pt>
                <c:pt idx="8">
                  <c:v>2.7119042554583586</c:v>
                </c:pt>
                <c:pt idx="9">
                  <c:v>2.4724897872069045</c:v>
                </c:pt>
                <c:pt idx="10">
                  <c:v>2.0379022700550253</c:v>
                </c:pt>
                <c:pt idx="11">
                  <c:v>1.939491577128839</c:v>
                </c:pt>
                <c:pt idx="12">
                  <c:v>1.9483302226102082</c:v>
                </c:pt>
                <c:pt idx="13">
                  <c:v>1.9694206258727573</c:v>
                </c:pt>
                <c:pt idx="14">
                  <c:v>1.9906991078977576</c:v>
                </c:pt>
                <c:pt idx="15">
                  <c:v>1.9991325342997888</c:v>
                </c:pt>
                <c:pt idx="16">
                  <c:v>2.0062654092722996</c:v>
                </c:pt>
                <c:pt idx="17">
                  <c:v>2.0122678208923679</c:v>
                </c:pt>
                <c:pt idx="18">
                  <c:v>2.0186622654195707</c:v>
                </c:pt>
                <c:pt idx="19">
                  <c:v>2.023976961559899</c:v>
                </c:pt>
                <c:pt idx="20">
                  <c:v>2.0307140738064988</c:v>
                </c:pt>
                <c:pt idx="21">
                  <c:v>2.0379686084599475</c:v>
                </c:pt>
                <c:pt idx="22">
                  <c:v>2.0448347422150315</c:v>
                </c:pt>
                <c:pt idx="23">
                  <c:v>2.0518639387886353</c:v>
                </c:pt>
                <c:pt idx="24">
                  <c:v>2.0585612010813161</c:v>
                </c:pt>
                <c:pt idx="25">
                  <c:v>2.0646306430327619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7.0418975129062451</c:v>
                </c:pt>
                <c:pt idx="1">
                  <c:v>6.9906188151750595</c:v>
                </c:pt>
                <c:pt idx="2">
                  <c:v>6.5205942324643127</c:v>
                </c:pt>
                <c:pt idx="3">
                  <c:v>6.788269007278414</c:v>
                </c:pt>
                <c:pt idx="4">
                  <c:v>7.7328844941696033</c:v>
                </c:pt>
                <c:pt idx="5">
                  <c:v>7.6830099025806549</c:v>
                </c:pt>
                <c:pt idx="6">
                  <c:v>7.184991620480746</c:v>
                </c:pt>
                <c:pt idx="7">
                  <c:v>6.8670683906586518</c:v>
                </c:pt>
                <c:pt idx="8">
                  <c:v>7.0052195089255029</c:v>
                </c:pt>
                <c:pt idx="9">
                  <c:v>7.6854958163718532</c:v>
                </c:pt>
                <c:pt idx="10">
                  <c:v>6.413375814548365</c:v>
                </c:pt>
                <c:pt idx="11">
                  <c:v>6.4306612392674154</c:v>
                </c:pt>
                <c:pt idx="12">
                  <c:v>6.4039070059308427</c:v>
                </c:pt>
                <c:pt idx="13">
                  <c:v>6.3912289298655498</c:v>
                </c:pt>
                <c:pt idx="14">
                  <c:v>6.3781370951735319</c:v>
                </c:pt>
                <c:pt idx="15">
                  <c:v>6.3521233013701446</c:v>
                </c:pt>
                <c:pt idx="16">
                  <c:v>6.3187230688191001</c:v>
                </c:pt>
                <c:pt idx="17">
                  <c:v>6.2814647121878284</c:v>
                </c:pt>
                <c:pt idx="18">
                  <c:v>6.2407505708171334</c:v>
                </c:pt>
                <c:pt idx="19">
                  <c:v>6.1977455567944375</c:v>
                </c:pt>
                <c:pt idx="20">
                  <c:v>6.1604995262586693</c:v>
                </c:pt>
                <c:pt idx="21">
                  <c:v>6.1231387604050624</c:v>
                </c:pt>
                <c:pt idx="22">
                  <c:v>6.0880061673747221</c:v>
                </c:pt>
                <c:pt idx="23">
                  <c:v>6.0513619748502352</c:v>
                </c:pt>
                <c:pt idx="24">
                  <c:v>6.0135667124914347</c:v>
                </c:pt>
                <c:pt idx="25">
                  <c:v>5.9742025403485881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6.0002689848436441</c:v>
                </c:pt>
                <c:pt idx="1">
                  <c:v>4.8797013131544347</c:v>
                </c:pt>
                <c:pt idx="2">
                  <c:v>4.6815730388345367</c:v>
                </c:pt>
                <c:pt idx="3">
                  <c:v>4.9504753964076817</c:v>
                </c:pt>
                <c:pt idx="4">
                  <c:v>5.6719159698867241</c:v>
                </c:pt>
                <c:pt idx="5">
                  <c:v>5.496754851121965</c:v>
                </c:pt>
                <c:pt idx="6">
                  <c:v>4.738998617310008</c:v>
                </c:pt>
                <c:pt idx="7">
                  <c:v>4.8163031606900315</c:v>
                </c:pt>
                <c:pt idx="8">
                  <c:v>5.5860482164101182</c:v>
                </c:pt>
                <c:pt idx="9">
                  <c:v>6.4772016076831518</c:v>
                </c:pt>
                <c:pt idx="10">
                  <c:v>5.3387160213821128</c:v>
                </c:pt>
                <c:pt idx="11">
                  <c:v>5.4302167879203944</c:v>
                </c:pt>
                <c:pt idx="12">
                  <c:v>5.363723209182595</c:v>
                </c:pt>
                <c:pt idx="13">
                  <c:v>5.2852273625304633</c:v>
                </c:pt>
                <c:pt idx="14">
                  <c:v>5.2214431865714683</c:v>
                </c:pt>
                <c:pt idx="15">
                  <c:v>5.1611740634144878</c:v>
                </c:pt>
                <c:pt idx="16">
                  <c:v>5.0945501198162519</c:v>
                </c:pt>
                <c:pt idx="17">
                  <c:v>5.0250366706228826</c:v>
                </c:pt>
                <c:pt idx="18">
                  <c:v>4.9602052430173869</c:v>
                </c:pt>
                <c:pt idx="19">
                  <c:v>4.8914132608031169</c:v>
                </c:pt>
                <c:pt idx="20">
                  <c:v>4.8226043367980376</c:v>
                </c:pt>
                <c:pt idx="21">
                  <c:v>4.7515541345311041</c:v>
                </c:pt>
                <c:pt idx="22">
                  <c:v>4.6812059643416015</c:v>
                </c:pt>
                <c:pt idx="23">
                  <c:v>4.6115840329627877</c:v>
                </c:pt>
                <c:pt idx="24">
                  <c:v>4.5408817037219897</c:v>
                </c:pt>
                <c:pt idx="25">
                  <c:v>4.4684901777444246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3.089056949018278</c:v>
                </c:pt>
                <c:pt idx="1">
                  <c:v>2.774708535728966</c:v>
                </c:pt>
                <c:pt idx="2">
                  <c:v>3.1134904647118877</c:v>
                </c:pt>
                <c:pt idx="3">
                  <c:v>3.0597838921622591</c:v>
                </c:pt>
                <c:pt idx="4">
                  <c:v>3.3410385836754455</c:v>
                </c:pt>
                <c:pt idx="5">
                  <c:v>3.206634987015307</c:v>
                </c:pt>
                <c:pt idx="6">
                  <c:v>3.16068563935423</c:v>
                </c:pt>
                <c:pt idx="7">
                  <c:v>3.2794431019859598</c:v>
                </c:pt>
                <c:pt idx="8">
                  <c:v>2.8790400470627908</c:v>
                </c:pt>
                <c:pt idx="9">
                  <c:v>2.8202365006963852</c:v>
                </c:pt>
                <c:pt idx="10">
                  <c:v>2.850206309315694</c:v>
                </c:pt>
                <c:pt idx="11">
                  <c:v>2.9176052567596282</c:v>
                </c:pt>
                <c:pt idx="12">
                  <c:v>2.9185000654188005</c:v>
                </c:pt>
                <c:pt idx="13">
                  <c:v>2.9041849754622757</c:v>
                </c:pt>
                <c:pt idx="14">
                  <c:v>2.890801041110628</c:v>
                </c:pt>
                <c:pt idx="15">
                  <c:v>2.8802396222029749</c:v>
                </c:pt>
                <c:pt idx="16">
                  <c:v>2.8789424817907294</c:v>
                </c:pt>
                <c:pt idx="17">
                  <c:v>2.877588449456713</c:v>
                </c:pt>
                <c:pt idx="18">
                  <c:v>2.878471539917923</c:v>
                </c:pt>
                <c:pt idx="19">
                  <c:v>2.8800083939666958</c:v>
                </c:pt>
                <c:pt idx="20">
                  <c:v>2.882969475302875</c:v>
                </c:pt>
                <c:pt idx="21">
                  <c:v>2.8850562309555539</c:v>
                </c:pt>
                <c:pt idx="22">
                  <c:v>2.885903735675639</c:v>
                </c:pt>
                <c:pt idx="23">
                  <c:v>2.8878316173672021</c:v>
                </c:pt>
                <c:pt idx="24">
                  <c:v>2.8933952428334733</c:v>
                </c:pt>
                <c:pt idx="25">
                  <c:v>2.8977710036031334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11.904876454042375</c:v>
                </c:pt>
                <c:pt idx="1">
                  <c:v>10.770733370115668</c:v>
                </c:pt>
                <c:pt idx="2">
                  <c:v>11.74284277591431</c:v>
                </c:pt>
                <c:pt idx="3">
                  <c:v>11.585646625004971</c:v>
                </c:pt>
                <c:pt idx="4">
                  <c:v>12.235862985688952</c:v>
                </c:pt>
                <c:pt idx="5">
                  <c:v>11.887083433075258</c:v>
                </c:pt>
                <c:pt idx="6">
                  <c:v>12.659118977576474</c:v>
                </c:pt>
                <c:pt idx="7">
                  <c:v>12.504775382073946</c:v>
                </c:pt>
                <c:pt idx="8">
                  <c:v>12.615967774016596</c:v>
                </c:pt>
                <c:pt idx="9">
                  <c:v>12.348424176977735</c:v>
                </c:pt>
                <c:pt idx="10">
                  <c:v>11.841164610599773</c:v>
                </c:pt>
                <c:pt idx="11">
                  <c:v>11.860627358280636</c:v>
                </c:pt>
                <c:pt idx="12">
                  <c:v>11.972182817051161</c:v>
                </c:pt>
                <c:pt idx="13">
                  <c:v>12.106246227782703</c:v>
                </c:pt>
                <c:pt idx="14">
                  <c:v>12.249949555610598</c:v>
                </c:pt>
                <c:pt idx="15">
                  <c:v>12.372840586669847</c:v>
                </c:pt>
                <c:pt idx="16">
                  <c:v>12.485264256705989</c:v>
                </c:pt>
                <c:pt idx="17">
                  <c:v>12.595167558591001</c:v>
                </c:pt>
                <c:pt idx="18">
                  <c:v>12.712121443640743</c:v>
                </c:pt>
                <c:pt idx="19">
                  <c:v>12.826841363081517</c:v>
                </c:pt>
                <c:pt idx="20">
                  <c:v>12.94034580394845</c:v>
                </c:pt>
                <c:pt idx="21">
                  <c:v>13.058097076292803</c:v>
                </c:pt>
                <c:pt idx="22">
                  <c:v>13.175172908077627</c:v>
                </c:pt>
                <c:pt idx="23">
                  <c:v>13.299610548637453</c:v>
                </c:pt>
                <c:pt idx="24">
                  <c:v>13.424636178134541</c:v>
                </c:pt>
                <c:pt idx="25">
                  <c:v>13.546438108229273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3.1670933307483931</c:v>
                </c:pt>
                <c:pt idx="1">
                  <c:v>3.4556767151290333</c:v>
                </c:pt>
                <c:pt idx="2">
                  <c:v>3.2065206287757735</c:v>
                </c:pt>
                <c:pt idx="3">
                  <c:v>3.2473107756916897</c:v>
                </c:pt>
                <c:pt idx="4">
                  <c:v>3.0720614630100722</c:v>
                </c:pt>
                <c:pt idx="5">
                  <c:v>3.7343008850464403</c:v>
                </c:pt>
                <c:pt idx="6">
                  <c:v>3.5745972355517779</c:v>
                </c:pt>
                <c:pt idx="7">
                  <c:v>3.4924169035475243</c:v>
                </c:pt>
                <c:pt idx="8">
                  <c:v>3.3667524996329505</c:v>
                </c:pt>
                <c:pt idx="9">
                  <c:v>3.5452910363253372</c:v>
                </c:pt>
                <c:pt idx="10">
                  <c:v>3.2240854056265742</c:v>
                </c:pt>
                <c:pt idx="11">
                  <c:v>2.9549064124872659</c:v>
                </c:pt>
                <c:pt idx="12">
                  <c:v>2.9428874680213539</c:v>
                </c:pt>
                <c:pt idx="13">
                  <c:v>2.9437939936966795</c:v>
                </c:pt>
                <c:pt idx="14">
                  <c:v>2.9540670291593618</c:v>
                </c:pt>
                <c:pt idx="15">
                  <c:v>2.9609219970416274</c:v>
                </c:pt>
                <c:pt idx="16">
                  <c:v>2.9651807458909136</c:v>
                </c:pt>
                <c:pt idx="17">
                  <c:v>2.9688400941654138</c:v>
                </c:pt>
                <c:pt idx="18">
                  <c:v>2.9713210886827452</c:v>
                </c:pt>
                <c:pt idx="19">
                  <c:v>2.9727680549195199</c:v>
                </c:pt>
                <c:pt idx="20">
                  <c:v>2.9753284323373248</c:v>
                </c:pt>
                <c:pt idx="21">
                  <c:v>2.9782914511851146</c:v>
                </c:pt>
                <c:pt idx="22">
                  <c:v>2.9804184210388431</c:v>
                </c:pt>
                <c:pt idx="23">
                  <c:v>2.9819052653952447</c:v>
                </c:pt>
                <c:pt idx="24">
                  <c:v>2.9861550138648321</c:v>
                </c:pt>
                <c:pt idx="25">
                  <c:v>2.9916491825297786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0.22974721935677622</c:v>
                </c:pt>
                <c:pt idx="1">
                  <c:v>0.14994274887325967</c:v>
                </c:pt>
                <c:pt idx="2">
                  <c:v>0.15315573887039569</c:v>
                </c:pt>
                <c:pt idx="3">
                  <c:v>0.13457811739493045</c:v>
                </c:pt>
                <c:pt idx="4">
                  <c:v>0.16644954927576144</c:v>
                </c:pt>
                <c:pt idx="5">
                  <c:v>0.15202012898985484</c:v>
                </c:pt>
                <c:pt idx="6">
                  <c:v>0.12653448860104666</c:v>
                </c:pt>
                <c:pt idx="7">
                  <c:v>0.13463964185691588</c:v>
                </c:pt>
                <c:pt idx="8">
                  <c:v>0.14497467849975429</c:v>
                </c:pt>
                <c:pt idx="9">
                  <c:v>0.13314921658606796</c:v>
                </c:pt>
                <c:pt idx="10">
                  <c:v>0.16069773330518036</c:v>
                </c:pt>
                <c:pt idx="11">
                  <c:v>0.11636083085623818</c:v>
                </c:pt>
                <c:pt idx="12">
                  <c:v>0.11761599157813274</c:v>
                </c:pt>
                <c:pt idx="13">
                  <c:v>0.11898261231826181</c:v>
                </c:pt>
                <c:pt idx="14">
                  <c:v>0.12055728905391873</c:v>
                </c:pt>
                <c:pt idx="15">
                  <c:v>0.12226735739003197</c:v>
                </c:pt>
                <c:pt idx="16">
                  <c:v>0.12351948706747837</c:v>
                </c:pt>
                <c:pt idx="17">
                  <c:v>0.1247048547730944</c:v>
                </c:pt>
                <c:pt idx="18">
                  <c:v>0.12557109971934011</c:v>
                </c:pt>
                <c:pt idx="19">
                  <c:v>0.12710525642426174</c:v>
                </c:pt>
                <c:pt idx="20">
                  <c:v>0.12824073357749372</c:v>
                </c:pt>
                <c:pt idx="21">
                  <c:v>0.129365976440424</c:v>
                </c:pt>
                <c:pt idx="22">
                  <c:v>0.13020356071867956</c:v>
                </c:pt>
                <c:pt idx="23">
                  <c:v>0.13170830217329679</c:v>
                </c:pt>
                <c:pt idx="24">
                  <c:v>0.13256736452140672</c:v>
                </c:pt>
                <c:pt idx="25">
                  <c:v>0.13401830131714532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9.3990950495200334</c:v>
                </c:pt>
                <c:pt idx="1">
                  <c:v>9.5658665891533463</c:v>
                </c:pt>
                <c:pt idx="2">
                  <c:v>10.214562427169733</c:v>
                </c:pt>
                <c:pt idx="3">
                  <c:v>9.6115109664622693</c:v>
                </c:pt>
                <c:pt idx="4">
                  <c:v>11.087085188755543</c:v>
                </c:pt>
                <c:pt idx="5">
                  <c:v>9.8787882316537345</c:v>
                </c:pt>
                <c:pt idx="6">
                  <c:v>9.6575276182887713</c:v>
                </c:pt>
                <c:pt idx="7">
                  <c:v>9.3439596984609992</c:v>
                </c:pt>
                <c:pt idx="8">
                  <c:v>9.1081718713280431</c:v>
                </c:pt>
                <c:pt idx="9">
                  <c:v>8.9556922357685789</c:v>
                </c:pt>
                <c:pt idx="10">
                  <c:v>8.8014964211474744</c:v>
                </c:pt>
                <c:pt idx="11">
                  <c:v>8.5869303801330759</c:v>
                </c:pt>
                <c:pt idx="12">
                  <c:v>8.5813861076506353</c:v>
                </c:pt>
                <c:pt idx="13">
                  <c:v>8.5935654539549713</c:v>
                </c:pt>
                <c:pt idx="14">
                  <c:v>8.6164977184361931</c:v>
                </c:pt>
                <c:pt idx="15">
                  <c:v>8.6181019319033147</c:v>
                </c:pt>
                <c:pt idx="16">
                  <c:v>8.6120533035714857</c:v>
                </c:pt>
                <c:pt idx="17">
                  <c:v>8.6015131635772608</c:v>
                </c:pt>
                <c:pt idx="18">
                  <c:v>8.5901798129346965</c:v>
                </c:pt>
                <c:pt idx="19">
                  <c:v>8.5788438893589074</c:v>
                </c:pt>
                <c:pt idx="20">
                  <c:v>8.5678607798169821</c:v>
                </c:pt>
                <c:pt idx="21">
                  <c:v>8.5683322632150265</c:v>
                </c:pt>
                <c:pt idx="22">
                  <c:v>8.5633317140069884</c:v>
                </c:pt>
                <c:pt idx="23">
                  <c:v>8.5555642787386752</c:v>
                </c:pt>
                <c:pt idx="24">
                  <c:v>8.5400961571204821</c:v>
                </c:pt>
                <c:pt idx="25">
                  <c:v>8.5146387582548027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2.4122656886026626</c:v>
                </c:pt>
                <c:pt idx="1">
                  <c:v>2.3535338835671671</c:v>
                </c:pt>
                <c:pt idx="2">
                  <c:v>2.4440879156524442</c:v>
                </c:pt>
                <c:pt idx="3">
                  <c:v>2.3988806798429989</c:v>
                </c:pt>
                <c:pt idx="4">
                  <c:v>2.5253541530834451</c:v>
                </c:pt>
                <c:pt idx="5">
                  <c:v>2.6513619763107528</c:v>
                </c:pt>
                <c:pt idx="6">
                  <c:v>2.5219880960756833</c:v>
                </c:pt>
                <c:pt idx="7">
                  <c:v>2.658066857489676</c:v>
                </c:pt>
                <c:pt idx="8">
                  <c:v>2.8241680712909099</c:v>
                </c:pt>
                <c:pt idx="9">
                  <c:v>2.7887215358511446</c:v>
                </c:pt>
                <c:pt idx="10">
                  <c:v>2.8396697229937535</c:v>
                </c:pt>
                <c:pt idx="11">
                  <c:v>3.0225732650009363</c:v>
                </c:pt>
                <c:pt idx="12">
                  <c:v>3.0733390094513</c:v>
                </c:pt>
                <c:pt idx="13">
                  <c:v>3.123080260557884</c:v>
                </c:pt>
                <c:pt idx="14">
                  <c:v>3.1756381667135001</c:v>
                </c:pt>
                <c:pt idx="15">
                  <c:v>3.2217626943100193</c:v>
                </c:pt>
                <c:pt idx="16">
                  <c:v>3.264400829643221</c:v>
                </c:pt>
                <c:pt idx="17">
                  <c:v>3.3079718279816861</c:v>
                </c:pt>
                <c:pt idx="18">
                  <c:v>3.3532178966989958</c:v>
                </c:pt>
                <c:pt idx="19">
                  <c:v>3.3991864933031377</c:v>
                </c:pt>
                <c:pt idx="20">
                  <c:v>3.4469096866974307</c:v>
                </c:pt>
                <c:pt idx="21">
                  <c:v>3.4927213186277553</c:v>
                </c:pt>
                <c:pt idx="22">
                  <c:v>3.5379558813647218</c:v>
                </c:pt>
                <c:pt idx="23">
                  <c:v>3.5855756977966928</c:v>
                </c:pt>
                <c:pt idx="24">
                  <c:v>3.6330195323805756</c:v>
                </c:pt>
                <c:pt idx="25">
                  <c:v>3.6811360674446032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6.5630342966795538</c:v>
                </c:pt>
                <c:pt idx="1">
                  <c:v>5.8158234505938315</c:v>
                </c:pt>
                <c:pt idx="2">
                  <c:v>5.9285132403692185</c:v>
                </c:pt>
                <c:pt idx="3">
                  <c:v>6.2456110785550543</c:v>
                </c:pt>
                <c:pt idx="4">
                  <c:v>6.7817895298295552</c:v>
                </c:pt>
                <c:pt idx="5">
                  <c:v>6.7104838481441549</c:v>
                </c:pt>
                <c:pt idx="6">
                  <c:v>6.6918334091611138</c:v>
                </c:pt>
                <c:pt idx="7">
                  <c:v>6.4673500530445249</c:v>
                </c:pt>
                <c:pt idx="8">
                  <c:v>6.3782596577920136</c:v>
                </c:pt>
                <c:pt idx="9">
                  <c:v>6.0021765555647271</c:v>
                </c:pt>
                <c:pt idx="10">
                  <c:v>5.196453911933915</c:v>
                </c:pt>
                <c:pt idx="11">
                  <c:v>5.4986530203764499</c:v>
                </c:pt>
                <c:pt idx="12">
                  <c:v>5.4901375224968127</c:v>
                </c:pt>
                <c:pt idx="13">
                  <c:v>5.484369207225571</c:v>
                </c:pt>
                <c:pt idx="14">
                  <c:v>5.4721833840599272</c:v>
                </c:pt>
                <c:pt idx="15">
                  <c:v>5.4421634645195152</c:v>
                </c:pt>
                <c:pt idx="16">
                  <c:v>5.4177775984681329</c:v>
                </c:pt>
                <c:pt idx="17">
                  <c:v>5.3929201056520659</c:v>
                </c:pt>
                <c:pt idx="18">
                  <c:v>5.3663729150810058</c:v>
                </c:pt>
                <c:pt idx="19">
                  <c:v>5.3345887806834407</c:v>
                </c:pt>
                <c:pt idx="20">
                  <c:v>5.3041461282258062</c:v>
                </c:pt>
                <c:pt idx="21">
                  <c:v>5.2711431254497088</c:v>
                </c:pt>
                <c:pt idx="22">
                  <c:v>5.2432036736965246</c:v>
                </c:pt>
                <c:pt idx="23">
                  <c:v>5.2136915667161912</c:v>
                </c:pt>
                <c:pt idx="24">
                  <c:v>5.1769641526868169</c:v>
                </c:pt>
                <c:pt idx="25">
                  <c:v>5.1350805675288029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6.0352877142138057</c:v>
                </c:pt>
                <c:pt idx="1">
                  <c:v>5.7342536442652206</c:v>
                </c:pt>
                <c:pt idx="2">
                  <c:v>5.7883443044477971</c:v>
                </c:pt>
                <c:pt idx="3">
                  <c:v>5.069598866696639</c:v>
                </c:pt>
                <c:pt idx="4">
                  <c:v>5.822889063350118</c:v>
                </c:pt>
                <c:pt idx="5">
                  <c:v>6.2088339092330305</c:v>
                </c:pt>
                <c:pt idx="6">
                  <c:v>6.1364436911194806</c:v>
                </c:pt>
                <c:pt idx="7">
                  <c:v>5.6747311093055464</c:v>
                </c:pt>
                <c:pt idx="8">
                  <c:v>5.7833838346439119</c:v>
                </c:pt>
                <c:pt idx="9">
                  <c:v>6.6237691268476571</c:v>
                </c:pt>
                <c:pt idx="10">
                  <c:v>5.8612668626062847</c:v>
                </c:pt>
                <c:pt idx="11">
                  <c:v>5.9165759768637072</c:v>
                </c:pt>
                <c:pt idx="12">
                  <c:v>5.9274248774301848</c:v>
                </c:pt>
                <c:pt idx="13">
                  <c:v>5.9341984539230985</c:v>
                </c:pt>
                <c:pt idx="14">
                  <c:v>5.9463569820405509</c:v>
                </c:pt>
                <c:pt idx="15">
                  <c:v>5.9554724803050627</c:v>
                </c:pt>
                <c:pt idx="16">
                  <c:v>5.9593663572764477</c:v>
                </c:pt>
                <c:pt idx="17">
                  <c:v>5.9605760916011397</c:v>
                </c:pt>
                <c:pt idx="18">
                  <c:v>5.9606523096216364</c:v>
                </c:pt>
                <c:pt idx="19">
                  <c:v>5.9598812970580042</c:v>
                </c:pt>
                <c:pt idx="20">
                  <c:v>5.9609009849348258</c:v>
                </c:pt>
                <c:pt idx="21">
                  <c:v>5.9594907324182786</c:v>
                </c:pt>
                <c:pt idx="22">
                  <c:v>5.958806882374251</c:v>
                </c:pt>
                <c:pt idx="23">
                  <c:v>5.9580113602003966</c:v>
                </c:pt>
                <c:pt idx="24">
                  <c:v>5.9563610604102752</c:v>
                </c:pt>
                <c:pt idx="25">
                  <c:v>5.9533843863996561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3.4324571522140279</c:v>
                </c:pt>
                <c:pt idx="1">
                  <c:v>2.9940176078319061</c:v>
                </c:pt>
                <c:pt idx="2">
                  <c:v>2.9684638915656061</c:v>
                </c:pt>
                <c:pt idx="3">
                  <c:v>2.9723816087214519</c:v>
                </c:pt>
                <c:pt idx="4">
                  <c:v>3.5187939076623547</c:v>
                </c:pt>
                <c:pt idx="5">
                  <c:v>3.5925633310032534</c:v>
                </c:pt>
                <c:pt idx="6">
                  <c:v>3.4551979152444341</c:v>
                </c:pt>
                <c:pt idx="7">
                  <c:v>2.9294260366526785</c:v>
                </c:pt>
                <c:pt idx="8">
                  <c:v>3.1577620478566839</c:v>
                </c:pt>
                <c:pt idx="9">
                  <c:v>3.054206515691289</c:v>
                </c:pt>
                <c:pt idx="10">
                  <c:v>2.6001432151249153</c:v>
                </c:pt>
                <c:pt idx="11">
                  <c:v>4.2513304997527674</c:v>
                </c:pt>
                <c:pt idx="12">
                  <c:v>4.3033970460029431</c:v>
                </c:pt>
                <c:pt idx="13">
                  <c:v>4.3660467577730344</c:v>
                </c:pt>
                <c:pt idx="14">
                  <c:v>4.4338237432940764</c:v>
                </c:pt>
                <c:pt idx="15">
                  <c:v>4.500292268498189</c:v>
                </c:pt>
                <c:pt idx="16">
                  <c:v>4.5621456425097602</c:v>
                </c:pt>
                <c:pt idx="17">
                  <c:v>4.6187957867898195</c:v>
                </c:pt>
                <c:pt idx="18">
                  <c:v>4.6732028845596858</c:v>
                </c:pt>
                <c:pt idx="19">
                  <c:v>4.725527039562623</c:v>
                </c:pt>
                <c:pt idx="20">
                  <c:v>4.7783014014220058</c:v>
                </c:pt>
                <c:pt idx="21">
                  <c:v>4.8283117327214793</c:v>
                </c:pt>
                <c:pt idx="22">
                  <c:v>4.8830722494700414</c:v>
                </c:pt>
                <c:pt idx="23">
                  <c:v>4.9415813254112297</c:v>
                </c:pt>
                <c:pt idx="24">
                  <c:v>5.0037706886796762</c:v>
                </c:pt>
                <c:pt idx="25">
                  <c:v>5.0654484105512196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14.988738682009217</c:v>
                </c:pt>
                <c:pt idx="1">
                  <c:v>13.815133838977584</c:v>
                </c:pt>
                <c:pt idx="2">
                  <c:v>14.383395691606363</c:v>
                </c:pt>
                <c:pt idx="3">
                  <c:v>13.454845399658389</c:v>
                </c:pt>
                <c:pt idx="4">
                  <c:v>14.60098535761986</c:v>
                </c:pt>
                <c:pt idx="5">
                  <c:v>14.572470714403844</c:v>
                </c:pt>
                <c:pt idx="6">
                  <c:v>14.1258998425537</c:v>
                </c:pt>
                <c:pt idx="7">
                  <c:v>13.976189252757022</c:v>
                </c:pt>
                <c:pt idx="8">
                  <c:v>14.247491579494639</c:v>
                </c:pt>
                <c:pt idx="9">
                  <c:v>15.047945240344324</c:v>
                </c:pt>
                <c:pt idx="10">
                  <c:v>13.454323822599127</c:v>
                </c:pt>
                <c:pt idx="11">
                  <c:v>12.217750111819504</c:v>
                </c:pt>
                <c:pt idx="12">
                  <c:v>12.201944388726355</c:v>
                </c:pt>
                <c:pt idx="13">
                  <c:v>12.119195937941585</c:v>
                </c:pt>
                <c:pt idx="14">
                  <c:v>12.046938538198562</c:v>
                </c:pt>
                <c:pt idx="15">
                  <c:v>12.000049500311571</c:v>
                </c:pt>
                <c:pt idx="16">
                  <c:v>11.927290823164919</c:v>
                </c:pt>
                <c:pt idx="17">
                  <c:v>11.830354440558418</c:v>
                </c:pt>
                <c:pt idx="18">
                  <c:v>11.73970554641889</c:v>
                </c:pt>
                <c:pt idx="19">
                  <c:v>11.653887595806749</c:v>
                </c:pt>
                <c:pt idx="20">
                  <c:v>11.574061136609636</c:v>
                </c:pt>
                <c:pt idx="21">
                  <c:v>11.486752430604708</c:v>
                </c:pt>
                <c:pt idx="22">
                  <c:v>11.401179802225077</c:v>
                </c:pt>
                <c:pt idx="23">
                  <c:v>11.313064567377895</c:v>
                </c:pt>
                <c:pt idx="24">
                  <c:v>11.219721125723453</c:v>
                </c:pt>
                <c:pt idx="25">
                  <c:v>11.128426875611925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11.152683034752465</c:v>
                </c:pt>
                <c:pt idx="1">
                  <c:v>11.69000867788767</c:v>
                </c:pt>
                <c:pt idx="2">
                  <c:v>12.034917557050786</c:v>
                </c:pt>
                <c:pt idx="3">
                  <c:v>12.239575975242161</c:v>
                </c:pt>
                <c:pt idx="4">
                  <c:v>13.270663325396638</c:v>
                </c:pt>
                <c:pt idx="5">
                  <c:v>13.33055809643832</c:v>
                </c:pt>
                <c:pt idx="6">
                  <c:v>13.397692113573287</c:v>
                </c:pt>
                <c:pt idx="7">
                  <c:v>13.654777251669152</c:v>
                </c:pt>
                <c:pt idx="8">
                  <c:v>14.426129695053834</c:v>
                </c:pt>
                <c:pt idx="9">
                  <c:v>15.001013873224624</c:v>
                </c:pt>
                <c:pt idx="10">
                  <c:v>15.474594928606916</c:v>
                </c:pt>
                <c:pt idx="11">
                  <c:v>13.909804750069343</c:v>
                </c:pt>
                <c:pt idx="12">
                  <c:v>14.061640393508291</c:v>
                </c:pt>
                <c:pt idx="13">
                  <c:v>14.232177276579073</c:v>
                </c:pt>
                <c:pt idx="14">
                  <c:v>14.42995742794573</c:v>
                </c:pt>
                <c:pt idx="15">
                  <c:v>14.612039336144061</c:v>
                </c:pt>
                <c:pt idx="16">
                  <c:v>14.780188185267537</c:v>
                </c:pt>
                <c:pt idx="17">
                  <c:v>14.945372642690572</c:v>
                </c:pt>
                <c:pt idx="18">
                  <c:v>15.115108135344013</c:v>
                </c:pt>
                <c:pt idx="19">
                  <c:v>15.287824737925135</c:v>
                </c:pt>
                <c:pt idx="20">
                  <c:v>15.471725444116265</c:v>
                </c:pt>
                <c:pt idx="21">
                  <c:v>15.654345357924782</c:v>
                </c:pt>
                <c:pt idx="22">
                  <c:v>15.835390707011356</c:v>
                </c:pt>
                <c:pt idx="23">
                  <c:v>16.02085870403512</c:v>
                </c:pt>
                <c:pt idx="24">
                  <c:v>16.21316861185776</c:v>
                </c:pt>
                <c:pt idx="25">
                  <c:v>16.407671144343297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26.64611894252117</c:v>
                </c:pt>
                <c:pt idx="1">
                  <c:v>25.381951626684206</c:v>
                </c:pt>
                <c:pt idx="2">
                  <c:v>26.22340383163197</c:v>
                </c:pt>
                <c:pt idx="3">
                  <c:v>26.875943872724655</c:v>
                </c:pt>
                <c:pt idx="4">
                  <c:v>28.448348248951149</c:v>
                </c:pt>
                <c:pt idx="5">
                  <c:v>28.090603792266506</c:v>
                </c:pt>
                <c:pt idx="6">
                  <c:v>29.492006613372457</c:v>
                </c:pt>
                <c:pt idx="7">
                  <c:v>29.020233650992775</c:v>
                </c:pt>
                <c:pt idx="8">
                  <c:v>31.666948734304867</c:v>
                </c:pt>
                <c:pt idx="9">
                  <c:v>32.082808675323641</c:v>
                </c:pt>
                <c:pt idx="10">
                  <c:v>33.504162152867934</c:v>
                </c:pt>
                <c:pt idx="11">
                  <c:v>34.014302767147782</c:v>
                </c:pt>
                <c:pt idx="12">
                  <c:v>34.35833790448082</c:v>
                </c:pt>
                <c:pt idx="13">
                  <c:v>34.82101277932837</c:v>
                </c:pt>
                <c:pt idx="14">
                  <c:v>35.344100168801248</c:v>
                </c:pt>
                <c:pt idx="15">
                  <c:v>35.801098173117943</c:v>
                </c:pt>
                <c:pt idx="16">
                  <c:v>36.234089800101536</c:v>
                </c:pt>
                <c:pt idx="17">
                  <c:v>36.660686935481067</c:v>
                </c:pt>
                <c:pt idx="18">
                  <c:v>37.076323515575808</c:v>
                </c:pt>
                <c:pt idx="19">
                  <c:v>37.497796655796307</c:v>
                </c:pt>
                <c:pt idx="20">
                  <c:v>37.940921115613982</c:v>
                </c:pt>
                <c:pt idx="21">
                  <c:v>38.386239005218542</c:v>
                </c:pt>
                <c:pt idx="22">
                  <c:v>38.825459895800812</c:v>
                </c:pt>
                <c:pt idx="23">
                  <c:v>39.266630569161599</c:v>
                </c:pt>
                <c:pt idx="24">
                  <c:v>39.709923552378974</c:v>
                </c:pt>
                <c:pt idx="25">
                  <c:v>40.137508256586287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16.784250198911188</c:v>
                </c:pt>
                <c:pt idx="1">
                  <c:v>16.155096038952504</c:v>
                </c:pt>
                <c:pt idx="2">
                  <c:v>16.768667161815564</c:v>
                </c:pt>
                <c:pt idx="3">
                  <c:v>16.856645647548167</c:v>
                </c:pt>
                <c:pt idx="4">
                  <c:v>18.213958913516755</c:v>
                </c:pt>
                <c:pt idx="5">
                  <c:v>18.298476055103599</c:v>
                </c:pt>
                <c:pt idx="6">
                  <c:v>18.135490510721453</c:v>
                </c:pt>
                <c:pt idx="7">
                  <c:v>18.395287287839484</c:v>
                </c:pt>
                <c:pt idx="8">
                  <c:v>19.342581679467735</c:v>
                </c:pt>
                <c:pt idx="9">
                  <c:v>19.582358975551109</c:v>
                </c:pt>
                <c:pt idx="10">
                  <c:v>20.202019596778328</c:v>
                </c:pt>
                <c:pt idx="11">
                  <c:v>20.537374559171276</c:v>
                </c:pt>
                <c:pt idx="12">
                  <c:v>20.660378214790313</c:v>
                </c:pt>
                <c:pt idx="13">
                  <c:v>20.895346837706047</c:v>
                </c:pt>
                <c:pt idx="14">
                  <c:v>21.197351439627489</c:v>
                </c:pt>
                <c:pt idx="15">
                  <c:v>21.45830357822453</c:v>
                </c:pt>
                <c:pt idx="16">
                  <c:v>21.700636918386138</c:v>
                </c:pt>
                <c:pt idx="17">
                  <c:v>21.937611715411641</c:v>
                </c:pt>
                <c:pt idx="18">
                  <c:v>22.180998302820463</c:v>
                </c:pt>
                <c:pt idx="19">
                  <c:v>22.425458343182193</c:v>
                </c:pt>
                <c:pt idx="20">
                  <c:v>22.675784931660139</c:v>
                </c:pt>
                <c:pt idx="21">
                  <c:v>22.921961520921538</c:v>
                </c:pt>
                <c:pt idx="22">
                  <c:v>23.166343994117241</c:v>
                </c:pt>
                <c:pt idx="23">
                  <c:v>23.426006750677828</c:v>
                </c:pt>
                <c:pt idx="24">
                  <c:v>23.684285327295601</c:v>
                </c:pt>
                <c:pt idx="25">
                  <c:v>23.945129169384217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18.282287119452185</c:v>
                </c:pt>
                <c:pt idx="1">
                  <c:v>17.720325660886012</c:v>
                </c:pt>
                <c:pt idx="2">
                  <c:v>17.929636977052052</c:v>
                </c:pt>
                <c:pt idx="3">
                  <c:v>17.330630260558259</c:v>
                </c:pt>
                <c:pt idx="4">
                  <c:v>19.076599004131428</c:v>
                </c:pt>
                <c:pt idx="5">
                  <c:v>19.363913997289934</c:v>
                </c:pt>
                <c:pt idx="6">
                  <c:v>18.130830666823101</c:v>
                </c:pt>
                <c:pt idx="7">
                  <c:v>18.279725194035112</c:v>
                </c:pt>
                <c:pt idx="8">
                  <c:v>18.824195848761391</c:v>
                </c:pt>
                <c:pt idx="9">
                  <c:v>17.984019123985355</c:v>
                </c:pt>
                <c:pt idx="10">
                  <c:v>18.40972120050867</c:v>
                </c:pt>
                <c:pt idx="11">
                  <c:v>18.786835206964764</c:v>
                </c:pt>
                <c:pt idx="12">
                  <c:v>18.792867755669292</c:v>
                </c:pt>
                <c:pt idx="13">
                  <c:v>18.805922307481705</c:v>
                </c:pt>
                <c:pt idx="14">
                  <c:v>18.841498126305503</c:v>
                </c:pt>
                <c:pt idx="15">
                  <c:v>18.833017110276856</c:v>
                </c:pt>
                <c:pt idx="16">
                  <c:v>18.77760497224801</c:v>
                </c:pt>
                <c:pt idx="17">
                  <c:v>18.71012712956702</c:v>
                </c:pt>
                <c:pt idx="18">
                  <c:v>18.617135429729899</c:v>
                </c:pt>
                <c:pt idx="19">
                  <c:v>18.515146319774196</c:v>
                </c:pt>
                <c:pt idx="20">
                  <c:v>18.421686008873557</c:v>
                </c:pt>
                <c:pt idx="21">
                  <c:v>18.320230274628166</c:v>
                </c:pt>
                <c:pt idx="22">
                  <c:v>18.218509700490834</c:v>
                </c:pt>
                <c:pt idx="23">
                  <c:v>18.088149499709456</c:v>
                </c:pt>
                <c:pt idx="24">
                  <c:v>17.961926374817406</c:v>
                </c:pt>
                <c:pt idx="25">
                  <c:v>17.855376407090048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19.759065116976139</c:v>
                </c:pt>
                <c:pt idx="1">
                  <c:v>16.95763614708255</c:v>
                </c:pt>
                <c:pt idx="2">
                  <c:v>17.126487858077994</c:v>
                </c:pt>
                <c:pt idx="3">
                  <c:v>17.205840125898359</c:v>
                </c:pt>
                <c:pt idx="4">
                  <c:v>19.325159309728367</c:v>
                </c:pt>
                <c:pt idx="5">
                  <c:v>19.300541601041331</c:v>
                </c:pt>
                <c:pt idx="6">
                  <c:v>17.373838821337181</c:v>
                </c:pt>
                <c:pt idx="7">
                  <c:v>16.835421680274585</c:v>
                </c:pt>
                <c:pt idx="8">
                  <c:v>18.182212027856771</c:v>
                </c:pt>
                <c:pt idx="9">
                  <c:v>19.455423711958296</c:v>
                </c:pt>
                <c:pt idx="10">
                  <c:v>16.640200415301198</c:v>
                </c:pt>
                <c:pt idx="11">
                  <c:v>16.717974861076279</c:v>
                </c:pt>
                <c:pt idx="12">
                  <c:v>16.634460503142446</c:v>
                </c:pt>
                <c:pt idx="13">
                  <c:v>16.550061893731048</c:v>
                </c:pt>
                <c:pt idx="14">
                  <c:v>16.481080430753387</c:v>
                </c:pt>
                <c:pt idx="15">
                  <c:v>16.392669521287395</c:v>
                </c:pt>
                <c:pt idx="16">
                  <c:v>16.29848107969838</c:v>
                </c:pt>
                <c:pt idx="17">
                  <c:v>16.19635765315979</c:v>
                </c:pt>
                <c:pt idx="18">
                  <c:v>16.098089619172015</c:v>
                </c:pt>
                <c:pt idx="19">
                  <c:v>15.993144173124149</c:v>
                </c:pt>
                <c:pt idx="20">
                  <c:v>15.896787412166081</c:v>
                </c:pt>
                <c:pt idx="21">
                  <c:v>15.79771773435167</c:v>
                </c:pt>
                <c:pt idx="22">
                  <c:v>15.699950609606992</c:v>
                </c:pt>
                <c:pt idx="23">
                  <c:v>15.602641563968859</c:v>
                </c:pt>
                <c:pt idx="24">
                  <c:v>15.506404860128214</c:v>
                </c:pt>
                <c:pt idx="25">
                  <c:v>15.405094364728907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15.301717004147545</c:v>
                </c:pt>
                <c:pt idx="1">
                  <c:v>14.376352834117961</c:v>
                </c:pt>
                <c:pt idx="2">
                  <c:v>15.10251914356048</c:v>
                </c:pt>
                <c:pt idx="3">
                  <c:v>14.967535518091591</c:v>
                </c:pt>
                <c:pt idx="4">
                  <c:v>15.474373997974785</c:v>
                </c:pt>
                <c:pt idx="5">
                  <c:v>15.773404447111554</c:v>
                </c:pt>
                <c:pt idx="6">
                  <c:v>16.360250701729299</c:v>
                </c:pt>
                <c:pt idx="7">
                  <c:v>16.131831927478384</c:v>
                </c:pt>
                <c:pt idx="8">
                  <c:v>16.127694952149302</c:v>
                </c:pt>
                <c:pt idx="9">
                  <c:v>16.026864429889141</c:v>
                </c:pt>
                <c:pt idx="10">
                  <c:v>15.225947749531528</c:v>
                </c:pt>
                <c:pt idx="11">
                  <c:v>14.931894601624141</c:v>
                </c:pt>
                <c:pt idx="12">
                  <c:v>15.032686276650647</c:v>
                </c:pt>
                <c:pt idx="13">
                  <c:v>15.169022833797646</c:v>
                </c:pt>
                <c:pt idx="14">
                  <c:v>15.324573873823878</c:v>
                </c:pt>
                <c:pt idx="15">
                  <c:v>15.456029941101505</c:v>
                </c:pt>
                <c:pt idx="16">
                  <c:v>15.57396448966438</c:v>
                </c:pt>
                <c:pt idx="17">
                  <c:v>15.688712507529509</c:v>
                </c:pt>
                <c:pt idx="18">
                  <c:v>15.809013632042829</c:v>
                </c:pt>
                <c:pt idx="19">
                  <c:v>15.926714674425298</c:v>
                </c:pt>
                <c:pt idx="20">
                  <c:v>16.043914969863266</c:v>
                </c:pt>
                <c:pt idx="21">
                  <c:v>16.165754503918343</c:v>
                </c:pt>
                <c:pt idx="22">
                  <c:v>16.285794889835149</c:v>
                </c:pt>
                <c:pt idx="23">
                  <c:v>16.413224116205996</c:v>
                </c:pt>
                <c:pt idx="24">
                  <c:v>16.543358556520779</c:v>
                </c:pt>
                <c:pt idx="25">
                  <c:v>16.672105592076196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11.811360738122696</c:v>
                </c:pt>
                <c:pt idx="1">
                  <c:v>11.919400472720513</c:v>
                </c:pt>
                <c:pt idx="2">
                  <c:v>12.658650342822177</c:v>
                </c:pt>
                <c:pt idx="3">
                  <c:v>12.010391646305269</c:v>
                </c:pt>
                <c:pt idx="4">
                  <c:v>13.612439341838988</c:v>
                </c:pt>
                <c:pt idx="5">
                  <c:v>12.530150207964487</c:v>
                </c:pt>
                <c:pt idx="6">
                  <c:v>12.179515714364454</c:v>
                </c:pt>
                <c:pt idx="7">
                  <c:v>12.002026555950675</c:v>
                </c:pt>
                <c:pt idx="8">
                  <c:v>11.932339942618952</c:v>
                </c:pt>
                <c:pt idx="9">
                  <c:v>11.744413771619723</c:v>
                </c:pt>
                <c:pt idx="10">
                  <c:v>11.641166144141227</c:v>
                </c:pt>
                <c:pt idx="11">
                  <c:v>11.609503645134012</c:v>
                </c:pt>
                <c:pt idx="12">
                  <c:v>11.654725117101936</c:v>
                </c:pt>
                <c:pt idx="13">
                  <c:v>11.716645714512856</c:v>
                </c:pt>
                <c:pt idx="14">
                  <c:v>11.792135885149694</c:v>
                </c:pt>
                <c:pt idx="15">
                  <c:v>11.839864626213334</c:v>
                </c:pt>
                <c:pt idx="16">
                  <c:v>11.876454133214708</c:v>
                </c:pt>
                <c:pt idx="17">
                  <c:v>11.909484991558948</c:v>
                </c:pt>
                <c:pt idx="18">
                  <c:v>11.943397709633693</c:v>
                </c:pt>
                <c:pt idx="19">
                  <c:v>11.978030382662045</c:v>
                </c:pt>
                <c:pt idx="20">
                  <c:v>12.014770466514413</c:v>
                </c:pt>
                <c:pt idx="21">
                  <c:v>12.061053581842781</c:v>
                </c:pt>
                <c:pt idx="22">
                  <c:v>12.10128759537171</c:v>
                </c:pt>
                <c:pt idx="23">
                  <c:v>12.141139976535367</c:v>
                </c:pt>
                <c:pt idx="24">
                  <c:v>12.173115689501058</c:v>
                </c:pt>
                <c:pt idx="25">
                  <c:v>12.195774825699406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12.598322010893359</c:v>
                </c:pt>
                <c:pt idx="1">
                  <c:v>11.550077094859052</c:v>
                </c:pt>
                <c:pt idx="2">
                  <c:v>11.716857544817016</c:v>
                </c:pt>
                <c:pt idx="3">
                  <c:v>11.315209945251693</c:v>
                </c:pt>
                <c:pt idx="4">
                  <c:v>12.604678593179674</c:v>
                </c:pt>
                <c:pt idx="5">
                  <c:v>12.919317757377186</c:v>
                </c:pt>
                <c:pt idx="6">
                  <c:v>12.828277100280594</c:v>
                </c:pt>
                <c:pt idx="7">
                  <c:v>12.14208116235007</c:v>
                </c:pt>
                <c:pt idx="8">
                  <c:v>12.161643492435925</c:v>
                </c:pt>
                <c:pt idx="9">
                  <c:v>12.625945682412384</c:v>
                </c:pt>
                <c:pt idx="10">
                  <c:v>11.057720774540201</c:v>
                </c:pt>
                <c:pt idx="11">
                  <c:v>11.415228997240156</c:v>
                </c:pt>
                <c:pt idx="12">
                  <c:v>11.417562399926997</c:v>
                </c:pt>
                <c:pt idx="13">
                  <c:v>11.41856766114867</c:v>
                </c:pt>
                <c:pt idx="14">
                  <c:v>11.418540366100478</c:v>
                </c:pt>
                <c:pt idx="15">
                  <c:v>11.397635944824579</c:v>
                </c:pt>
                <c:pt idx="16">
                  <c:v>11.377143955744581</c:v>
                </c:pt>
                <c:pt idx="17">
                  <c:v>11.353496197253206</c:v>
                </c:pt>
                <c:pt idx="18">
                  <c:v>11.327025224702641</c:v>
                </c:pt>
                <c:pt idx="19">
                  <c:v>11.294470077741444</c:v>
                </c:pt>
                <c:pt idx="20">
                  <c:v>11.265047113160632</c:v>
                </c:pt>
                <c:pt idx="21">
                  <c:v>11.230633857867987</c:v>
                </c:pt>
                <c:pt idx="22">
                  <c:v>11.202010556070775</c:v>
                </c:pt>
                <c:pt idx="23">
                  <c:v>11.171702926916588</c:v>
                </c:pt>
                <c:pt idx="24">
                  <c:v>11.133325213097091</c:v>
                </c:pt>
                <c:pt idx="25">
                  <c:v>11.088464953928458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18.421195834223244</c:v>
                </c:pt>
                <c:pt idx="1">
                  <c:v>16.809151446809491</c:v>
                </c:pt>
                <c:pt idx="2">
                  <c:v>17.351859583171969</c:v>
                </c:pt>
                <c:pt idx="3">
                  <c:v>16.427227008379841</c:v>
                </c:pt>
                <c:pt idx="4">
                  <c:v>18.119779265282215</c:v>
                </c:pt>
                <c:pt idx="5">
                  <c:v>18.165034045407097</c:v>
                </c:pt>
                <c:pt idx="6">
                  <c:v>17.581097757798133</c:v>
                </c:pt>
                <c:pt idx="7">
                  <c:v>16.905615289409702</c:v>
                </c:pt>
                <c:pt idx="8">
                  <c:v>17.405253627351321</c:v>
                </c:pt>
                <c:pt idx="9">
                  <c:v>18.102151756035614</c:v>
                </c:pt>
                <c:pt idx="10">
                  <c:v>16.054467037724041</c:v>
                </c:pt>
                <c:pt idx="11">
                  <c:v>16.46908061157227</c:v>
                </c:pt>
                <c:pt idx="12">
                  <c:v>16.505341434729299</c:v>
                </c:pt>
                <c:pt idx="13">
                  <c:v>16.485242695714618</c:v>
                </c:pt>
                <c:pt idx="14">
                  <c:v>16.480762281492638</c:v>
                </c:pt>
                <c:pt idx="15">
                  <c:v>16.500341768809761</c:v>
                </c:pt>
                <c:pt idx="16">
                  <c:v>16.489436465674679</c:v>
                </c:pt>
                <c:pt idx="17">
                  <c:v>16.449150227348238</c:v>
                </c:pt>
                <c:pt idx="18">
                  <c:v>16.412908430978575</c:v>
                </c:pt>
                <c:pt idx="19">
                  <c:v>16.379414635369372</c:v>
                </c:pt>
                <c:pt idx="20">
                  <c:v>16.352362538031642</c:v>
                </c:pt>
                <c:pt idx="21">
                  <c:v>16.315064163326188</c:v>
                </c:pt>
                <c:pt idx="22">
                  <c:v>16.28425205169512</c:v>
                </c:pt>
                <c:pt idx="23">
                  <c:v>16.254645892789124</c:v>
                </c:pt>
                <c:pt idx="24">
                  <c:v>16.223491814403129</c:v>
                </c:pt>
                <c:pt idx="25">
                  <c:v>16.193875286163145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11.152683034752465</c:v>
                </c:pt>
                <c:pt idx="1">
                  <c:v>11.69000867788767</c:v>
                </c:pt>
                <c:pt idx="2">
                  <c:v>12.034917557050786</c:v>
                </c:pt>
                <c:pt idx="3">
                  <c:v>12.239575975242161</c:v>
                </c:pt>
                <c:pt idx="4">
                  <c:v>13.270663325396638</c:v>
                </c:pt>
                <c:pt idx="5">
                  <c:v>13.33055809643832</c:v>
                </c:pt>
                <c:pt idx="6">
                  <c:v>13.397692113573287</c:v>
                </c:pt>
                <c:pt idx="7">
                  <c:v>13.654777251669152</c:v>
                </c:pt>
                <c:pt idx="8">
                  <c:v>14.426129695053834</c:v>
                </c:pt>
                <c:pt idx="9">
                  <c:v>15.001013873224624</c:v>
                </c:pt>
                <c:pt idx="10">
                  <c:v>15.474594928606916</c:v>
                </c:pt>
                <c:pt idx="11">
                  <c:v>13.909804750069343</c:v>
                </c:pt>
                <c:pt idx="12">
                  <c:v>14.061640393508291</c:v>
                </c:pt>
                <c:pt idx="13">
                  <c:v>14.232177276579073</c:v>
                </c:pt>
                <c:pt idx="14">
                  <c:v>14.42995742794573</c:v>
                </c:pt>
                <c:pt idx="15">
                  <c:v>14.612039336144061</c:v>
                </c:pt>
                <c:pt idx="16">
                  <c:v>14.780188185267537</c:v>
                </c:pt>
                <c:pt idx="17">
                  <c:v>14.945372642690572</c:v>
                </c:pt>
                <c:pt idx="18">
                  <c:v>15.115108135344013</c:v>
                </c:pt>
                <c:pt idx="19">
                  <c:v>15.287824737925135</c:v>
                </c:pt>
                <c:pt idx="20">
                  <c:v>15.471725444116265</c:v>
                </c:pt>
                <c:pt idx="21">
                  <c:v>15.654345357924782</c:v>
                </c:pt>
                <c:pt idx="22">
                  <c:v>15.835390707011356</c:v>
                </c:pt>
                <c:pt idx="23">
                  <c:v>16.02085870403512</c:v>
                </c:pt>
                <c:pt idx="24">
                  <c:v>16.21316861185776</c:v>
                </c:pt>
                <c:pt idx="25">
                  <c:v>16.407671144343297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26.64611894252117</c:v>
                </c:pt>
                <c:pt idx="1">
                  <c:v>25.381951626684206</c:v>
                </c:pt>
                <c:pt idx="2">
                  <c:v>26.22340383163197</c:v>
                </c:pt>
                <c:pt idx="3">
                  <c:v>26.875943872724655</c:v>
                </c:pt>
                <c:pt idx="4">
                  <c:v>28.448348248951149</c:v>
                </c:pt>
                <c:pt idx="5">
                  <c:v>28.090603792266506</c:v>
                </c:pt>
                <c:pt idx="6">
                  <c:v>29.492006613372457</c:v>
                </c:pt>
                <c:pt idx="7">
                  <c:v>29.020233650992775</c:v>
                </c:pt>
                <c:pt idx="8">
                  <c:v>31.666948734304867</c:v>
                </c:pt>
                <c:pt idx="9">
                  <c:v>32.082808675323641</c:v>
                </c:pt>
                <c:pt idx="10">
                  <c:v>33.504162152867934</c:v>
                </c:pt>
                <c:pt idx="11">
                  <c:v>34.014302767147782</c:v>
                </c:pt>
                <c:pt idx="12">
                  <c:v>34.35833790448082</c:v>
                </c:pt>
                <c:pt idx="13">
                  <c:v>34.82101277932837</c:v>
                </c:pt>
                <c:pt idx="14">
                  <c:v>35.344100168801248</c:v>
                </c:pt>
                <c:pt idx="15">
                  <c:v>35.801098173117943</c:v>
                </c:pt>
                <c:pt idx="16">
                  <c:v>36.234089800101536</c:v>
                </c:pt>
                <c:pt idx="17">
                  <c:v>36.660686935481067</c:v>
                </c:pt>
                <c:pt idx="18">
                  <c:v>37.076323515575808</c:v>
                </c:pt>
                <c:pt idx="19">
                  <c:v>37.497796655796307</c:v>
                </c:pt>
                <c:pt idx="20">
                  <c:v>37.940921115613982</c:v>
                </c:pt>
                <c:pt idx="21">
                  <c:v>38.386239005218542</c:v>
                </c:pt>
                <c:pt idx="22">
                  <c:v>38.825459895800812</c:v>
                </c:pt>
                <c:pt idx="23">
                  <c:v>39.266630569161599</c:v>
                </c:pt>
                <c:pt idx="24">
                  <c:v>39.709923552378974</c:v>
                </c:pt>
                <c:pt idx="25">
                  <c:v>40.137508256586287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16.784250198911188</c:v>
                </c:pt>
                <c:pt idx="1">
                  <c:v>16.155096038952504</c:v>
                </c:pt>
                <c:pt idx="2">
                  <c:v>16.768667161815564</c:v>
                </c:pt>
                <c:pt idx="3">
                  <c:v>16.856645647548167</c:v>
                </c:pt>
                <c:pt idx="4">
                  <c:v>18.213958913516755</c:v>
                </c:pt>
                <c:pt idx="5">
                  <c:v>18.298476055103599</c:v>
                </c:pt>
                <c:pt idx="6">
                  <c:v>18.135490510721453</c:v>
                </c:pt>
                <c:pt idx="7">
                  <c:v>18.395287287839484</c:v>
                </c:pt>
                <c:pt idx="8">
                  <c:v>19.342581679467735</c:v>
                </c:pt>
                <c:pt idx="9">
                  <c:v>19.582358975551109</c:v>
                </c:pt>
                <c:pt idx="10">
                  <c:v>20.202019596778328</c:v>
                </c:pt>
                <c:pt idx="11">
                  <c:v>20.537374559171276</c:v>
                </c:pt>
                <c:pt idx="12">
                  <c:v>20.660378214790313</c:v>
                </c:pt>
                <c:pt idx="13">
                  <c:v>20.895346837706047</c:v>
                </c:pt>
                <c:pt idx="14">
                  <c:v>21.197351439627489</c:v>
                </c:pt>
                <c:pt idx="15">
                  <c:v>21.45830357822453</c:v>
                </c:pt>
                <c:pt idx="16">
                  <c:v>21.700636918386138</c:v>
                </c:pt>
                <c:pt idx="17">
                  <c:v>21.937611715411641</c:v>
                </c:pt>
                <c:pt idx="18">
                  <c:v>22.180998302820463</c:v>
                </c:pt>
                <c:pt idx="19">
                  <c:v>22.425458343182193</c:v>
                </c:pt>
                <c:pt idx="20">
                  <c:v>22.675784931660139</c:v>
                </c:pt>
                <c:pt idx="21">
                  <c:v>22.921961520921538</c:v>
                </c:pt>
                <c:pt idx="22">
                  <c:v>23.166343994117241</c:v>
                </c:pt>
                <c:pt idx="23">
                  <c:v>23.426006750677828</c:v>
                </c:pt>
                <c:pt idx="24">
                  <c:v>23.684285327295601</c:v>
                </c:pt>
                <c:pt idx="25">
                  <c:v>23.945129169384217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18.282287119452185</c:v>
                </c:pt>
                <c:pt idx="1">
                  <c:v>17.720325660886012</c:v>
                </c:pt>
                <c:pt idx="2">
                  <c:v>17.929636977052052</c:v>
                </c:pt>
                <c:pt idx="3">
                  <c:v>17.330630260558259</c:v>
                </c:pt>
                <c:pt idx="4">
                  <c:v>19.076599004131428</c:v>
                </c:pt>
                <c:pt idx="5">
                  <c:v>19.363913997289934</c:v>
                </c:pt>
                <c:pt idx="6">
                  <c:v>18.130830666823101</c:v>
                </c:pt>
                <c:pt idx="7">
                  <c:v>18.279725194035112</c:v>
                </c:pt>
                <c:pt idx="8">
                  <c:v>18.824195848761391</c:v>
                </c:pt>
                <c:pt idx="9">
                  <c:v>17.984019123985355</c:v>
                </c:pt>
                <c:pt idx="10">
                  <c:v>18.40972120050867</c:v>
                </c:pt>
                <c:pt idx="11">
                  <c:v>18.786835206964764</c:v>
                </c:pt>
                <c:pt idx="12">
                  <c:v>18.792867755669292</c:v>
                </c:pt>
                <c:pt idx="13">
                  <c:v>18.805922307481705</c:v>
                </c:pt>
                <c:pt idx="14">
                  <c:v>18.841498126305503</c:v>
                </c:pt>
                <c:pt idx="15">
                  <c:v>18.833017110276856</c:v>
                </c:pt>
                <c:pt idx="16">
                  <c:v>18.77760497224801</c:v>
                </c:pt>
                <c:pt idx="17">
                  <c:v>18.71012712956702</c:v>
                </c:pt>
                <c:pt idx="18">
                  <c:v>18.617135429729899</c:v>
                </c:pt>
                <c:pt idx="19">
                  <c:v>18.515146319774196</c:v>
                </c:pt>
                <c:pt idx="20">
                  <c:v>18.421686008873557</c:v>
                </c:pt>
                <c:pt idx="21">
                  <c:v>18.320230274628166</c:v>
                </c:pt>
                <c:pt idx="22">
                  <c:v>18.218509700490834</c:v>
                </c:pt>
                <c:pt idx="23">
                  <c:v>18.088149499709456</c:v>
                </c:pt>
                <c:pt idx="24">
                  <c:v>17.961926374817406</c:v>
                </c:pt>
                <c:pt idx="25">
                  <c:v>17.855376407090048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19.759065116976139</c:v>
                </c:pt>
                <c:pt idx="1">
                  <c:v>16.95763614708255</c:v>
                </c:pt>
                <c:pt idx="2">
                  <c:v>17.126487858077994</c:v>
                </c:pt>
                <c:pt idx="3">
                  <c:v>17.205840125898359</c:v>
                </c:pt>
                <c:pt idx="4">
                  <c:v>19.325159309728367</c:v>
                </c:pt>
                <c:pt idx="5">
                  <c:v>19.300541601041331</c:v>
                </c:pt>
                <c:pt idx="6">
                  <c:v>17.373838821337181</c:v>
                </c:pt>
                <c:pt idx="7">
                  <c:v>16.835421680274585</c:v>
                </c:pt>
                <c:pt idx="8">
                  <c:v>18.182212027856771</c:v>
                </c:pt>
                <c:pt idx="9">
                  <c:v>19.455423711958296</c:v>
                </c:pt>
                <c:pt idx="10">
                  <c:v>16.640200415301198</c:v>
                </c:pt>
                <c:pt idx="11">
                  <c:v>16.717974861076279</c:v>
                </c:pt>
                <c:pt idx="12">
                  <c:v>16.634460503142446</c:v>
                </c:pt>
                <c:pt idx="13">
                  <c:v>16.550061893731048</c:v>
                </c:pt>
                <c:pt idx="14">
                  <c:v>16.481080430753387</c:v>
                </c:pt>
                <c:pt idx="15">
                  <c:v>16.392669521287395</c:v>
                </c:pt>
                <c:pt idx="16">
                  <c:v>16.29848107969838</c:v>
                </c:pt>
                <c:pt idx="17">
                  <c:v>16.19635765315979</c:v>
                </c:pt>
                <c:pt idx="18">
                  <c:v>16.098089619172015</c:v>
                </c:pt>
                <c:pt idx="19">
                  <c:v>15.993144173124149</c:v>
                </c:pt>
                <c:pt idx="20">
                  <c:v>15.896787412166081</c:v>
                </c:pt>
                <c:pt idx="21">
                  <c:v>15.79771773435167</c:v>
                </c:pt>
                <c:pt idx="22">
                  <c:v>15.699950609606992</c:v>
                </c:pt>
                <c:pt idx="23">
                  <c:v>15.602641563968859</c:v>
                </c:pt>
                <c:pt idx="24">
                  <c:v>15.506404860128214</c:v>
                </c:pt>
                <c:pt idx="25">
                  <c:v>15.405094364728907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15.301717004147545</c:v>
                </c:pt>
                <c:pt idx="1">
                  <c:v>14.376352834117961</c:v>
                </c:pt>
                <c:pt idx="2">
                  <c:v>15.10251914356048</c:v>
                </c:pt>
                <c:pt idx="3">
                  <c:v>14.967535518091591</c:v>
                </c:pt>
                <c:pt idx="4">
                  <c:v>15.474373997974785</c:v>
                </c:pt>
                <c:pt idx="5">
                  <c:v>15.773404447111554</c:v>
                </c:pt>
                <c:pt idx="6">
                  <c:v>16.360250701729299</c:v>
                </c:pt>
                <c:pt idx="7">
                  <c:v>16.131831927478384</c:v>
                </c:pt>
                <c:pt idx="8">
                  <c:v>16.127694952149302</c:v>
                </c:pt>
                <c:pt idx="9">
                  <c:v>16.026864429889141</c:v>
                </c:pt>
                <c:pt idx="10">
                  <c:v>15.225947749531528</c:v>
                </c:pt>
                <c:pt idx="11">
                  <c:v>14.931894601624141</c:v>
                </c:pt>
                <c:pt idx="12">
                  <c:v>15.032686276650647</c:v>
                </c:pt>
                <c:pt idx="13">
                  <c:v>15.169022833797646</c:v>
                </c:pt>
                <c:pt idx="14">
                  <c:v>15.324573873823878</c:v>
                </c:pt>
                <c:pt idx="15">
                  <c:v>15.456029941101505</c:v>
                </c:pt>
                <c:pt idx="16">
                  <c:v>15.57396448966438</c:v>
                </c:pt>
                <c:pt idx="17">
                  <c:v>15.688712507529509</c:v>
                </c:pt>
                <c:pt idx="18">
                  <c:v>15.809013632042829</c:v>
                </c:pt>
                <c:pt idx="19">
                  <c:v>15.926714674425298</c:v>
                </c:pt>
                <c:pt idx="20">
                  <c:v>16.043914969863266</c:v>
                </c:pt>
                <c:pt idx="21">
                  <c:v>16.165754503918343</c:v>
                </c:pt>
                <c:pt idx="22">
                  <c:v>16.285794889835149</c:v>
                </c:pt>
                <c:pt idx="23">
                  <c:v>16.413224116205996</c:v>
                </c:pt>
                <c:pt idx="24">
                  <c:v>16.543358556520779</c:v>
                </c:pt>
                <c:pt idx="25">
                  <c:v>16.672105592076196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11.811360738122696</c:v>
                </c:pt>
                <c:pt idx="1">
                  <c:v>11.919400472720513</c:v>
                </c:pt>
                <c:pt idx="2">
                  <c:v>12.658650342822177</c:v>
                </c:pt>
                <c:pt idx="3">
                  <c:v>12.010391646305269</c:v>
                </c:pt>
                <c:pt idx="4">
                  <c:v>13.612439341838988</c:v>
                </c:pt>
                <c:pt idx="5">
                  <c:v>12.530150207964487</c:v>
                </c:pt>
                <c:pt idx="6">
                  <c:v>12.179515714364454</c:v>
                </c:pt>
                <c:pt idx="7">
                  <c:v>12.002026555950675</c:v>
                </c:pt>
                <c:pt idx="8">
                  <c:v>11.932339942618952</c:v>
                </c:pt>
                <c:pt idx="9">
                  <c:v>11.744413771619723</c:v>
                </c:pt>
                <c:pt idx="10">
                  <c:v>11.641166144141227</c:v>
                </c:pt>
                <c:pt idx="11">
                  <c:v>11.609503645134012</c:v>
                </c:pt>
                <c:pt idx="12">
                  <c:v>11.654725117101936</c:v>
                </c:pt>
                <c:pt idx="13">
                  <c:v>11.716645714512856</c:v>
                </c:pt>
                <c:pt idx="14">
                  <c:v>11.792135885149694</c:v>
                </c:pt>
                <c:pt idx="15">
                  <c:v>11.839864626213334</c:v>
                </c:pt>
                <c:pt idx="16">
                  <c:v>11.876454133214708</c:v>
                </c:pt>
                <c:pt idx="17">
                  <c:v>11.909484991558948</c:v>
                </c:pt>
                <c:pt idx="18">
                  <c:v>11.943397709633693</c:v>
                </c:pt>
                <c:pt idx="19">
                  <c:v>11.978030382662045</c:v>
                </c:pt>
                <c:pt idx="20">
                  <c:v>12.014770466514413</c:v>
                </c:pt>
                <c:pt idx="21">
                  <c:v>12.061053581842781</c:v>
                </c:pt>
                <c:pt idx="22">
                  <c:v>12.10128759537171</c:v>
                </c:pt>
                <c:pt idx="23">
                  <c:v>12.141139976535367</c:v>
                </c:pt>
                <c:pt idx="24">
                  <c:v>12.173115689501058</c:v>
                </c:pt>
                <c:pt idx="25">
                  <c:v>12.195774825699406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12.598322010893359</c:v>
                </c:pt>
                <c:pt idx="1">
                  <c:v>11.550077094859052</c:v>
                </c:pt>
                <c:pt idx="2">
                  <c:v>11.716857544817016</c:v>
                </c:pt>
                <c:pt idx="3">
                  <c:v>11.315209945251693</c:v>
                </c:pt>
                <c:pt idx="4">
                  <c:v>12.604678593179674</c:v>
                </c:pt>
                <c:pt idx="5">
                  <c:v>12.919317757377186</c:v>
                </c:pt>
                <c:pt idx="6">
                  <c:v>12.828277100280594</c:v>
                </c:pt>
                <c:pt idx="7">
                  <c:v>12.14208116235007</c:v>
                </c:pt>
                <c:pt idx="8">
                  <c:v>12.161643492435925</c:v>
                </c:pt>
                <c:pt idx="9">
                  <c:v>12.625945682412384</c:v>
                </c:pt>
                <c:pt idx="10">
                  <c:v>11.057720774540201</c:v>
                </c:pt>
                <c:pt idx="11">
                  <c:v>11.415228997240156</c:v>
                </c:pt>
                <c:pt idx="12">
                  <c:v>11.417562399926997</c:v>
                </c:pt>
                <c:pt idx="13">
                  <c:v>11.41856766114867</c:v>
                </c:pt>
                <c:pt idx="14">
                  <c:v>11.418540366100478</c:v>
                </c:pt>
                <c:pt idx="15">
                  <c:v>11.397635944824579</c:v>
                </c:pt>
                <c:pt idx="16">
                  <c:v>11.377143955744581</c:v>
                </c:pt>
                <c:pt idx="17">
                  <c:v>11.353496197253206</c:v>
                </c:pt>
                <c:pt idx="18">
                  <c:v>11.327025224702641</c:v>
                </c:pt>
                <c:pt idx="19">
                  <c:v>11.294470077741444</c:v>
                </c:pt>
                <c:pt idx="20">
                  <c:v>11.265047113160632</c:v>
                </c:pt>
                <c:pt idx="21">
                  <c:v>11.230633857867987</c:v>
                </c:pt>
                <c:pt idx="22">
                  <c:v>11.202010556070775</c:v>
                </c:pt>
                <c:pt idx="23">
                  <c:v>11.171702926916588</c:v>
                </c:pt>
                <c:pt idx="24">
                  <c:v>11.133325213097091</c:v>
                </c:pt>
                <c:pt idx="25">
                  <c:v>11.088464953928458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18.421195834223244</c:v>
                </c:pt>
                <c:pt idx="1">
                  <c:v>16.809151446809491</c:v>
                </c:pt>
                <c:pt idx="2">
                  <c:v>17.351859583171969</c:v>
                </c:pt>
                <c:pt idx="3">
                  <c:v>16.427227008379841</c:v>
                </c:pt>
                <c:pt idx="4">
                  <c:v>18.119779265282215</c:v>
                </c:pt>
                <c:pt idx="5">
                  <c:v>18.165034045407097</c:v>
                </c:pt>
                <c:pt idx="6">
                  <c:v>17.581097757798133</c:v>
                </c:pt>
                <c:pt idx="7">
                  <c:v>16.905615289409702</c:v>
                </c:pt>
                <c:pt idx="8">
                  <c:v>17.405253627351321</c:v>
                </c:pt>
                <c:pt idx="9">
                  <c:v>18.102151756035614</c:v>
                </c:pt>
                <c:pt idx="10">
                  <c:v>16.054467037724041</c:v>
                </c:pt>
                <c:pt idx="11">
                  <c:v>16.46908061157227</c:v>
                </c:pt>
                <c:pt idx="12">
                  <c:v>16.505341434729299</c:v>
                </c:pt>
                <c:pt idx="13">
                  <c:v>16.485242695714618</c:v>
                </c:pt>
                <c:pt idx="14">
                  <c:v>16.480762281492638</c:v>
                </c:pt>
                <c:pt idx="15">
                  <c:v>16.500341768809761</c:v>
                </c:pt>
                <c:pt idx="16">
                  <c:v>16.489436465674679</c:v>
                </c:pt>
                <c:pt idx="17">
                  <c:v>16.449150227348238</c:v>
                </c:pt>
                <c:pt idx="18">
                  <c:v>16.412908430978575</c:v>
                </c:pt>
                <c:pt idx="19">
                  <c:v>16.379414635369372</c:v>
                </c:pt>
                <c:pt idx="20">
                  <c:v>16.352362538031642</c:v>
                </c:pt>
                <c:pt idx="21">
                  <c:v>16.315064163326188</c:v>
                </c:pt>
                <c:pt idx="22">
                  <c:v>16.28425205169512</c:v>
                </c:pt>
                <c:pt idx="23">
                  <c:v>16.254645892789124</c:v>
                </c:pt>
                <c:pt idx="24">
                  <c:v>16.223491814403129</c:v>
                </c:pt>
                <c:pt idx="25">
                  <c:v>16.193875286163145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16.407671144343297</c:v>
                </c:pt>
                <c:pt idx="1">
                  <c:v>40.137508256586287</c:v>
                </c:pt>
                <c:pt idx="2">
                  <c:v>23.945129169384217</c:v>
                </c:pt>
                <c:pt idx="3">
                  <c:v>17.855376407090048</c:v>
                </c:pt>
                <c:pt idx="4">
                  <c:v>15.405094364728907</c:v>
                </c:pt>
                <c:pt idx="5">
                  <c:v>16.672105592076196</c:v>
                </c:pt>
                <c:pt idx="6">
                  <c:v>12.195774825699406</c:v>
                </c:pt>
                <c:pt idx="7">
                  <c:v>11.088464953928458</c:v>
                </c:pt>
                <c:pt idx="8">
                  <c:v>16.193875286163145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15.474594928606916</c:v>
                </c:pt>
                <c:pt idx="1">
                  <c:v>33.504162152867934</c:v>
                </c:pt>
                <c:pt idx="2">
                  <c:v>20.202019596778328</c:v>
                </c:pt>
                <c:pt idx="3">
                  <c:v>18.40972120050867</c:v>
                </c:pt>
                <c:pt idx="4">
                  <c:v>16.640200415301198</c:v>
                </c:pt>
                <c:pt idx="5">
                  <c:v>15.225947749531528</c:v>
                </c:pt>
                <c:pt idx="6">
                  <c:v>11.641166144141227</c:v>
                </c:pt>
                <c:pt idx="7">
                  <c:v>11.057720774540201</c:v>
                </c:pt>
                <c:pt idx="8">
                  <c:v>16.054467037724041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9.6571951573818282</c:v>
                </c:pt>
                <c:pt idx="1">
                  <c:v>23.624056513255542</c:v>
                </c:pt>
                <c:pt idx="2">
                  <c:v>14.093577535967547</c:v>
                </c:pt>
                <c:pt idx="3">
                  <c:v>10.5092827040983</c:v>
                </c:pt>
                <c:pt idx="4">
                  <c:v>9.0671004671714179</c:v>
                </c:pt>
                <c:pt idx="5">
                  <c:v>9.812835470112713</c:v>
                </c:pt>
                <c:pt idx="6">
                  <c:v>7.1781654173309217</c:v>
                </c:pt>
                <c:pt idx="7">
                  <c:v>6.5264271275204147</c:v>
                </c:pt>
                <c:pt idx="8">
                  <c:v>9.5313596071613169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9.7810472970146716</c:v>
                </c:pt>
                <c:pt idx="1">
                  <c:v>21.177019248383747</c:v>
                </c:pt>
                <c:pt idx="2">
                  <c:v>12.769116741532347</c:v>
                </c:pt>
                <c:pt idx="3">
                  <c:v>11.636256368439838</c:v>
                </c:pt>
                <c:pt idx="4">
                  <c:v>10.517793069528597</c:v>
                </c:pt>
                <c:pt idx="5">
                  <c:v>9.6238845518813765</c:v>
                </c:pt>
                <c:pt idx="6">
                  <c:v>7.3580469907978161</c:v>
                </c:pt>
                <c:pt idx="7">
                  <c:v>6.9892679189306612</c:v>
                </c:pt>
                <c:pt idx="8">
                  <c:v>10.147567813490955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8.4492546817168588</c:v>
                </c:pt>
                <c:pt idx="1">
                  <c:v>17.804555809818286</c:v>
                </c:pt>
                <c:pt idx="2">
                  <c:v>11.598050386065715</c:v>
                </c:pt>
                <c:pt idx="3">
                  <c:v>12.273352684436995</c:v>
                </c:pt>
                <c:pt idx="4">
                  <c:v>12.233185610273898</c:v>
                </c:pt>
                <c:pt idx="5">
                  <c:v>9.9975942797908086</c:v>
                </c:pt>
                <c:pt idx="6">
                  <c:v>7.9419353294402608</c:v>
                </c:pt>
                <c:pt idx="7">
                  <c:v>8.188599851289954</c:v>
                </c:pt>
                <c:pt idx="8">
                  <c:v>11.51347136716724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7.3977878537994687E-2</c:v>
                </c:pt>
                <c:pt idx="1">
                  <c:v>8.2000622039054935E-2</c:v>
                </c:pt>
                <c:pt idx="2">
                  <c:v>8.1918669941058897E-2</c:v>
                </c:pt>
                <c:pt idx="3">
                  <c:v>8.4277768043862875E-2</c:v>
                </c:pt>
                <c:pt idx="4">
                  <c:v>8.3913999250038826E-2</c:v>
                </c:pt>
                <c:pt idx="5">
                  <c:v>8.4492546817168585E-2</c:v>
                </c:pt>
                <c:pt idx="6">
                  <c:v>8.6170428891189726E-2</c:v>
                </c:pt>
                <c:pt idx="7">
                  <c:v>8.9033346493503543E-2</c:v>
                </c:pt>
                <c:pt idx="8">
                  <c:v>9.0124444427427078E-2</c:v>
                </c:pt>
                <c:pt idx="9">
                  <c:v>9.2254321043169843E-2</c:v>
                </c:pt>
                <c:pt idx="10">
                  <c:v>9.7810472970146722E-2</c:v>
                </c:pt>
                <c:pt idx="11">
                  <c:v>8.7818859223125795E-2</c:v>
                </c:pt>
                <c:pt idx="12">
                  <c:v>8.8372405343884963E-2</c:v>
                </c:pt>
                <c:pt idx="13">
                  <c:v>8.8898879886685767E-2</c:v>
                </c:pt>
                <c:pt idx="14">
                  <c:v>8.945482256491058E-2</c:v>
                </c:pt>
                <c:pt idx="15">
                  <c:v>9.0036042270637717E-2</c:v>
                </c:pt>
                <c:pt idx="16">
                  <c:v>9.0615961113296353E-2</c:v>
                </c:pt>
                <c:pt idx="17">
                  <c:v>9.1213191513573752E-2</c:v>
                </c:pt>
                <c:pt idx="18">
                  <c:v>9.1840491769012128E-2</c:v>
                </c:pt>
                <c:pt idx="19">
                  <c:v>9.2486447131393756E-2</c:v>
                </c:pt>
                <c:pt idx="20">
                  <c:v>9.3156587032485375E-2</c:v>
                </c:pt>
                <c:pt idx="21">
                  <c:v>9.3821180068232424E-2</c:v>
                </c:pt>
                <c:pt idx="22">
                  <c:v>9.4472528215842816E-2</c:v>
                </c:pt>
                <c:pt idx="23">
                  <c:v>9.5144215363809903E-2</c:v>
                </c:pt>
                <c:pt idx="24">
                  <c:v>9.5851400906051806E-2</c:v>
                </c:pt>
                <c:pt idx="25">
                  <c:v>9.6571951573818288E-2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0.17674880066942941</c:v>
                </c:pt>
                <c:pt idx="1">
                  <c:v>0.17804399289200484</c:v>
                </c:pt>
                <c:pt idx="2">
                  <c:v>0.17849614283032794</c:v>
                </c:pt>
                <c:pt idx="3">
                  <c:v>0.18505907134749022</c:v>
                </c:pt>
                <c:pt idx="4">
                  <c:v>0.17988661268037859</c:v>
                </c:pt>
                <c:pt idx="5">
                  <c:v>0.17804555809818287</c:v>
                </c:pt>
                <c:pt idx="6">
                  <c:v>0.18968482311677115</c:v>
                </c:pt>
                <c:pt idx="7">
                  <c:v>0.18922084705962031</c:v>
                </c:pt>
                <c:pt idx="8">
                  <c:v>0.19783311405896736</c:v>
                </c:pt>
                <c:pt idx="9">
                  <c:v>0.19730517927077063</c:v>
                </c:pt>
                <c:pt idx="10">
                  <c:v>0.21177019248383747</c:v>
                </c:pt>
                <c:pt idx="11">
                  <c:v>0.21474760573228305</c:v>
                </c:pt>
                <c:pt idx="12">
                  <c:v>0.21592992561797414</c:v>
                </c:pt>
                <c:pt idx="13">
                  <c:v>0.21750354653721168</c:v>
                </c:pt>
                <c:pt idx="14">
                  <c:v>0.21910669003038394</c:v>
                </c:pt>
                <c:pt idx="15">
                  <c:v>0.22059817348539326</c:v>
                </c:pt>
                <c:pt idx="16">
                  <c:v>0.22214783946895031</c:v>
                </c:pt>
                <c:pt idx="17">
                  <c:v>0.22374405365533973</c:v>
                </c:pt>
                <c:pt idx="18">
                  <c:v>0.2252784269994885</c:v>
                </c:pt>
                <c:pt idx="19">
                  <c:v>0.22684966942005519</c:v>
                </c:pt>
                <c:pt idx="20">
                  <c:v>0.22844554298521816</c:v>
                </c:pt>
                <c:pt idx="21">
                  <c:v>0.23006022669786308</c:v>
                </c:pt>
                <c:pt idx="22">
                  <c:v>0.23162922995484289</c:v>
                </c:pt>
                <c:pt idx="23">
                  <c:v>0.23319553742412696</c:v>
                </c:pt>
                <c:pt idx="24">
                  <c:v>0.23476298146828517</c:v>
                </c:pt>
                <c:pt idx="25">
                  <c:v>0.23624056513255542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0.11133314007914184</c:v>
                </c:pt>
                <c:pt idx="1">
                  <c:v>0.11332138074461635</c:v>
                </c:pt>
                <c:pt idx="2">
                  <c:v>0.11414011804139568</c:v>
                </c:pt>
                <c:pt idx="3">
                  <c:v>0.11606941896968352</c:v>
                </c:pt>
                <c:pt idx="4">
                  <c:v>0.11517179640026784</c:v>
                </c:pt>
                <c:pt idx="5">
                  <c:v>0.11598050386065716</c:v>
                </c:pt>
                <c:pt idx="6">
                  <c:v>0.11664270101249335</c:v>
                </c:pt>
                <c:pt idx="7">
                  <c:v>0.11994292962527461</c:v>
                </c:pt>
                <c:pt idx="8">
                  <c:v>0.12083902366771657</c:v>
                </c:pt>
                <c:pt idx="9">
                  <c:v>0.12042900879770684</c:v>
                </c:pt>
                <c:pt idx="10">
                  <c:v>0.12769116741532346</c:v>
                </c:pt>
                <c:pt idx="11">
                  <c:v>0.12966169098926256</c:v>
                </c:pt>
                <c:pt idx="12">
                  <c:v>0.12984312406384135</c:v>
                </c:pt>
                <c:pt idx="13">
                  <c:v>0.13051923768352369</c:v>
                </c:pt>
                <c:pt idx="14">
                  <c:v>0.13140754720493139</c:v>
                </c:pt>
                <c:pt idx="15">
                  <c:v>0.13222115569085494</c:v>
                </c:pt>
                <c:pt idx="16">
                  <c:v>0.13304458958718238</c:v>
                </c:pt>
                <c:pt idx="17">
                  <c:v>0.13388756684677933</c:v>
                </c:pt>
                <c:pt idx="18">
                  <c:v>0.13477335218629524</c:v>
                </c:pt>
                <c:pt idx="19">
                  <c:v>0.13566684620008818</c:v>
                </c:pt>
                <c:pt idx="20">
                  <c:v>0.13653284762233428</c:v>
                </c:pt>
                <c:pt idx="21">
                  <c:v>0.13737818031993157</c:v>
                </c:pt>
                <c:pt idx="22">
                  <c:v>0.13820834150136466</c:v>
                </c:pt>
                <c:pt idx="23">
                  <c:v>0.13912169582016118</c:v>
                </c:pt>
                <c:pt idx="24">
                  <c:v>0.14002025035498641</c:v>
                </c:pt>
                <c:pt idx="25">
                  <c:v>0.14093577535967547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0.12126990534072836</c:v>
                </c:pt>
                <c:pt idx="1">
                  <c:v>0.12430082534291537</c:v>
                </c:pt>
                <c:pt idx="2">
                  <c:v>0.12204254883537911</c:v>
                </c:pt>
                <c:pt idx="3">
                  <c:v>0.11933312396668889</c:v>
                </c:pt>
                <c:pt idx="4">
                  <c:v>0.12062650338378099</c:v>
                </c:pt>
                <c:pt idx="5">
                  <c:v>0.12273352684436994</c:v>
                </c:pt>
                <c:pt idx="6">
                  <c:v>0.11661273012318772</c:v>
                </c:pt>
                <c:pt idx="7">
                  <c:v>0.11918942923859188</c:v>
                </c:pt>
                <c:pt idx="8">
                  <c:v>0.11760050883532339</c:v>
                </c:pt>
                <c:pt idx="9">
                  <c:v>0.11059942267448951</c:v>
                </c:pt>
                <c:pt idx="10">
                  <c:v>0.11636256368439837</c:v>
                </c:pt>
                <c:pt idx="11">
                  <c:v>0.11860974801104071</c:v>
                </c:pt>
                <c:pt idx="12">
                  <c:v>0.11810648547410905</c:v>
                </c:pt>
                <c:pt idx="13">
                  <c:v>0.11746800197060291</c:v>
                </c:pt>
                <c:pt idx="14">
                  <c:v>0.11680303841240776</c:v>
                </c:pt>
                <c:pt idx="15">
                  <c:v>0.11604474129974468</c:v>
                </c:pt>
                <c:pt idx="16">
                  <c:v>0.11512375219025441</c:v>
                </c:pt>
                <c:pt idx="17">
                  <c:v>0.11418988672371252</c:v>
                </c:pt>
                <c:pt idx="18">
                  <c:v>0.11311906325027284</c:v>
                </c:pt>
                <c:pt idx="19">
                  <c:v>0.11201070986808179</c:v>
                </c:pt>
                <c:pt idx="20">
                  <c:v>0.11091855282523534</c:v>
                </c:pt>
                <c:pt idx="21">
                  <c:v>0.10979862678302559</c:v>
                </c:pt>
                <c:pt idx="22">
                  <c:v>0.10869000352281563</c:v>
                </c:pt>
                <c:pt idx="23">
                  <c:v>0.10742138254422583</c:v>
                </c:pt>
                <c:pt idx="24">
                  <c:v>0.10618996491151235</c:v>
                </c:pt>
                <c:pt idx="25">
                  <c:v>0.10509282704098301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0.13106565610204593</c:v>
                </c:pt>
                <c:pt idx="1">
                  <c:v>0.11895087084092699</c:v>
                </c:pt>
                <c:pt idx="2">
                  <c:v>0.11657571391284632</c:v>
                </c:pt>
                <c:pt idx="3">
                  <c:v>0.1184738593937737</c:v>
                </c:pt>
                <c:pt idx="4">
                  <c:v>0.12219821753144795</c:v>
                </c:pt>
                <c:pt idx="5">
                  <c:v>0.12233185610273897</c:v>
                </c:pt>
                <c:pt idx="6">
                  <c:v>0.11174395784213419</c:v>
                </c:pt>
                <c:pt idx="7">
                  <c:v>0.10977212620886236</c:v>
                </c:pt>
                <c:pt idx="8">
                  <c:v>0.11358983955579631</c:v>
                </c:pt>
                <c:pt idx="9">
                  <c:v>0.11964837312480125</c:v>
                </c:pt>
                <c:pt idx="10">
                  <c:v>0.10517793069528597</c:v>
                </c:pt>
                <c:pt idx="11">
                  <c:v>0.10554810129978962</c:v>
                </c:pt>
                <c:pt idx="12">
                  <c:v>0.10454166406781408</c:v>
                </c:pt>
                <c:pt idx="13">
                  <c:v>0.10337715275857337</c:v>
                </c:pt>
                <c:pt idx="14">
                  <c:v>0.10217023390213491</c:v>
                </c:pt>
                <c:pt idx="15">
                  <c:v>0.10100787795556994</c:v>
                </c:pt>
                <c:pt idx="16">
                  <c:v>9.9924473843701012E-2</c:v>
                </c:pt>
                <c:pt idx="17">
                  <c:v>9.8848085474972938E-2</c:v>
                </c:pt>
                <c:pt idx="18">
                  <c:v>9.7813158458938024E-2</c:v>
                </c:pt>
                <c:pt idx="19">
                  <c:v>9.6753403992329845E-2</c:v>
                </c:pt>
                <c:pt idx="20">
                  <c:v>9.571592163054668E-2</c:v>
                </c:pt>
                <c:pt idx="21">
                  <c:v>9.4680453658919361E-2</c:v>
                </c:pt>
                <c:pt idx="22">
                  <c:v>9.3664504677912361E-2</c:v>
                </c:pt>
                <c:pt idx="23">
                  <c:v>9.2660519428505325E-2</c:v>
                </c:pt>
                <c:pt idx="24">
                  <c:v>9.1673050743002985E-2</c:v>
                </c:pt>
                <c:pt idx="25">
                  <c:v>9.0671004671714184E-2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0.10149921399435877</c:v>
                </c:pt>
                <c:pt idx="1">
                  <c:v>0.10084422582854913</c:v>
                </c:pt>
                <c:pt idx="2">
                  <c:v>0.10279906572978892</c:v>
                </c:pt>
                <c:pt idx="3">
                  <c:v>0.10306161660612957</c:v>
                </c:pt>
                <c:pt idx="4">
                  <c:v>9.7848658821435799E-2</c:v>
                </c:pt>
                <c:pt idx="5">
                  <c:v>9.9975942797908085E-2</c:v>
                </c:pt>
                <c:pt idx="6">
                  <c:v>0.10522482587184959</c:v>
                </c:pt>
                <c:pt idx="7">
                  <c:v>0.10518450466839926</c:v>
                </c:pt>
                <c:pt idx="8">
                  <c:v>0.10075464301113451</c:v>
                </c:pt>
                <c:pt idx="9">
                  <c:v>9.8563171058018817E-2</c:v>
                </c:pt>
                <c:pt idx="10">
                  <c:v>9.6238845518813759E-2</c:v>
                </c:pt>
                <c:pt idx="11">
                  <c:v>9.4271772574524834E-2</c:v>
                </c:pt>
                <c:pt idx="12">
                  <c:v>9.4475083124791928E-2</c:v>
                </c:pt>
                <c:pt idx="13">
                  <c:v>9.4750726659322923E-2</c:v>
                </c:pt>
                <c:pt idx="14">
                  <c:v>9.5000767924021276E-2</c:v>
                </c:pt>
                <c:pt idx="15">
                  <c:v>9.5236519222270555E-2</c:v>
                </c:pt>
                <c:pt idx="16">
                  <c:v>9.5482529916769171E-2</c:v>
                </c:pt>
                <c:pt idx="17">
                  <c:v>9.5749873406506578E-2</c:v>
                </c:pt>
                <c:pt idx="18">
                  <c:v>9.6056711824297203E-2</c:v>
                </c:pt>
                <c:pt idx="19">
                  <c:v>9.6351526784506092E-2</c:v>
                </c:pt>
                <c:pt idx="20">
                  <c:v>9.660178928525659E-2</c:v>
                </c:pt>
                <c:pt idx="21">
                  <c:v>9.6886208242694741E-2</c:v>
                </c:pt>
                <c:pt idx="22">
                  <c:v>9.7159599388107254E-2</c:v>
                </c:pt>
                <c:pt idx="23">
                  <c:v>9.7474383800255401E-2</c:v>
                </c:pt>
                <c:pt idx="24">
                  <c:v>9.7803466508940493E-2</c:v>
                </c:pt>
                <c:pt idx="25">
                  <c:v>9.812835470112713E-2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7.8347013658554468E-2</c:v>
                </c:pt>
                <c:pt idx="1">
                  <c:v>8.360971150898229E-2</c:v>
                </c:pt>
                <c:pt idx="2">
                  <c:v>8.6164262814197354E-2</c:v>
                </c:pt>
                <c:pt idx="3">
                  <c:v>8.2699678757722425E-2</c:v>
                </c:pt>
                <c:pt idx="4">
                  <c:v>8.6075141589663909E-2</c:v>
                </c:pt>
                <c:pt idx="5">
                  <c:v>7.9419353294402611E-2</c:v>
                </c:pt>
                <c:pt idx="6">
                  <c:v>7.8335438961946335E-2</c:v>
                </c:pt>
                <c:pt idx="7">
                  <c:v>7.825690374037883E-2</c:v>
                </c:pt>
                <c:pt idx="8">
                  <c:v>7.4544977119985409E-2</c:v>
                </c:pt>
                <c:pt idx="9">
                  <c:v>7.2226645992556987E-2</c:v>
                </c:pt>
                <c:pt idx="10">
                  <c:v>7.358046990797816E-2</c:v>
                </c:pt>
                <c:pt idx="11">
                  <c:v>7.3296022811341552E-2</c:v>
                </c:pt>
                <c:pt idx="12">
                  <c:v>7.3245799451362711E-2</c:v>
                </c:pt>
                <c:pt idx="13">
                  <c:v>7.3186038917841104E-2</c:v>
                </c:pt>
                <c:pt idx="14">
                  <c:v>7.3102324004399533E-2</c:v>
                </c:pt>
                <c:pt idx="15">
                  <c:v>7.2954536149344926E-2</c:v>
                </c:pt>
                <c:pt idx="16">
                  <c:v>7.2813437312790982E-2</c:v>
                </c:pt>
                <c:pt idx="17">
                  <c:v>7.2684847767538488E-2</c:v>
                </c:pt>
                <c:pt idx="18">
                  <c:v>7.2568949505612448E-2</c:v>
                </c:pt>
                <c:pt idx="19">
                  <c:v>7.2463250509153379E-2</c:v>
                </c:pt>
                <c:pt idx="20">
                  <c:v>7.2341964358269145E-2</c:v>
                </c:pt>
                <c:pt idx="21">
                  <c:v>7.228550629501887E-2</c:v>
                </c:pt>
                <c:pt idx="22">
                  <c:v>7.2195202186934121E-2</c:v>
                </c:pt>
                <c:pt idx="23">
                  <c:v>7.2103453256141425E-2</c:v>
                </c:pt>
                <c:pt idx="24">
                  <c:v>7.1966820315231286E-2</c:v>
                </c:pt>
                <c:pt idx="25">
                  <c:v>7.1781654173309214E-2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8.3567078217882812E-2</c:v>
                </c:pt>
                <c:pt idx="1">
                  <c:v>8.1019059307372715E-2</c:v>
                </c:pt>
                <c:pt idx="2">
                  <c:v>7.9753715088637586E-2</c:v>
                </c:pt>
                <c:pt idx="3">
                  <c:v>7.7912882036312955E-2</c:v>
                </c:pt>
                <c:pt idx="4">
                  <c:v>7.9702797371920098E-2</c:v>
                </c:pt>
                <c:pt idx="5">
                  <c:v>8.1885998512899544E-2</c:v>
                </c:pt>
                <c:pt idx="6">
                  <c:v>8.250810141742998E-2</c:v>
                </c:pt>
                <c:pt idx="7">
                  <c:v>7.9170102840572451E-2</c:v>
                </c:pt>
                <c:pt idx="8">
                  <c:v>7.5977506528034269E-2</c:v>
                </c:pt>
                <c:pt idx="9">
                  <c:v>7.7647954751775106E-2</c:v>
                </c:pt>
                <c:pt idx="10">
                  <c:v>6.9892679189306611E-2</c:v>
                </c:pt>
                <c:pt idx="11">
                  <c:v>7.2069479501743486E-2</c:v>
                </c:pt>
                <c:pt idx="12">
                  <c:v>7.1755316179985873E-2</c:v>
                </c:pt>
                <c:pt idx="13">
                  <c:v>7.13241449470228E-2</c:v>
                </c:pt>
                <c:pt idx="14">
                  <c:v>7.0786314339473522E-2</c:v>
                </c:pt>
                <c:pt idx="15">
                  <c:v>7.0229624223306183E-2</c:v>
                </c:pt>
                <c:pt idx="16">
                  <c:v>6.9752212986147727E-2</c:v>
                </c:pt>
                <c:pt idx="17">
                  <c:v>6.9291589293035777E-2</c:v>
                </c:pt>
                <c:pt idx="18">
                  <c:v>6.8823825645294961E-2</c:v>
                </c:pt>
                <c:pt idx="19">
                  <c:v>6.8327929422869221E-2</c:v>
                </c:pt>
                <c:pt idx="20">
                  <c:v>6.7827815689508464E-2</c:v>
                </c:pt>
                <c:pt idx="21">
                  <c:v>6.7308552185864137E-2</c:v>
                </c:pt>
                <c:pt idx="22">
                  <c:v>6.6830195598773262E-2</c:v>
                </c:pt>
                <c:pt idx="23">
                  <c:v>6.6346188359512989E-2</c:v>
                </c:pt>
                <c:pt idx="24">
                  <c:v>6.581963365492606E-2</c:v>
                </c:pt>
                <c:pt idx="25">
                  <c:v>6.526427127520415E-2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0.12219131339986365</c:v>
                </c:pt>
                <c:pt idx="1">
                  <c:v>0.11790931149557726</c:v>
                </c:pt>
                <c:pt idx="2">
                  <c:v>0.11810976280636817</c:v>
                </c:pt>
                <c:pt idx="3">
                  <c:v>0.11311258087833589</c:v>
                </c:pt>
                <c:pt idx="4">
                  <c:v>0.11457627297106608</c:v>
                </c:pt>
                <c:pt idx="5">
                  <c:v>0.1151347136716724</c:v>
                </c:pt>
                <c:pt idx="6">
                  <c:v>0.1130769927629978</c:v>
                </c:pt>
                <c:pt idx="7">
                  <c:v>0.1102298101247968</c:v>
                </c:pt>
                <c:pt idx="8">
                  <c:v>0.10873594279561508</c:v>
                </c:pt>
                <c:pt idx="9">
                  <c:v>0.11132592328671088</c:v>
                </c:pt>
                <c:pt idx="10">
                  <c:v>0.10147567813490954</c:v>
                </c:pt>
                <c:pt idx="11">
                  <c:v>0.1039767198568884</c:v>
                </c:pt>
                <c:pt idx="12">
                  <c:v>0.10373019667623584</c:v>
                </c:pt>
                <c:pt idx="13">
                  <c:v>0.10297227063921581</c:v>
                </c:pt>
                <c:pt idx="14">
                  <c:v>0.102168261617337</c:v>
                </c:pt>
                <c:pt idx="15">
                  <c:v>0.10167132970287797</c:v>
                </c:pt>
                <c:pt idx="16">
                  <c:v>0.10109520358090765</c:v>
                </c:pt>
                <c:pt idx="17">
                  <c:v>0.10039090531854085</c:v>
                </c:pt>
                <c:pt idx="18">
                  <c:v>9.972602036078855E-2</c:v>
                </c:pt>
                <c:pt idx="19">
                  <c:v>9.9090216671522707E-2</c:v>
                </c:pt>
                <c:pt idx="20">
                  <c:v>9.8458978571146022E-2</c:v>
                </c:pt>
                <c:pt idx="21">
                  <c:v>9.7781065748450371E-2</c:v>
                </c:pt>
                <c:pt idx="22">
                  <c:v>9.7150394953406952E-2</c:v>
                </c:pt>
                <c:pt idx="23">
                  <c:v>9.653262400326118E-2</c:v>
                </c:pt>
                <c:pt idx="24">
                  <c:v>9.5912431137063339E-2</c:v>
                </c:pt>
                <c:pt idx="25">
                  <c:v>9.5313596071613174E-2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1.6704557767863033</c:v>
                </c:pt>
                <c:pt idx="1">
                  <c:v>3.9922048830571342</c:v>
                </c:pt>
                <c:pt idx="2">
                  <c:v>1.2838829204475104</c:v>
                </c:pt>
                <c:pt idx="3">
                  <c:v>-1.3798948733045791</c:v>
                </c:pt>
                <c:pt idx="4">
                  <c:v>0.15488211091696513</c:v>
                </c:pt>
                <c:pt idx="5">
                  <c:v>0.25345998277758675</c:v>
                </c:pt>
                <c:pt idx="6">
                  <c:v>-0.78573643634476475</c:v>
                </c:pt>
                <c:pt idx="7">
                  <c:v>-0.29337207496480211</c:v>
                </c:pt>
                <c:pt idx="8">
                  <c:v>-6.2882289371483324E-2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0.47358105538229189</c:v>
                </c:pt>
                <c:pt idx="1">
                  <c:v>1.4213534775442938</c:v>
                </c:pt>
                <c:pt idx="2">
                  <c:v>0.61966062122721866</c:v>
                </c:pt>
                <c:pt idx="3">
                  <c:v>0.42570207652331504</c:v>
                </c:pt>
                <c:pt idx="4">
                  <c:v>-2.8152232966570985</c:v>
                </c:pt>
                <c:pt idx="5">
                  <c:v>-0.80091668035761288</c:v>
                </c:pt>
                <c:pt idx="6">
                  <c:v>-0.10324762747849547</c:v>
                </c:pt>
                <c:pt idx="7">
                  <c:v>-1.5682249078721835</c:v>
                </c:pt>
                <c:pt idx="8">
                  <c:v>-2.0476847183115723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-0.86255559246285429</c:v>
                </c:pt>
                <c:pt idx="1">
                  <c:v>2.2969360202500084</c:v>
                </c:pt>
                <c:pt idx="2">
                  <c:v>1.2562839814462023</c:v>
                </c:pt>
                <c:pt idx="3">
                  <c:v>0.42329590976818565</c:v>
                </c:pt>
                <c:pt idx="4">
                  <c:v>-0.24753089401380279</c:v>
                </c:pt>
                <c:pt idx="5">
                  <c:v>0.23008219156997711</c:v>
                </c:pt>
                <c:pt idx="6">
                  <c:v>0.19869848207210694</c:v>
                </c:pt>
                <c:pt idx="7">
                  <c:v>0.33991517028437812</c:v>
                </c:pt>
                <c:pt idx="8">
                  <c:v>0.44587473108571984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1.7956318081992357</c:v>
                </c:pt>
                <c:pt idx="1">
                  <c:v>4.3364100834683441</c:v>
                </c:pt>
                <c:pt idx="2">
                  <c:v>2.4868255911596862</c:v>
                </c:pt>
                <c:pt idx="3">
                  <c:v>-0.97764070318680751</c:v>
                </c:pt>
                <c:pt idx="4">
                  <c:v>-0.98757515655848849</c:v>
                </c:pt>
                <c:pt idx="5">
                  <c:v>1.2160756509746911</c:v>
                </c:pt>
                <c:pt idx="6">
                  <c:v>0.35591019948607183</c:v>
                </c:pt>
                <c:pt idx="7">
                  <c:v>-0.30917099089612066</c:v>
                </c:pt>
                <c:pt idx="8">
                  <c:v>-0.30646648264661636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0.93307621573638144</c:v>
                </c:pt>
                <c:pt idx="1">
                  <c:v>6.6333461037183525</c:v>
                </c:pt>
                <c:pt idx="2">
                  <c:v>3.7431095726058885</c:v>
                </c:pt>
                <c:pt idx="3">
                  <c:v>-0.55434479341862186</c:v>
                </c:pt>
                <c:pt idx="4">
                  <c:v>-1.2351060505722913</c:v>
                </c:pt>
                <c:pt idx="5">
                  <c:v>1.4461578425446682</c:v>
                </c:pt>
                <c:pt idx="6">
                  <c:v>0.55460868155817877</c:v>
                </c:pt>
                <c:pt idx="7">
                  <c:v>3.0744179388257464E-2</c:v>
                </c:pt>
                <c:pt idx="8">
                  <c:v>0.13940824843910349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0.71486480639324057</c:v>
                </c:pt>
                <c:pt idx="1">
                  <c:v>2.9472700681220481</c:v>
                </c:pt>
                <c:pt idx="2">
                  <c:v>3.6687031656980018</c:v>
                </c:pt>
                <c:pt idx="3">
                  <c:v>-1.78161697344005</c:v>
                </c:pt>
                <c:pt idx="4">
                  <c:v>0.26963956757221275</c:v>
                </c:pt>
                <c:pt idx="5">
                  <c:v>1.0153151594762821</c:v>
                </c:pt>
                <c:pt idx="6">
                  <c:v>3.3280498157397531E-2</c:v>
                </c:pt>
                <c:pt idx="7">
                  <c:v>0.33496220454769143</c:v>
                </c:pt>
                <c:pt idx="8">
                  <c:v>-0.27350370063028695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0.21821140934316041</c:v>
                </c:pt>
                <c:pt idx="1">
                  <c:v>3.6860760355963293</c:v>
                </c:pt>
                <c:pt idx="2">
                  <c:v>7.440640690789202E-2</c:v>
                </c:pt>
                <c:pt idx="3">
                  <c:v>1.2272721800214148</c:v>
                </c:pt>
                <c:pt idx="4">
                  <c:v>-1.504745618144506</c:v>
                </c:pt>
                <c:pt idx="5">
                  <c:v>0.43084268306838736</c:v>
                </c:pt>
                <c:pt idx="6">
                  <c:v>0.5213281834007697</c:v>
                </c:pt>
                <c:pt idx="7">
                  <c:v>-0.30421802515942886</c:v>
                </c:pt>
                <c:pt idx="8">
                  <c:v>0.412911949069386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0.26157555889747286</c:v>
                </c:pt>
                <c:pt idx="1">
                  <c:v>-0.18137886262685177</c:v>
                </c:pt>
                <c:pt idx="2">
                  <c:v>0.13982364335866215</c:v>
                </c:pt>
                <c:pt idx="3">
                  <c:v>-5.665476803606273E-2</c:v>
                </c:pt>
                <c:pt idx="4">
                  <c:v>0.1154423779835545</c:v>
                </c:pt>
                <c:pt idx="5">
                  <c:v>0.3206780007414185</c:v>
                </c:pt>
                <c:pt idx="6">
                  <c:v>-8.9417596921628095E-2</c:v>
                </c:pt>
                <c:pt idx="7">
                  <c:v>0.34289167323010949</c:v>
                </c:pt>
                <c:pt idx="8">
                  <c:v>0.51296891017448387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0.44919658721924494</c:v>
                </c:pt>
                <c:pt idx="1">
                  <c:v>1.5711059681666342</c:v>
                </c:pt>
                <c:pt idx="2">
                  <c:v>1.32511422347494</c:v>
                </c:pt>
                <c:pt idx="3">
                  <c:v>-0.64048261159429476</c:v>
                </c:pt>
                <c:pt idx="4">
                  <c:v>0.37965872213312535</c:v>
                </c:pt>
                <c:pt idx="5">
                  <c:v>-2.5580120281434304E-3</c:v>
                </c:pt>
                <c:pt idx="6">
                  <c:v>0.46499270605305565</c:v>
                </c:pt>
                <c:pt idx="7">
                  <c:v>0.40993214441295645</c:v>
                </c:pt>
                <c:pt idx="8">
                  <c:v>-0.93144715545448165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0.22230406961967653</c:v>
                </c:pt>
                <c:pt idx="1">
                  <c:v>5.2436189981785724</c:v>
                </c:pt>
                <c:pt idx="2">
                  <c:v>2.278171705772305</c:v>
                </c:pt>
                <c:pt idx="3">
                  <c:v>0.1427925862117192</c:v>
                </c:pt>
                <c:pt idx="4">
                  <c:v>-1.730207150688976</c:v>
                </c:pt>
                <c:pt idx="5">
                  <c:v>1.1280378538313878</c:v>
                </c:pt>
                <c:pt idx="6">
                  <c:v>0.17903357242673845</c:v>
                </c:pt>
                <c:pt idx="7">
                  <c:v>-0.72207963825479737</c:v>
                </c:pt>
                <c:pt idx="8">
                  <c:v>0.55788649371910903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7.5525533005715073E-2</c:v>
                </c:pt>
                <c:pt idx="1">
                  <c:v>8.2946818306819603E-2</c:v>
                </c:pt>
                <c:pt idx="2">
                  <c:v>2.1077465532064799E-2</c:v>
                </c:pt>
                <c:pt idx="3">
                  <c:v>-0.13466044479011213</c:v>
                </c:pt>
                <c:pt idx="4">
                  <c:v>8.6637006837354535E-2</c:v>
                </c:pt>
                <c:pt idx="5">
                  <c:v>0.20475509375990997</c:v>
                </c:pt>
                <c:pt idx="6">
                  <c:v>-6.3478587619604759E-2</c:v>
                </c:pt>
                <c:pt idx="7">
                  <c:v>3.3239970372739375E-2</c:v>
                </c:pt>
                <c:pt idx="8">
                  <c:v>0.24783041587217625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0.32323316568976534</c:v>
                </c:pt>
                <c:pt idx="1">
                  <c:v>0.97933402349648535</c:v>
                </c:pt>
                <c:pt idx="2">
                  <c:v>1.2011161601640228</c:v>
                </c:pt>
                <c:pt idx="3">
                  <c:v>-0.73028697122647745</c:v>
                </c:pt>
                <c:pt idx="4">
                  <c:v>0.11089306830549012</c:v>
                </c:pt>
                <c:pt idx="5">
                  <c:v>-0.20948800376644794</c:v>
                </c:pt>
                <c:pt idx="6">
                  <c:v>0.15488538984201838</c:v>
                </c:pt>
                <c:pt idx="7">
                  <c:v>0.19687358929860899</c:v>
                </c:pt>
                <c:pt idx="8">
                  <c:v>-0.67620662216791594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0.31610610769775604</c:v>
                </c:pt>
                <c:pt idx="1">
                  <c:v>1.8849892263187442</c:v>
                </c:pt>
                <c:pt idx="2">
                  <c:v>2.4465095400019257</c:v>
                </c:pt>
                <c:pt idx="3">
                  <c:v>-0.91666955742346623</c:v>
                </c:pt>
                <c:pt idx="4">
                  <c:v>7.2109492429368038E-2</c:v>
                </c:pt>
                <c:pt idx="5">
                  <c:v>1.0200480694828133</c:v>
                </c:pt>
                <c:pt idx="6">
                  <c:v>-5.8126304065012624E-2</c:v>
                </c:pt>
                <c:pt idx="7">
                  <c:v>0.10484864487634449</c:v>
                </c:pt>
                <c:pt idx="8">
                  <c:v>0.15487250566546074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0.18605002589175745</c:v>
                </c:pt>
                <c:pt idx="1">
                  <c:v>-0.26432568093367026</c:v>
                </c:pt>
                <c:pt idx="2">
                  <c:v>0.11874617782659658</c:v>
                </c:pt>
                <c:pt idx="3">
                  <c:v>7.8005676754049735E-2</c:v>
                </c:pt>
                <c:pt idx="4">
                  <c:v>2.8805371146200187E-2</c:v>
                </c:pt>
                <c:pt idx="5">
                  <c:v>0.11592290698150803</c:v>
                </c:pt>
                <c:pt idx="6">
                  <c:v>-2.5939009302023031E-2</c:v>
                </c:pt>
                <c:pt idx="7">
                  <c:v>0.30965170285737176</c:v>
                </c:pt>
                <c:pt idx="8">
                  <c:v>0.26513849430230774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0.12596342152947959</c:v>
                </c:pt>
                <c:pt idx="1">
                  <c:v>0.59177194467015104</c:v>
                </c:pt>
                <c:pt idx="2">
                  <c:v>0.12399806331091501</c:v>
                </c:pt>
                <c:pt idx="3">
                  <c:v>8.9804359632177588E-2</c:v>
                </c:pt>
                <c:pt idx="4">
                  <c:v>0.26876565382763384</c:v>
                </c:pt>
                <c:pt idx="5">
                  <c:v>0.20692999173830351</c:v>
                </c:pt>
                <c:pt idx="6">
                  <c:v>0.31010731621104304</c:v>
                </c:pt>
                <c:pt idx="7">
                  <c:v>0.21305855511434668</c:v>
                </c:pt>
                <c:pt idx="8">
                  <c:v>-0.25524053328656748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-9.380203807807419E-2</c:v>
                </c:pt>
                <c:pt idx="1">
                  <c:v>3.3586297718598281</c:v>
                </c:pt>
                <c:pt idx="2">
                  <c:v>-0.16833783422960646</c:v>
                </c:pt>
                <c:pt idx="3">
                  <c:v>1.0594621436351845</c:v>
                </c:pt>
                <c:pt idx="4">
                  <c:v>-1.8023166431183402</c:v>
                </c:pt>
                <c:pt idx="5">
                  <c:v>0.10798978434857553</c:v>
                </c:pt>
                <c:pt idx="6">
                  <c:v>0.23715987649175041</c:v>
                </c:pt>
                <c:pt idx="7">
                  <c:v>-0.82692828313114841</c:v>
                </c:pt>
                <c:pt idx="8">
                  <c:v>0.40301398805364563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14.140147784431637</c:v>
                </c:pt>
                <c:pt idx="1">
                  <c:v>12.849070124217555</c:v>
                </c:pt>
                <c:pt idx="2">
                  <c:v>13.19301225010701</c:v>
                </c:pt>
                <c:pt idx="3">
                  <c:v>13.678129444857241</c:v>
                </c:pt>
                <c:pt idx="4">
                  <c:v>12.403690361579756</c:v>
                </c:pt>
                <c:pt idx="5">
                  <c:v>12.691706759597965</c:v>
                </c:pt>
                <c:pt idx="6">
                  <c:v>11.190244158455076</c:v>
                </c:pt>
                <c:pt idx="7">
                  <c:v>11.44446408781147</c:v>
                </c:pt>
                <c:pt idx="8">
                  <c:v>9.4487102057266963</c:v>
                </c:pt>
                <c:pt idx="9">
                  <c:v>10.407546351562594</c:v>
                </c:pt>
                <c:pt idx="10">
                  <c:v>10.288674747488331</c:v>
                </c:pt>
                <c:pt idx="11">
                  <c:v>7.5878554065307773</c:v>
                </c:pt>
                <c:pt idx="12">
                  <c:v>8.0054007086383976</c:v>
                </c:pt>
                <c:pt idx="13">
                  <c:v>7.4764229321104594</c:v>
                </c:pt>
                <c:pt idx="14">
                  <c:v>6.9642715024684829</c:v>
                </c:pt>
                <c:pt idx="15">
                  <c:v>6.6451170594160356</c:v>
                </c:pt>
                <c:pt idx="16">
                  <c:v>6.3513887795067596</c:v>
                </c:pt>
                <c:pt idx="17">
                  <c:v>6.0690995212027357</c:v>
                </c:pt>
                <c:pt idx="18">
                  <c:v>5.792007419680564</c:v>
                </c:pt>
                <c:pt idx="19">
                  <c:v>5.5241074547374742</c:v>
                </c:pt>
                <c:pt idx="20">
                  <c:v>5.2654491141896917</c:v>
                </c:pt>
                <c:pt idx="21">
                  <c:v>5.0165019487146969</c:v>
                </c:pt>
                <c:pt idx="22">
                  <c:v>4.7792891523942291</c:v>
                </c:pt>
                <c:pt idx="23">
                  <c:v>4.5514879904616876</c:v>
                </c:pt>
                <c:pt idx="24">
                  <c:v>4.3422901238214919</c:v>
                </c:pt>
                <c:pt idx="25">
                  <c:v>4.2706823384956447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26.785077211361312</c:v>
                </c:pt>
                <c:pt idx="1">
                  <c:v>25.388345619356858</c:v>
                </c:pt>
                <c:pt idx="2">
                  <c:v>23.040510176773189</c:v>
                </c:pt>
                <c:pt idx="3">
                  <c:v>21.603031181158876</c:v>
                </c:pt>
                <c:pt idx="4">
                  <c:v>26.447864368628686</c:v>
                </c:pt>
                <c:pt idx="5">
                  <c:v>22.535713848063693</c:v>
                </c:pt>
                <c:pt idx="6">
                  <c:v>21.064880786883336</c:v>
                </c:pt>
                <c:pt idx="7">
                  <c:v>21.039961900010201</c:v>
                </c:pt>
                <c:pt idx="8">
                  <c:v>20.794396506289836</c:v>
                </c:pt>
                <c:pt idx="9">
                  <c:v>20.775149980428317</c:v>
                </c:pt>
                <c:pt idx="10">
                  <c:v>18.829213573057331</c:v>
                </c:pt>
                <c:pt idx="11">
                  <c:v>18.886766785192915</c:v>
                </c:pt>
                <c:pt idx="12">
                  <c:v>18.083567476697336</c:v>
                </c:pt>
                <c:pt idx="13">
                  <c:v>17.502989366648368</c:v>
                </c:pt>
                <c:pt idx="14">
                  <c:v>16.940527381610622</c:v>
                </c:pt>
                <c:pt idx="15">
                  <c:v>16.335109953462851</c:v>
                </c:pt>
                <c:pt idx="16">
                  <c:v>15.711482761299902</c:v>
                </c:pt>
                <c:pt idx="17">
                  <c:v>15.080840289921651</c:v>
                </c:pt>
                <c:pt idx="18">
                  <c:v>14.45418651427471</c:v>
                </c:pt>
                <c:pt idx="19">
                  <c:v>13.82895666455947</c:v>
                </c:pt>
                <c:pt idx="20">
                  <c:v>13.213765150024511</c:v>
                </c:pt>
                <c:pt idx="21">
                  <c:v>12.599056728292066</c:v>
                </c:pt>
                <c:pt idx="22">
                  <c:v>11.986568915340738</c:v>
                </c:pt>
                <c:pt idx="23">
                  <c:v>11.378101649258523</c:v>
                </c:pt>
                <c:pt idx="24">
                  <c:v>10.774464654577361</c:v>
                </c:pt>
                <c:pt idx="25">
                  <c:v>10.162574544524368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34.309147406703637</c:v>
                </c:pt>
                <c:pt idx="1">
                  <c:v>33.066010094840429</c:v>
                </c:pt>
                <c:pt idx="2">
                  <c:v>33.145149829893256</c:v>
                </c:pt>
                <c:pt idx="3">
                  <c:v>31.998340325468529</c:v>
                </c:pt>
                <c:pt idx="4">
                  <c:v>32.93756445452037</c:v>
                </c:pt>
                <c:pt idx="5">
                  <c:v>34.304817011772748</c:v>
                </c:pt>
                <c:pt idx="6">
                  <c:v>33.755180295463553</c:v>
                </c:pt>
                <c:pt idx="7">
                  <c:v>34.470079391170472</c:v>
                </c:pt>
                <c:pt idx="8">
                  <c:v>36.958163972478189</c:v>
                </c:pt>
                <c:pt idx="9">
                  <c:v>35.849331578659857</c:v>
                </c:pt>
                <c:pt idx="10">
                  <c:v>30.828192577558248</c:v>
                </c:pt>
                <c:pt idx="11">
                  <c:v>32.54115366218246</c:v>
                </c:pt>
                <c:pt idx="12">
                  <c:v>32.931843212332616</c:v>
                </c:pt>
                <c:pt idx="13">
                  <c:v>32.785276982130675</c:v>
                </c:pt>
                <c:pt idx="14">
                  <c:v>32.665920685374715</c:v>
                </c:pt>
                <c:pt idx="15">
                  <c:v>32.445038184603575</c:v>
                </c:pt>
                <c:pt idx="16">
                  <c:v>32.170679344626748</c:v>
                </c:pt>
                <c:pt idx="17">
                  <c:v>31.862619728341063</c:v>
                </c:pt>
                <c:pt idx="18">
                  <c:v>31.535707761002865</c:v>
                </c:pt>
                <c:pt idx="19">
                  <c:v>31.190101617081037</c:v>
                </c:pt>
                <c:pt idx="20">
                  <c:v>30.844395345716023</c:v>
                </c:pt>
                <c:pt idx="21">
                  <c:v>30.478437427242735</c:v>
                </c:pt>
                <c:pt idx="22">
                  <c:v>30.093183103776884</c:v>
                </c:pt>
                <c:pt idx="23">
                  <c:v>29.691825597773512</c:v>
                </c:pt>
                <c:pt idx="24">
                  <c:v>29.271640984416237</c:v>
                </c:pt>
                <c:pt idx="25">
                  <c:v>28.807753519718062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29.492931089411943</c:v>
                </c:pt>
                <c:pt idx="1">
                  <c:v>27.66932051621454</c:v>
                </c:pt>
                <c:pt idx="2">
                  <c:v>29.871769823571004</c:v>
                </c:pt>
                <c:pt idx="3">
                  <c:v>30.00093400692921</c:v>
                </c:pt>
                <c:pt idx="4">
                  <c:v>33.624832625351985</c:v>
                </c:pt>
                <c:pt idx="5">
                  <c:v>30.857183439266432</c:v>
                </c:pt>
                <c:pt idx="6">
                  <c:v>30.363754550472695</c:v>
                </c:pt>
                <c:pt idx="7">
                  <c:v>31.766134460295035</c:v>
                </c:pt>
                <c:pt idx="8">
                  <c:v>34.407113721629763</c:v>
                </c:pt>
                <c:pt idx="9">
                  <c:v>33.794159335200597</c:v>
                </c:pt>
                <c:pt idx="10">
                  <c:v>32.119737448016622</c:v>
                </c:pt>
                <c:pt idx="11">
                  <c:v>32.59429776854526</c:v>
                </c:pt>
                <c:pt idx="12">
                  <c:v>32.838009891315892</c:v>
                </c:pt>
                <c:pt idx="13">
                  <c:v>33.031790195007048</c:v>
                </c:pt>
                <c:pt idx="14">
                  <c:v>33.265086457771204</c:v>
                </c:pt>
                <c:pt idx="15">
                  <c:v>33.406022170517559</c:v>
                </c:pt>
                <c:pt idx="16">
                  <c:v>33.50186466273982</c:v>
                </c:pt>
                <c:pt idx="17">
                  <c:v>33.572923438841165</c:v>
                </c:pt>
                <c:pt idx="18">
                  <c:v>33.635805272341365</c:v>
                </c:pt>
                <c:pt idx="19">
                  <c:v>33.687974260411465</c:v>
                </c:pt>
                <c:pt idx="20">
                  <c:v>33.747095457500578</c:v>
                </c:pt>
                <c:pt idx="21">
                  <c:v>33.796181478095441</c:v>
                </c:pt>
                <c:pt idx="22">
                  <c:v>33.837375697886877</c:v>
                </c:pt>
                <c:pt idx="23">
                  <c:v>33.872619132114075</c:v>
                </c:pt>
                <c:pt idx="24">
                  <c:v>33.900043235621226</c:v>
                </c:pt>
                <c:pt idx="25">
                  <c:v>33.889362652655635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6.917365653343083</c:v>
                </c:pt>
                <c:pt idx="1">
                  <c:v>6.6318051476962507</c:v>
                </c:pt>
                <c:pt idx="2">
                  <c:v>7.0448687767336446</c:v>
                </c:pt>
                <c:pt idx="3">
                  <c:v>6.9332298870776761</c:v>
                </c:pt>
                <c:pt idx="4">
                  <c:v>7.8404761986577372</c:v>
                </c:pt>
                <c:pt idx="5">
                  <c:v>8.5202528280237644</c:v>
                </c:pt>
                <c:pt idx="6">
                  <c:v>8.5952506894339802</c:v>
                </c:pt>
                <c:pt idx="7">
                  <c:v>7.4343666054473614</c:v>
                </c:pt>
                <c:pt idx="8">
                  <c:v>7.6822753533957702</c:v>
                </c:pt>
                <c:pt idx="9">
                  <c:v>8.1724029414561254</c:v>
                </c:pt>
                <c:pt idx="10">
                  <c:v>8.8898733951584479</c:v>
                </c:pt>
                <c:pt idx="11">
                  <c:v>8.9695764734326531</c:v>
                </c:pt>
                <c:pt idx="12">
                  <c:v>8.7408363156211504</c:v>
                </c:pt>
                <c:pt idx="13">
                  <c:v>8.9155913870776224</c:v>
                </c:pt>
                <c:pt idx="14">
                  <c:v>9.1027133908751932</c:v>
                </c:pt>
                <c:pt idx="15">
                  <c:v>9.2613652881586788</c:v>
                </c:pt>
                <c:pt idx="16">
                  <c:v>9.4127097166743123</c:v>
                </c:pt>
                <c:pt idx="17">
                  <c:v>9.5613911918790855</c:v>
                </c:pt>
                <c:pt idx="18" formatCode="General">
                  <c:v>9.7111940869133022</c:v>
                </c:pt>
                <c:pt idx="19" formatCode="General">
                  <c:v>9.8586769020625251</c:v>
                </c:pt>
                <c:pt idx="20" formatCode="General">
                  <c:v>10.013781404863742</c:v>
                </c:pt>
                <c:pt idx="21" formatCode="General">
                  <c:v>10.16881909758075</c:v>
                </c:pt>
                <c:pt idx="22">
                  <c:v>10.327844319209246</c:v>
                </c:pt>
                <c:pt idx="23">
                  <c:v>10.492924303009485</c:v>
                </c:pt>
                <c:pt idx="24">
                  <c:v>10.654024649350589</c:v>
                </c:pt>
                <c:pt idx="25">
                  <c:v>10.802907324937751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8.1574293493206653</c:v>
                </c:pt>
                <c:pt idx="1">
                  <c:v>7.8704920033975219</c:v>
                </c:pt>
                <c:pt idx="2">
                  <c:v>8.3768506558129801</c:v>
                </c:pt>
                <c:pt idx="3">
                  <c:v>7.993399456213055</c:v>
                </c:pt>
                <c:pt idx="4">
                  <c:v>8.5563140856356146</c:v>
                </c:pt>
                <c:pt idx="5">
                  <c:v>8.6428761382344188</c:v>
                </c:pt>
                <c:pt idx="6">
                  <c:v>9.0207685172705272</c:v>
                </c:pt>
                <c:pt idx="7">
                  <c:v>8.0488600661323542</c:v>
                </c:pt>
                <c:pt idx="8">
                  <c:v>8.0723652728483533</c:v>
                </c:pt>
                <c:pt idx="9">
                  <c:v>8.0681827042377403</c:v>
                </c:pt>
                <c:pt idx="10">
                  <c:v>8.9717683778530386</c:v>
                </c:pt>
                <c:pt idx="11">
                  <c:v>8.8576516647830186</c:v>
                </c:pt>
                <c:pt idx="12">
                  <c:v>8.5459947937200216</c:v>
                </c:pt>
                <c:pt idx="13">
                  <c:v>8.6419603394103444</c:v>
                </c:pt>
                <c:pt idx="14">
                  <c:v>8.756758719760068</c:v>
                </c:pt>
                <c:pt idx="15">
                  <c:v>8.8494117631570663</c:v>
                </c:pt>
                <c:pt idx="16">
                  <c:v>8.9366518360252183</c:v>
                </c:pt>
                <c:pt idx="17">
                  <c:v>9.0256140079880716</c:v>
                </c:pt>
                <c:pt idx="18" formatCode="General">
                  <c:v>9.1108930322421138</c:v>
                </c:pt>
                <c:pt idx="19" formatCode="General">
                  <c:v>9.2154500129463131</c:v>
                </c:pt>
                <c:pt idx="20" formatCode="General">
                  <c:v>9.3247096983660356</c:v>
                </c:pt>
                <c:pt idx="21" formatCode="General">
                  <c:v>9.4374945298078963</c:v>
                </c:pt>
                <c:pt idx="22">
                  <c:v>9.5570043361959982</c:v>
                </c:pt>
                <c:pt idx="23">
                  <c:v>9.6778999073876655</c:v>
                </c:pt>
                <c:pt idx="24">
                  <c:v>9.8011469995922962</c:v>
                </c:pt>
                <c:pt idx="25">
                  <c:v>9.9167045223856896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20.312632964161562</c:v>
                </c:pt>
                <c:pt idx="1">
                  <c:v>20.608651597661751</c:v>
                </c:pt>
                <c:pt idx="2">
                  <c:v>22.287553737672237</c:v>
                </c:pt>
                <c:pt idx="3">
                  <c:v>22.455733426519348</c:v>
                </c:pt>
                <c:pt idx="4">
                  <c:v>25.396834506332667</c:v>
                </c:pt>
                <c:pt idx="5">
                  <c:v>27.279960469463973</c:v>
                </c:pt>
                <c:pt idx="6">
                  <c:v>28.048883367433774</c:v>
                </c:pt>
                <c:pt idx="7">
                  <c:v>25.694140770672789</c:v>
                </c:pt>
                <c:pt idx="8">
                  <c:v>26.258607152538229</c:v>
                </c:pt>
                <c:pt idx="9">
                  <c:v>27.274676307659231</c:v>
                </c:pt>
                <c:pt idx="10">
                  <c:v>30.200819665454187</c:v>
                </c:pt>
                <c:pt idx="11">
                  <c:v>30.775825464994742</c:v>
                </c:pt>
                <c:pt idx="12">
                  <c:v>30.277213909783221</c:v>
                </c:pt>
                <c:pt idx="13">
                  <c:v>30.946318329341047</c:v>
                </c:pt>
                <c:pt idx="14">
                  <c:v>31.670215497091824</c:v>
                </c:pt>
                <c:pt idx="15">
                  <c:v>32.302899264871996</c:v>
                </c:pt>
                <c:pt idx="16">
                  <c:v>32.889701636061602</c:v>
                </c:pt>
                <c:pt idx="17">
                  <c:v>33.456000818571788</c:v>
                </c:pt>
                <c:pt idx="18" formatCode="General">
                  <c:v>34.018743455417699</c:v>
                </c:pt>
                <c:pt idx="19" formatCode="General">
                  <c:v>34.56142732481463</c:v>
                </c:pt>
                <c:pt idx="20" formatCode="General">
                  <c:v>35.112505169531744</c:v>
                </c:pt>
                <c:pt idx="21" formatCode="General">
                  <c:v>35.655552992640125</c:v>
                </c:pt>
                <c:pt idx="22" formatCode="General">
                  <c:v>36.186880175172313</c:v>
                </c:pt>
                <c:pt idx="23" formatCode="General">
                  <c:v>36.709364892307946</c:v>
                </c:pt>
                <c:pt idx="24" formatCode="General">
                  <c:v>37.22790439094522</c:v>
                </c:pt>
                <c:pt idx="25" formatCode="General">
                  <c:v>37.720092636875123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9.3041275300363573</c:v>
                </c:pt>
                <c:pt idx="1">
                  <c:v>7.3751278578207478</c:v>
                </c:pt>
                <c:pt idx="2">
                  <c:v>8.6609811252236337</c:v>
                </c:pt>
                <c:pt idx="3">
                  <c:v>9.211608606273451</c:v>
                </c:pt>
                <c:pt idx="4">
                  <c:v>9.4981807053901477</c:v>
                </c:pt>
                <c:pt idx="5">
                  <c:v>11.269053452480437</c:v>
                </c:pt>
                <c:pt idx="6">
                  <c:v>11.700440305997443</c:v>
                </c:pt>
                <c:pt idx="7">
                  <c:v>11.732636223453992</c:v>
                </c:pt>
                <c:pt idx="8">
                  <c:v>14.327859049563648</c:v>
                </c:pt>
                <c:pt idx="9">
                  <c:v>15.937233060747005</c:v>
                </c:pt>
                <c:pt idx="10">
                  <c:v>15.830522442779559</c:v>
                </c:pt>
                <c:pt idx="11">
                  <c:v>15.891206540029419</c:v>
                </c:pt>
                <c:pt idx="12">
                  <c:v>17.202530615430494</c:v>
                </c:pt>
                <c:pt idx="13">
                  <c:v>18.162837307324764</c:v>
                </c:pt>
                <c:pt idx="14">
                  <c:v>19.169717828975966</c:v>
                </c:pt>
                <c:pt idx="15">
                  <c:v>20.132710572884651</c:v>
                </c:pt>
                <c:pt idx="16">
                  <c:v>21.082571551315468</c:v>
                </c:pt>
                <c:pt idx="17">
                  <c:v>22.03293671191339</c:v>
                </c:pt>
                <c:pt idx="18" formatCode="General">
                  <c:v>22.994962857036924</c:v>
                </c:pt>
                <c:pt idx="19" formatCode="General">
                  <c:v>23.967823237388703</c:v>
                </c:pt>
                <c:pt idx="20" formatCode="General">
                  <c:v>24.957688997267926</c:v>
                </c:pt>
                <c:pt idx="21" formatCode="General">
                  <c:v>25.956201248743461</c:v>
                </c:pt>
                <c:pt idx="22" formatCode="General">
                  <c:v>26.963360337693604</c:v>
                </c:pt>
                <c:pt idx="23" formatCode="General">
                  <c:v>27.980479226185452</c:v>
                </c:pt>
                <c:pt idx="24" formatCode="General">
                  <c:v>29.001403763649758</c:v>
                </c:pt>
                <c:pt idx="25" formatCode="General">
                  <c:v>30.011180449349769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1.3381410112297287</c:v>
                </c:pt>
                <c:pt idx="1">
                  <c:v>1.10117703879412</c:v>
                </c:pt>
                <c:pt idx="2">
                  <c:v>1.2923036242131893</c:v>
                </c:pt>
                <c:pt idx="3">
                  <c:v>1.3545936655026583</c:v>
                </c:pt>
                <c:pt idx="4">
                  <c:v>1.4402426939029398</c:v>
                </c:pt>
                <c:pt idx="5">
                  <c:v>1.6704360530966684</c:v>
                </c:pt>
                <c:pt idx="6">
                  <c:v>1.7395973285895086</c:v>
                </c:pt>
                <c:pt idx="7">
                  <c:v>1.7363564950063304</c:v>
                </c:pt>
                <c:pt idx="8">
                  <c:v>2.1195087655297535</c:v>
                </c:pt>
                <c:pt idx="9">
                  <c:v>2.3263177400483634</c:v>
                </c:pt>
                <c:pt idx="10">
                  <c:v>2.2511977726342174</c:v>
                </c:pt>
                <c:pt idx="11">
                  <c:v>2.2876662343086802</c:v>
                </c:pt>
                <c:pt idx="12">
                  <c:v>2.4926030764607829</c:v>
                </c:pt>
                <c:pt idx="13">
                  <c:v>2.6308131609497134</c:v>
                </c:pt>
                <c:pt idx="14">
                  <c:v>2.7747885360720552</c:v>
                </c:pt>
                <c:pt idx="15">
                  <c:v>2.9133257429276553</c:v>
                </c:pt>
                <c:pt idx="16">
                  <c:v>3.0509497117501243</c:v>
                </c:pt>
                <c:pt idx="17">
                  <c:v>3.1895742913408109</c:v>
                </c:pt>
                <c:pt idx="18" formatCode="General">
                  <c:v>3.3264996010902497</c:v>
                </c:pt>
                <c:pt idx="19" formatCode="General">
                  <c:v>3.4634825259985429</c:v>
                </c:pt>
                <c:pt idx="20" formatCode="General">
                  <c:v>3.6036096625397027</c:v>
                </c:pt>
                <c:pt idx="21" formatCode="General">
                  <c:v>3.7447545488827583</c:v>
                </c:pt>
                <c:pt idx="22" formatCode="General">
                  <c:v>3.8874939623300393</c:v>
                </c:pt>
                <c:pt idx="23" formatCode="General">
                  <c:v>4.0302973015012187</c:v>
                </c:pt>
                <c:pt idx="24" formatCode="General">
                  <c:v>4.1760811980256811</c:v>
                </c:pt>
                <c:pt idx="25" formatCode="General">
                  <c:v>4.3197420110578912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14.140147784431637</c:v>
                </c:pt>
                <c:pt idx="1">
                  <c:v>12.849070124217555</c:v>
                </c:pt>
                <c:pt idx="2">
                  <c:v>13.19301225010701</c:v>
                </c:pt>
                <c:pt idx="3">
                  <c:v>13.678129444857241</c:v>
                </c:pt>
                <c:pt idx="4">
                  <c:v>12.403690361579756</c:v>
                </c:pt>
                <c:pt idx="5">
                  <c:v>12.691706759597965</c:v>
                </c:pt>
                <c:pt idx="6">
                  <c:v>11.190244158455076</c:v>
                </c:pt>
                <c:pt idx="7">
                  <c:v>11.44446408781147</c:v>
                </c:pt>
                <c:pt idx="8">
                  <c:v>9.4487102057266963</c:v>
                </c:pt>
                <c:pt idx="9">
                  <c:v>10.407546351562594</c:v>
                </c:pt>
                <c:pt idx="10">
                  <c:v>10.288674747488331</c:v>
                </c:pt>
                <c:pt idx="11">
                  <c:v>7.5878554065307773</c:v>
                </c:pt>
                <c:pt idx="12">
                  <c:v>8.0054007086383976</c:v>
                </c:pt>
                <c:pt idx="13">
                  <c:v>7.4764229321104594</c:v>
                </c:pt>
                <c:pt idx="14">
                  <c:v>6.9642715024684829</c:v>
                </c:pt>
                <c:pt idx="15">
                  <c:v>6.6451170594160356</c:v>
                </c:pt>
                <c:pt idx="16">
                  <c:v>6.3513887795067596</c:v>
                </c:pt>
                <c:pt idx="17">
                  <c:v>6.0690995212027357</c:v>
                </c:pt>
                <c:pt idx="18">
                  <c:v>5.792007419680564</c:v>
                </c:pt>
                <c:pt idx="19">
                  <c:v>5.5241074547374742</c:v>
                </c:pt>
                <c:pt idx="20">
                  <c:v>5.2654491141896917</c:v>
                </c:pt>
                <c:pt idx="21">
                  <c:v>5.0165019487146969</c:v>
                </c:pt>
                <c:pt idx="22">
                  <c:v>4.7792891523942291</c:v>
                </c:pt>
                <c:pt idx="23">
                  <c:v>4.5514879904616876</c:v>
                </c:pt>
                <c:pt idx="24">
                  <c:v>4.3422901238214919</c:v>
                </c:pt>
                <c:pt idx="25">
                  <c:v>4.2706823384956447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26.785077211361312</c:v>
                </c:pt>
                <c:pt idx="1">
                  <c:v>25.388345619356858</c:v>
                </c:pt>
                <c:pt idx="2">
                  <c:v>23.040510176773189</c:v>
                </c:pt>
                <c:pt idx="3">
                  <c:v>21.603031181158876</c:v>
                </c:pt>
                <c:pt idx="4">
                  <c:v>26.447864368628686</c:v>
                </c:pt>
                <c:pt idx="5">
                  <c:v>22.535713848063693</c:v>
                </c:pt>
                <c:pt idx="6">
                  <c:v>21.064880786883336</c:v>
                </c:pt>
                <c:pt idx="7">
                  <c:v>21.039961900010201</c:v>
                </c:pt>
                <c:pt idx="8">
                  <c:v>20.794396506289836</c:v>
                </c:pt>
                <c:pt idx="9">
                  <c:v>20.775149980428317</c:v>
                </c:pt>
                <c:pt idx="10">
                  <c:v>18.829213573057331</c:v>
                </c:pt>
                <c:pt idx="11">
                  <c:v>18.886766785192915</c:v>
                </c:pt>
                <c:pt idx="12">
                  <c:v>18.083567476697336</c:v>
                </c:pt>
                <c:pt idx="13">
                  <c:v>17.502989366648368</c:v>
                </c:pt>
                <c:pt idx="14">
                  <c:v>16.940527381610622</c:v>
                </c:pt>
                <c:pt idx="15">
                  <c:v>16.335109953462851</c:v>
                </c:pt>
                <c:pt idx="16">
                  <c:v>15.711482761299902</c:v>
                </c:pt>
                <c:pt idx="17">
                  <c:v>15.080840289921651</c:v>
                </c:pt>
                <c:pt idx="18">
                  <c:v>14.45418651427471</c:v>
                </c:pt>
                <c:pt idx="19">
                  <c:v>13.82895666455947</c:v>
                </c:pt>
                <c:pt idx="20">
                  <c:v>13.213765150024511</c:v>
                </c:pt>
                <c:pt idx="21">
                  <c:v>12.599056728292066</c:v>
                </c:pt>
                <c:pt idx="22">
                  <c:v>11.986568915340738</c:v>
                </c:pt>
                <c:pt idx="23">
                  <c:v>11.378101649258523</c:v>
                </c:pt>
                <c:pt idx="24">
                  <c:v>10.774464654577361</c:v>
                </c:pt>
                <c:pt idx="25">
                  <c:v>10.162574544524368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34.309147406703637</c:v>
                </c:pt>
                <c:pt idx="1">
                  <c:v>33.066010094840429</c:v>
                </c:pt>
                <c:pt idx="2">
                  <c:v>33.145149829893256</c:v>
                </c:pt>
                <c:pt idx="3">
                  <c:v>31.998340325468529</c:v>
                </c:pt>
                <c:pt idx="4">
                  <c:v>32.93756445452037</c:v>
                </c:pt>
                <c:pt idx="5">
                  <c:v>34.304817011772748</c:v>
                </c:pt>
                <c:pt idx="6">
                  <c:v>33.755180295463553</c:v>
                </c:pt>
                <c:pt idx="7">
                  <c:v>34.470079391170472</c:v>
                </c:pt>
                <c:pt idx="8">
                  <c:v>36.958163972478189</c:v>
                </c:pt>
                <c:pt idx="9">
                  <c:v>35.849331578659857</c:v>
                </c:pt>
                <c:pt idx="10">
                  <c:v>30.828192577558248</c:v>
                </c:pt>
                <c:pt idx="11">
                  <c:v>32.54115366218246</c:v>
                </c:pt>
                <c:pt idx="12">
                  <c:v>32.931843212332616</c:v>
                </c:pt>
                <c:pt idx="13">
                  <c:v>32.785276982130675</c:v>
                </c:pt>
                <c:pt idx="14">
                  <c:v>32.665920685374715</c:v>
                </c:pt>
                <c:pt idx="15">
                  <c:v>32.445038184603575</c:v>
                </c:pt>
                <c:pt idx="16">
                  <c:v>32.170679344626748</c:v>
                </c:pt>
                <c:pt idx="17">
                  <c:v>31.862619728341063</c:v>
                </c:pt>
                <c:pt idx="18">
                  <c:v>31.535707761002865</c:v>
                </c:pt>
                <c:pt idx="19">
                  <c:v>31.190101617081037</c:v>
                </c:pt>
                <c:pt idx="20">
                  <c:v>30.844395345716023</c:v>
                </c:pt>
                <c:pt idx="21">
                  <c:v>30.478437427242735</c:v>
                </c:pt>
                <c:pt idx="22">
                  <c:v>30.093183103776884</c:v>
                </c:pt>
                <c:pt idx="23">
                  <c:v>29.691825597773512</c:v>
                </c:pt>
                <c:pt idx="24">
                  <c:v>29.271640984416237</c:v>
                </c:pt>
                <c:pt idx="25">
                  <c:v>28.807753519718062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29.492931089411943</c:v>
                </c:pt>
                <c:pt idx="1">
                  <c:v>27.66932051621454</c:v>
                </c:pt>
                <c:pt idx="2">
                  <c:v>29.871769823571004</c:v>
                </c:pt>
                <c:pt idx="3">
                  <c:v>30.00093400692921</c:v>
                </c:pt>
                <c:pt idx="4">
                  <c:v>33.624832625351985</c:v>
                </c:pt>
                <c:pt idx="5">
                  <c:v>30.857183439266432</c:v>
                </c:pt>
                <c:pt idx="6">
                  <c:v>30.363754550472695</c:v>
                </c:pt>
                <c:pt idx="7">
                  <c:v>31.766134460295035</c:v>
                </c:pt>
                <c:pt idx="8">
                  <c:v>34.407113721629763</c:v>
                </c:pt>
                <c:pt idx="9">
                  <c:v>33.794159335200597</c:v>
                </c:pt>
                <c:pt idx="10">
                  <c:v>32.119737448016622</c:v>
                </c:pt>
                <c:pt idx="11">
                  <c:v>32.59429776854526</c:v>
                </c:pt>
                <c:pt idx="12">
                  <c:v>32.838009891315892</c:v>
                </c:pt>
                <c:pt idx="13">
                  <c:v>33.031790195007048</c:v>
                </c:pt>
                <c:pt idx="14">
                  <c:v>33.265086457771204</c:v>
                </c:pt>
                <c:pt idx="15">
                  <c:v>33.406022170517559</c:v>
                </c:pt>
                <c:pt idx="16">
                  <c:v>33.50186466273982</c:v>
                </c:pt>
                <c:pt idx="17">
                  <c:v>33.572923438841165</c:v>
                </c:pt>
                <c:pt idx="18">
                  <c:v>33.635805272341365</c:v>
                </c:pt>
                <c:pt idx="19">
                  <c:v>33.687974260411465</c:v>
                </c:pt>
                <c:pt idx="20">
                  <c:v>33.747095457500578</c:v>
                </c:pt>
                <c:pt idx="21">
                  <c:v>33.796181478095441</c:v>
                </c:pt>
                <c:pt idx="22">
                  <c:v>33.837375697886877</c:v>
                </c:pt>
                <c:pt idx="23">
                  <c:v>33.872619132114075</c:v>
                </c:pt>
                <c:pt idx="24">
                  <c:v>33.900043235621226</c:v>
                </c:pt>
                <c:pt idx="25">
                  <c:v>33.889362652655635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6.917365653343083</c:v>
                </c:pt>
                <c:pt idx="1">
                  <c:v>6.6318051476962507</c:v>
                </c:pt>
                <c:pt idx="2">
                  <c:v>7.0448687767336446</c:v>
                </c:pt>
                <c:pt idx="3">
                  <c:v>6.9332298870776761</c:v>
                </c:pt>
                <c:pt idx="4">
                  <c:v>7.8404761986577372</c:v>
                </c:pt>
                <c:pt idx="5">
                  <c:v>8.5202528280237644</c:v>
                </c:pt>
                <c:pt idx="6">
                  <c:v>8.5952506894339802</c:v>
                </c:pt>
                <c:pt idx="7">
                  <c:v>7.4343666054473614</c:v>
                </c:pt>
                <c:pt idx="8">
                  <c:v>7.6822753533957702</c:v>
                </c:pt>
                <c:pt idx="9">
                  <c:v>8.1724029414561254</c:v>
                </c:pt>
                <c:pt idx="10">
                  <c:v>8.8898733951584479</c:v>
                </c:pt>
                <c:pt idx="11">
                  <c:v>8.9695764734326531</c:v>
                </c:pt>
                <c:pt idx="12">
                  <c:v>8.7408363156211504</c:v>
                </c:pt>
                <c:pt idx="13">
                  <c:v>8.9155913870776224</c:v>
                </c:pt>
                <c:pt idx="14">
                  <c:v>9.1027133908751932</c:v>
                </c:pt>
                <c:pt idx="15">
                  <c:v>9.2613652881586788</c:v>
                </c:pt>
                <c:pt idx="16">
                  <c:v>9.4127097166743123</c:v>
                </c:pt>
                <c:pt idx="17">
                  <c:v>9.5613911918790855</c:v>
                </c:pt>
                <c:pt idx="18" formatCode="General">
                  <c:v>9.7111940869133022</c:v>
                </c:pt>
                <c:pt idx="19" formatCode="General">
                  <c:v>9.8586769020625251</c:v>
                </c:pt>
                <c:pt idx="20" formatCode="General">
                  <c:v>10.013781404863742</c:v>
                </c:pt>
                <c:pt idx="21" formatCode="General">
                  <c:v>10.16881909758075</c:v>
                </c:pt>
                <c:pt idx="22">
                  <c:v>10.327844319209246</c:v>
                </c:pt>
                <c:pt idx="23">
                  <c:v>10.492924303009485</c:v>
                </c:pt>
                <c:pt idx="24">
                  <c:v>10.654024649350589</c:v>
                </c:pt>
                <c:pt idx="25">
                  <c:v>10.802907324937751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8.1574293493206653</c:v>
                </c:pt>
                <c:pt idx="1">
                  <c:v>7.8704920033975219</c:v>
                </c:pt>
                <c:pt idx="2">
                  <c:v>8.3768506558129801</c:v>
                </c:pt>
                <c:pt idx="3">
                  <c:v>7.993399456213055</c:v>
                </c:pt>
                <c:pt idx="4">
                  <c:v>8.5563140856356146</c:v>
                </c:pt>
                <c:pt idx="5">
                  <c:v>8.6428761382344188</c:v>
                </c:pt>
                <c:pt idx="6">
                  <c:v>9.0207685172705272</c:v>
                </c:pt>
                <c:pt idx="7">
                  <c:v>8.0488600661323542</c:v>
                </c:pt>
                <c:pt idx="8">
                  <c:v>8.0723652728483533</c:v>
                </c:pt>
                <c:pt idx="9">
                  <c:v>8.0681827042377403</c:v>
                </c:pt>
                <c:pt idx="10">
                  <c:v>8.9717683778530386</c:v>
                </c:pt>
                <c:pt idx="11">
                  <c:v>8.8576516647830186</c:v>
                </c:pt>
                <c:pt idx="12">
                  <c:v>8.5459947937200216</c:v>
                </c:pt>
                <c:pt idx="13">
                  <c:v>8.6419603394103444</c:v>
                </c:pt>
                <c:pt idx="14">
                  <c:v>8.756758719760068</c:v>
                </c:pt>
                <c:pt idx="15">
                  <c:v>8.8494117631570663</c:v>
                </c:pt>
                <c:pt idx="16">
                  <c:v>8.9366518360252183</c:v>
                </c:pt>
                <c:pt idx="17">
                  <c:v>9.0256140079880716</c:v>
                </c:pt>
                <c:pt idx="18" formatCode="General">
                  <c:v>9.1108930322421138</c:v>
                </c:pt>
                <c:pt idx="19" formatCode="General">
                  <c:v>9.2154500129463131</c:v>
                </c:pt>
                <c:pt idx="20" formatCode="General">
                  <c:v>9.3247096983660356</c:v>
                </c:pt>
                <c:pt idx="21" formatCode="General">
                  <c:v>9.4374945298078963</c:v>
                </c:pt>
                <c:pt idx="22">
                  <c:v>9.5570043361959982</c:v>
                </c:pt>
                <c:pt idx="23">
                  <c:v>9.6778999073876655</c:v>
                </c:pt>
                <c:pt idx="24">
                  <c:v>9.8011469995922962</c:v>
                </c:pt>
                <c:pt idx="25">
                  <c:v>9.9167045223856896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20.312632964161562</c:v>
                </c:pt>
                <c:pt idx="1">
                  <c:v>20.608651597661751</c:v>
                </c:pt>
                <c:pt idx="2">
                  <c:v>22.287553737672237</c:v>
                </c:pt>
                <c:pt idx="3">
                  <c:v>22.455733426519348</c:v>
                </c:pt>
                <c:pt idx="4">
                  <c:v>25.396834506332667</c:v>
                </c:pt>
                <c:pt idx="5">
                  <c:v>27.279960469463973</c:v>
                </c:pt>
                <c:pt idx="6">
                  <c:v>28.048883367433774</c:v>
                </c:pt>
                <c:pt idx="7">
                  <c:v>25.694140770672789</c:v>
                </c:pt>
                <c:pt idx="8">
                  <c:v>26.258607152538229</c:v>
                </c:pt>
                <c:pt idx="9">
                  <c:v>27.274676307659231</c:v>
                </c:pt>
                <c:pt idx="10">
                  <c:v>30.200819665454187</c:v>
                </c:pt>
                <c:pt idx="11">
                  <c:v>30.775825464994742</c:v>
                </c:pt>
                <c:pt idx="12">
                  <c:v>30.277213909783221</c:v>
                </c:pt>
                <c:pt idx="13">
                  <c:v>30.946318329341047</c:v>
                </c:pt>
                <c:pt idx="14">
                  <c:v>31.670215497091824</c:v>
                </c:pt>
                <c:pt idx="15">
                  <c:v>32.302899264871996</c:v>
                </c:pt>
                <c:pt idx="16">
                  <c:v>32.889701636061602</c:v>
                </c:pt>
                <c:pt idx="17">
                  <c:v>33.456000818571788</c:v>
                </c:pt>
                <c:pt idx="18" formatCode="General">
                  <c:v>34.018743455417699</c:v>
                </c:pt>
                <c:pt idx="19" formatCode="General">
                  <c:v>34.56142732481463</c:v>
                </c:pt>
                <c:pt idx="20" formatCode="General">
                  <c:v>35.112505169531744</c:v>
                </c:pt>
                <c:pt idx="21" formatCode="General">
                  <c:v>35.655552992640125</c:v>
                </c:pt>
                <c:pt idx="22" formatCode="General">
                  <c:v>36.186880175172313</c:v>
                </c:pt>
                <c:pt idx="23" formatCode="General">
                  <c:v>36.709364892307946</c:v>
                </c:pt>
                <c:pt idx="24" formatCode="General">
                  <c:v>37.22790439094522</c:v>
                </c:pt>
                <c:pt idx="25" formatCode="General">
                  <c:v>37.720092636875123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9.3041275300363573</c:v>
                </c:pt>
                <c:pt idx="1">
                  <c:v>7.3751278578207478</c:v>
                </c:pt>
                <c:pt idx="2">
                  <c:v>8.6609811252236337</c:v>
                </c:pt>
                <c:pt idx="3">
                  <c:v>9.211608606273451</c:v>
                </c:pt>
                <c:pt idx="4">
                  <c:v>9.4981807053901477</c:v>
                </c:pt>
                <c:pt idx="5">
                  <c:v>11.269053452480437</c:v>
                </c:pt>
                <c:pt idx="6">
                  <c:v>11.700440305997443</c:v>
                </c:pt>
                <c:pt idx="7">
                  <c:v>11.732636223453992</c:v>
                </c:pt>
                <c:pt idx="8">
                  <c:v>14.327859049563648</c:v>
                </c:pt>
                <c:pt idx="9">
                  <c:v>15.937233060747005</c:v>
                </c:pt>
                <c:pt idx="10">
                  <c:v>15.830522442779559</c:v>
                </c:pt>
                <c:pt idx="11">
                  <c:v>15.891206540029419</c:v>
                </c:pt>
                <c:pt idx="12">
                  <c:v>17.202530615430494</c:v>
                </c:pt>
                <c:pt idx="13">
                  <c:v>18.162837307324764</c:v>
                </c:pt>
                <c:pt idx="14">
                  <c:v>19.169717828975966</c:v>
                </c:pt>
                <c:pt idx="15">
                  <c:v>20.132710572884651</c:v>
                </c:pt>
                <c:pt idx="16">
                  <c:v>21.082571551315468</c:v>
                </c:pt>
                <c:pt idx="17">
                  <c:v>22.03293671191339</c:v>
                </c:pt>
                <c:pt idx="18" formatCode="General">
                  <c:v>22.994962857036924</c:v>
                </c:pt>
                <c:pt idx="19" formatCode="General">
                  <c:v>23.967823237388703</c:v>
                </c:pt>
                <c:pt idx="20" formatCode="General">
                  <c:v>24.957688997267926</c:v>
                </c:pt>
                <c:pt idx="21" formatCode="General">
                  <c:v>25.956201248743461</c:v>
                </c:pt>
                <c:pt idx="22" formatCode="General">
                  <c:v>26.963360337693604</c:v>
                </c:pt>
                <c:pt idx="23" formatCode="General">
                  <c:v>27.980479226185452</c:v>
                </c:pt>
                <c:pt idx="24" formatCode="General">
                  <c:v>29.001403763649758</c:v>
                </c:pt>
                <c:pt idx="25" formatCode="General">
                  <c:v>30.011180449349769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1.3381410112297287</c:v>
                </c:pt>
                <c:pt idx="1">
                  <c:v>1.10117703879412</c:v>
                </c:pt>
                <c:pt idx="2">
                  <c:v>1.2923036242131893</c:v>
                </c:pt>
                <c:pt idx="3">
                  <c:v>1.3545936655026583</c:v>
                </c:pt>
                <c:pt idx="4">
                  <c:v>1.4402426939029398</c:v>
                </c:pt>
                <c:pt idx="5">
                  <c:v>1.6704360530966684</c:v>
                </c:pt>
                <c:pt idx="6">
                  <c:v>1.7395973285895086</c:v>
                </c:pt>
                <c:pt idx="7">
                  <c:v>1.7363564950063304</c:v>
                </c:pt>
                <c:pt idx="8">
                  <c:v>2.1195087655297535</c:v>
                </c:pt>
                <c:pt idx="9">
                  <c:v>2.3263177400483634</c:v>
                </c:pt>
                <c:pt idx="10">
                  <c:v>2.2511977726342174</c:v>
                </c:pt>
                <c:pt idx="11">
                  <c:v>2.2876662343086802</c:v>
                </c:pt>
                <c:pt idx="12">
                  <c:v>2.4926030764607829</c:v>
                </c:pt>
                <c:pt idx="13">
                  <c:v>2.6308131609497134</c:v>
                </c:pt>
                <c:pt idx="14">
                  <c:v>2.7747885360720552</c:v>
                </c:pt>
                <c:pt idx="15">
                  <c:v>2.9133257429276553</c:v>
                </c:pt>
                <c:pt idx="16">
                  <c:v>3.0509497117501243</c:v>
                </c:pt>
                <c:pt idx="17">
                  <c:v>3.1895742913408109</c:v>
                </c:pt>
                <c:pt idx="18" formatCode="General">
                  <c:v>3.3264996010902497</c:v>
                </c:pt>
                <c:pt idx="19" formatCode="General">
                  <c:v>3.4634825259985429</c:v>
                </c:pt>
                <c:pt idx="20" formatCode="General">
                  <c:v>3.6036096625397027</c:v>
                </c:pt>
                <c:pt idx="21" formatCode="General">
                  <c:v>3.7447545488827583</c:v>
                </c:pt>
                <c:pt idx="22" formatCode="General">
                  <c:v>3.8874939623300393</c:v>
                </c:pt>
                <c:pt idx="23" formatCode="General">
                  <c:v>4.0302973015012187</c:v>
                </c:pt>
                <c:pt idx="24" formatCode="General">
                  <c:v>4.1760811980256811</c:v>
                </c:pt>
                <c:pt idx="25" formatCode="General">
                  <c:v>4.3197420110578912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9.0624907438891853</c:v>
                </c:pt>
                <c:pt idx="1">
                  <c:v>4.2680673525491359</c:v>
                </c:pt>
                <c:pt idx="2">
                  <c:v>7.7857443398606163</c:v>
                </c:pt>
                <c:pt idx="3">
                  <c:v>6.6390592577665748</c:v>
                </c:pt>
                <c:pt idx="4">
                  <c:v>6.0646670727326768</c:v>
                </c:pt>
                <c:pt idx="5">
                  <c:v>7.6011331219066385</c:v>
                </c:pt>
                <c:pt idx="6">
                  <c:v>2.4647605530165171</c:v>
                </c:pt>
                <c:pt idx="7">
                  <c:v>2.8013753520145834</c:v>
                </c:pt>
                <c:pt idx="8">
                  <c:v>1.6247254057202796</c:v>
                </c:pt>
                <c:pt idx="9">
                  <c:v>2.7336424124114043</c:v>
                </c:pt>
                <c:pt idx="10">
                  <c:v>8.6739723319408135</c:v>
                </c:pt>
                <c:pt idx="11">
                  <c:v>15.665761742664845</c:v>
                </c:pt>
                <c:pt idx="12">
                  <c:v>3.6981522546250893</c:v>
                </c:pt>
                <c:pt idx="13">
                  <c:v>2.9141418603234039</c:v>
                </c:pt>
                <c:pt idx="14">
                  <c:v>7.6830099025806549</c:v>
                </c:pt>
                <c:pt idx="15">
                  <c:v>5.496754851121965</c:v>
                </c:pt>
                <c:pt idx="16">
                  <c:v>3.206634987015307</c:v>
                </c:pt>
                <c:pt idx="17">
                  <c:v>11.887083433075258</c:v>
                </c:pt>
                <c:pt idx="18">
                  <c:v>3.7343008850464403</c:v>
                </c:pt>
                <c:pt idx="19">
                  <c:v>0.15202012898985484</c:v>
                </c:pt>
                <c:pt idx="20">
                  <c:v>9.8787882316537345</c:v>
                </c:pt>
                <c:pt idx="21">
                  <c:v>2.6513619763107528</c:v>
                </c:pt>
                <c:pt idx="22">
                  <c:v>6.7104838481441549</c:v>
                </c:pt>
                <c:pt idx="23">
                  <c:v>6.2088339092330305</c:v>
                </c:pt>
                <c:pt idx="24">
                  <c:v>3.5925633310032534</c:v>
                </c:pt>
                <c:pt idx="25">
                  <c:v>14.572470714403844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10.72351852967514</c:v>
                </c:pt>
                <c:pt idx="1">
                  <c:v>4.7510763989317759</c:v>
                </c:pt>
                <c:pt idx="2">
                  <c:v>9.2482373808990701</c:v>
                </c:pt>
                <c:pt idx="3">
                  <c:v>8.0043034867298495</c:v>
                </c:pt>
                <c:pt idx="4">
                  <c:v>6.5488710654938336</c:v>
                </c:pt>
                <c:pt idx="5">
                  <c:v>9.7027502197451767</c:v>
                </c:pt>
                <c:pt idx="6">
                  <c:v>2.9685868071560457</c:v>
                </c:pt>
                <c:pt idx="7">
                  <c:v>3.3177593651071735</c:v>
                </c:pt>
                <c:pt idx="8">
                  <c:v>1.7582366868228343</c:v>
                </c:pt>
                <c:pt idx="9">
                  <c:v>2.9240088517960747</c:v>
                </c:pt>
                <c:pt idx="10">
                  <c:v>9.2334278858962016</c:v>
                </c:pt>
                <c:pt idx="11">
                  <c:v>15.230510685016085</c:v>
                </c:pt>
                <c:pt idx="12">
                  <c:v>3.1792105154925845</c:v>
                </c:pt>
                <c:pt idx="13">
                  <c:v>2.0379022700550253</c:v>
                </c:pt>
                <c:pt idx="14">
                  <c:v>6.413375814548365</c:v>
                </c:pt>
                <c:pt idx="15">
                  <c:v>5.3387160213821128</c:v>
                </c:pt>
                <c:pt idx="16">
                  <c:v>2.850206309315694</c:v>
                </c:pt>
                <c:pt idx="17">
                  <c:v>11.841164610599773</c:v>
                </c:pt>
                <c:pt idx="18">
                  <c:v>3.2240854056265742</c:v>
                </c:pt>
                <c:pt idx="19">
                  <c:v>0.16069773330518036</c:v>
                </c:pt>
                <c:pt idx="20">
                  <c:v>8.8014964211474744</c:v>
                </c:pt>
                <c:pt idx="21">
                  <c:v>2.8396697229937535</c:v>
                </c:pt>
                <c:pt idx="22">
                  <c:v>5.196453911933915</c:v>
                </c:pt>
                <c:pt idx="23">
                  <c:v>5.8612668626062847</c:v>
                </c:pt>
                <c:pt idx="24">
                  <c:v>2.6001432151249153</c:v>
                </c:pt>
                <c:pt idx="25">
                  <c:v>13.454323822599127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10.756029563891332</c:v>
                </c:pt>
                <c:pt idx="1">
                  <c:v>5.6516415804519635</c:v>
                </c:pt>
                <c:pt idx="2">
                  <c:v>12.910656334944852</c:v>
                </c:pt>
                <c:pt idx="3">
                  <c:v>8.5660221814025785</c:v>
                </c:pt>
                <c:pt idx="4">
                  <c:v>7.1900884652438686</c:v>
                </c:pt>
                <c:pt idx="5">
                  <c:v>11.470741274994991</c:v>
                </c:pt>
                <c:pt idx="6">
                  <c:v>3.0142648149259319</c:v>
                </c:pt>
                <c:pt idx="7">
                  <c:v>6.3778384495412137</c:v>
                </c:pt>
                <c:pt idx="8">
                  <c:v>1.6789126977686673</c:v>
                </c:pt>
                <c:pt idx="9">
                  <c:v>2.7973878163487065</c:v>
                </c:pt>
                <c:pt idx="10">
                  <c:v>10.076725390799696</c:v>
                </c:pt>
                <c:pt idx="11">
                  <c:v>15.841913736254494</c:v>
                </c:pt>
                <c:pt idx="12">
                  <c:v>2.0134626708355556</c:v>
                </c:pt>
                <c:pt idx="13">
                  <c:v>2.0646306430327619</c:v>
                </c:pt>
                <c:pt idx="14">
                  <c:v>5.9742025403485881</c:v>
                </c:pt>
                <c:pt idx="15">
                  <c:v>4.4684901777444246</c:v>
                </c:pt>
                <c:pt idx="16">
                  <c:v>2.8977710036031334</c:v>
                </c:pt>
                <c:pt idx="17">
                  <c:v>13.546438108229273</c:v>
                </c:pt>
                <c:pt idx="18">
                  <c:v>2.9916491825297786</c:v>
                </c:pt>
                <c:pt idx="19">
                  <c:v>0.13401830131714532</c:v>
                </c:pt>
                <c:pt idx="20">
                  <c:v>8.5146387582548027</c:v>
                </c:pt>
                <c:pt idx="21">
                  <c:v>3.6811360674446032</c:v>
                </c:pt>
                <c:pt idx="22">
                  <c:v>5.1350805675288029</c:v>
                </c:pt>
                <c:pt idx="23">
                  <c:v>5.9533843863996561</c:v>
                </c:pt>
                <c:pt idx="24">
                  <c:v>5.0654484105512196</c:v>
                </c:pt>
                <c:pt idx="25">
                  <c:v>11.128426875611925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1.6610277857859543</c:v>
                </c:pt>
                <c:pt idx="1">
                  <c:v>0.48300904638263997</c:v>
                </c:pt>
                <c:pt idx="2">
                  <c:v>1.4624930410384538</c:v>
                </c:pt>
                <c:pt idx="3">
                  <c:v>1.3652442289632747</c:v>
                </c:pt>
                <c:pt idx="4">
                  <c:v>0.48420399276115678</c:v>
                </c:pt>
                <c:pt idx="5">
                  <c:v>2.1016170978385382</c:v>
                </c:pt>
                <c:pt idx="6">
                  <c:v>0.50382625413952864</c:v>
                </c:pt>
                <c:pt idx="7">
                  <c:v>0.51638401309259008</c:v>
                </c:pt>
                <c:pt idx="8">
                  <c:v>0.13351128110255472</c:v>
                </c:pt>
                <c:pt idx="9">
                  <c:v>0.19036643938467046</c:v>
                </c:pt>
                <c:pt idx="10">
                  <c:v>0.55945555395538804</c:v>
                </c:pt>
                <c:pt idx="11">
                  <c:v>-0.4352510576487596</c:v>
                </c:pt>
                <c:pt idx="12">
                  <c:v>-0.51894173913250485</c:v>
                </c:pt>
                <c:pt idx="13">
                  <c:v>-0.87623959026837861</c:v>
                </c:pt>
                <c:pt idx="14">
                  <c:v>-1.2696340880322898</c:v>
                </c:pt>
                <c:pt idx="15">
                  <c:v>-0.15803882973985228</c:v>
                </c:pt>
                <c:pt idx="16">
                  <c:v>-0.35642867769961306</c:v>
                </c:pt>
                <c:pt idx="17">
                  <c:v>-4.5918822475485399E-2</c:v>
                </c:pt>
                <c:pt idx="18">
                  <c:v>-0.51021547941986611</c:v>
                </c:pt>
                <c:pt idx="19">
                  <c:v>8.6776043153255211E-3</c:v>
                </c:pt>
                <c:pt idx="20">
                  <c:v>-1.0772918105062601</c:v>
                </c:pt>
                <c:pt idx="21">
                  <c:v>0.18830774668300077</c:v>
                </c:pt>
                <c:pt idx="22">
                  <c:v>-1.5140299362102398</c:v>
                </c:pt>
                <c:pt idx="23">
                  <c:v>-0.34756704662674576</c:v>
                </c:pt>
                <c:pt idx="24">
                  <c:v>-0.99242011587833812</c:v>
                </c:pt>
                <c:pt idx="25">
                  <c:v>-1.1181468918047166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3.2511034216192058E-2</c:v>
                </c:pt>
                <c:pt idx="1">
                  <c:v>0.90056518152018761</c:v>
                </c:pt>
                <c:pt idx="2">
                  <c:v>3.6624189540457817</c:v>
                </c:pt>
                <c:pt idx="3">
                  <c:v>0.56171869467272906</c:v>
                </c:pt>
                <c:pt idx="4">
                  <c:v>0.641217399750035</c:v>
                </c:pt>
                <c:pt idx="5">
                  <c:v>1.7679910552498139</c:v>
                </c:pt>
                <c:pt idx="6">
                  <c:v>4.5678007769886175E-2</c:v>
                </c:pt>
                <c:pt idx="7">
                  <c:v>3.0600790844340402</c:v>
                </c:pt>
                <c:pt idx="8">
                  <c:v>-7.9323989054167043E-2</c:v>
                </c:pt>
                <c:pt idx="9">
                  <c:v>-0.12662103544736825</c:v>
                </c:pt>
                <c:pt idx="10">
                  <c:v>0.84329750490349475</c:v>
                </c:pt>
                <c:pt idx="11">
                  <c:v>0.61140305123840832</c:v>
                </c:pt>
                <c:pt idx="12">
                  <c:v>-1.1657478446570289</c:v>
                </c:pt>
                <c:pt idx="13">
                  <c:v>2.6728372977736559E-2</c:v>
                </c:pt>
                <c:pt idx="14">
                  <c:v>-0.43917327419977692</c:v>
                </c:pt>
                <c:pt idx="15">
                  <c:v>-0.87022584363768818</c:v>
                </c:pt>
                <c:pt idx="16">
                  <c:v>4.756469428743948E-2</c:v>
                </c:pt>
                <c:pt idx="17">
                  <c:v>1.7052734976295003</c:v>
                </c:pt>
                <c:pt idx="18">
                  <c:v>-0.23243622309679557</c:v>
                </c:pt>
                <c:pt idx="19">
                  <c:v>-2.6679431988035046E-2</c:v>
                </c:pt>
                <c:pt idx="20">
                  <c:v>-0.28685766289267178</c:v>
                </c:pt>
                <c:pt idx="21">
                  <c:v>0.84146634445084967</c:v>
                </c:pt>
                <c:pt idx="22">
                  <c:v>-6.1373344405112107E-2</c:v>
                </c:pt>
                <c:pt idx="23">
                  <c:v>9.2117523793371348E-2</c:v>
                </c:pt>
                <c:pt idx="24">
                  <c:v>2.4653051954263043</c:v>
                </c:pt>
                <c:pt idx="25">
                  <c:v>-2.3258969469872017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5.7440425068384675</c:v>
                </c:pt>
                <c:pt idx="1">
                  <c:v>6.7780282723438088</c:v>
                </c:pt>
                <c:pt idx="2">
                  <c:v>6.3307629524789935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2.7052121748783922</c:v>
                </c:pt>
                <c:pt idx="1">
                  <c:v>3.003019024670865</c:v>
                </c:pt>
                <c:pt idx="2">
                  <c:v>3.3264322049028343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1.5622293898895352</c:v>
                </c:pt>
                <c:pt idx="1">
                  <c:v>1.8763585153631537</c:v>
                </c:pt>
                <c:pt idx="2">
                  <c:v>1.7741301198497552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1.7755846107132978</c:v>
                </c:pt>
                <c:pt idx="1">
                  <c:v>2.0970604671684301</c:v>
                </c:pt>
                <c:pt idx="2">
                  <c:v>3.7538557451346461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1.029793249575514</c:v>
                </c:pt>
                <c:pt idx="1">
                  <c:v>1.1113309442025372</c:v>
                </c:pt>
                <c:pt idx="2">
                  <c:v>0.98817116895643198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1.7326537106783237</c:v>
                </c:pt>
                <c:pt idx="1">
                  <c:v>1.848182069272533</c:v>
                </c:pt>
                <c:pt idx="2">
                  <c:v>1.6464810780093744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5.4977894252090458</c:v>
                </c:pt>
                <c:pt idx="1">
                  <c:v>5.8361847455256948</c:v>
                </c:pt>
                <c:pt idx="2">
                  <c:v>5.930939424017339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9.9293675320493175</c:v>
                </c:pt>
                <c:pt idx="1">
                  <c:v>9.6267686524341602</c:v>
                </c:pt>
                <c:pt idx="2">
                  <c:v>9.3242027629351778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2.3439851523876798</c:v>
                </c:pt>
                <c:pt idx="1">
                  <c:v>2.0094877160056788</c:v>
                </c:pt>
                <c:pt idx="2">
                  <c:v>1.1850799411631221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7.5343428701387198</c:v>
                </c:pt>
                <c:pt idx="1">
                  <c:v>7.4844602810187553</c:v>
                </c:pt>
                <c:pt idx="2">
                  <c:v>7.9731361841479904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2.3668970952047519</c:v>
                </c:pt>
                <c:pt idx="1">
                  <c:v>2.0378518460442288</c:v>
                </c:pt>
                <c:pt idx="2">
                  <c:v>1.760819054937746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9.6354314447338482E-2</c:v>
                </c:pt>
                <c:pt idx="1">
                  <c:v>0.1015724248183935</c:v>
                </c:pt>
                <c:pt idx="2">
                  <c:v>7.8880231026977679E-2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6.2614331007109865</c:v>
                </c:pt>
                <c:pt idx="1">
                  <c:v>5.5631732641093956</c:v>
                </c:pt>
                <c:pt idx="2">
                  <c:v>5.0115295132193483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1.6805022287292761</c:v>
                </c:pt>
                <c:pt idx="1">
                  <c:v>1.7948737266884225</c:v>
                </c:pt>
                <c:pt idx="2">
                  <c:v>2.166635904111573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4.2532793196157472</c:v>
                </c:pt>
                <c:pt idx="1">
                  <c:v>3.2845293672548603</c:v>
                </c:pt>
                <c:pt idx="2">
                  <c:v>3.0223957290003027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3.9353205316742086</c:v>
                </c:pt>
                <c:pt idx="1">
                  <c:v>3.7047385516758005</c:v>
                </c:pt>
                <c:pt idx="2">
                  <c:v>3.5040313985201132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4.9348074055349604</c:v>
                </c:pt>
                <c:pt idx="1">
                  <c:v>5.8455454022495861</c:v>
                </c:pt>
                <c:pt idx="2">
                  <c:v>7.598928985082404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4.208008555235768</c:v>
                </c:pt>
                <c:pt idx="1">
                  <c:v>5.0592904915807146</c:v>
                </c:pt>
                <c:pt idx="2">
                  <c:v>5.0417726684378437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3.843943838407752</c:v>
                </c:pt>
                <c:pt idx="1">
                  <c:v>4.1393534324592842</c:v>
                </c:pt>
                <c:pt idx="2">
                  <c:v>4.231928278964733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4.8177960106398094</c:v>
                </c:pt>
                <c:pt idx="1">
                  <c:v>6.1328299220941638</c:v>
                </c:pt>
                <c:pt idx="2">
                  <c:v>6.7514265807705627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1.8470589587020538</c:v>
                </c:pt>
                <c:pt idx="1">
                  <c:v>1.2880995323020197</c:v>
                </c:pt>
                <c:pt idx="2">
                  <c:v>1.2151962866803387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4.8696916452733419</c:v>
                </c:pt>
                <c:pt idx="1">
                  <c:v>4.0537107733698026</c:v>
                </c:pt>
                <c:pt idx="2">
                  <c:v>3.5162845070650497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3.4839862910541579</c:v>
                </c:pt>
                <c:pt idx="1">
                  <c:v>3.3744491633791243</c:v>
                </c:pt>
                <c:pt idx="2">
                  <c:v>2.6300552543801543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2.0324487152443451</c:v>
                </c:pt>
                <c:pt idx="1">
                  <c:v>1.8015336004776523</c:v>
                </c:pt>
                <c:pt idx="2">
                  <c:v>1.7055644190458761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2.2770601443876317</c:v>
                </c:pt>
                <c:pt idx="1">
                  <c:v>1.6434758960400198</c:v>
                </c:pt>
                <c:pt idx="2">
                  <c:v>2.9814117695312099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9.2364112227796102</c:v>
                </c:pt>
                <c:pt idx="1">
                  <c:v>8.5040919174509355</c:v>
                </c:pt>
                <c:pt idx="2">
                  <c:v>6.549947837630107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0.13940824843910349</c:v>
                </c:pt>
                <c:pt idx="1">
                  <c:v>3.0744179388257464E-2</c:v>
                </c:pt>
                <c:pt idx="2">
                  <c:v>0.55460868155817877</c:v>
                </c:pt>
                <c:pt idx="3">
                  <c:v>1.4461578425446682</c:v>
                </c:pt>
                <c:pt idx="4">
                  <c:v>-1.2351060505722913</c:v>
                </c:pt>
                <c:pt idx="5">
                  <c:v>-0.55434479341862186</c:v>
                </c:pt>
                <c:pt idx="6">
                  <c:v>3.7431095726058885</c:v>
                </c:pt>
                <c:pt idx="7">
                  <c:v>6.6333461037183525</c:v>
                </c:pt>
                <c:pt idx="8">
                  <c:v>0.93307621573638144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8.1546817975088484</c:v>
                </c:pt>
                <c:pt idx="1">
                  <c:v>5.3328748925946723</c:v>
                </c:pt>
                <c:pt idx="2">
                  <c:v>5.9657344784458584</c:v>
                </c:pt>
                <c:pt idx="3">
                  <c:v>10.250865363816237</c:v>
                </c:pt>
                <c:pt idx="4">
                  <c:v>5.5566445423447162</c:v>
                </c:pt>
                <c:pt idx="5">
                  <c:v>8.7728303803724081</c:v>
                </c:pt>
                <c:pt idx="6">
                  <c:v>14.187394251310636</c:v>
                </c:pt>
                <c:pt idx="7">
                  <c:v>23.502696773822439</c:v>
                </c:pt>
                <c:pt idx="8">
                  <c:v>9.0384387556135248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3.2511034216192058E-2</c:v>
                </c:pt>
                <c:pt idx="1">
                  <c:v>0.90056518152018761</c:v>
                </c:pt>
                <c:pt idx="2">
                  <c:v>3.6624189540457817</c:v>
                </c:pt>
                <c:pt idx="3">
                  <c:v>0.56171869467272906</c:v>
                </c:pt>
                <c:pt idx="4">
                  <c:v>0.641217399750035</c:v>
                </c:pt>
                <c:pt idx="5">
                  <c:v>1.7679910552498139</c:v>
                </c:pt>
                <c:pt idx="6">
                  <c:v>4.5678007769886175E-2</c:v>
                </c:pt>
                <c:pt idx="7">
                  <c:v>3.0600790844340402</c:v>
                </c:pt>
                <c:pt idx="8">
                  <c:v>-7.9323989054167043E-2</c:v>
                </c:pt>
                <c:pt idx="9">
                  <c:v>-0.12662103544736825</c:v>
                </c:pt>
                <c:pt idx="10">
                  <c:v>0.84329750490349475</c:v>
                </c:pt>
                <c:pt idx="11">
                  <c:v>0.61140305123840832</c:v>
                </c:pt>
                <c:pt idx="12">
                  <c:v>-1.1657478446570289</c:v>
                </c:pt>
                <c:pt idx="13">
                  <c:v>2.6728372977736559E-2</c:v>
                </c:pt>
                <c:pt idx="14">
                  <c:v>-0.43917327419977692</c:v>
                </c:pt>
                <c:pt idx="15">
                  <c:v>-0.87022584363768818</c:v>
                </c:pt>
                <c:pt idx="16">
                  <c:v>4.756469428743948E-2</c:v>
                </c:pt>
                <c:pt idx="17">
                  <c:v>1.7052734976295003</c:v>
                </c:pt>
                <c:pt idx="18">
                  <c:v>-0.23243622309679557</c:v>
                </c:pt>
                <c:pt idx="19">
                  <c:v>-2.6679431988035046E-2</c:v>
                </c:pt>
                <c:pt idx="20">
                  <c:v>-0.28685766289267178</c:v>
                </c:pt>
                <c:pt idx="21">
                  <c:v>0.84146634445084967</c:v>
                </c:pt>
                <c:pt idx="22">
                  <c:v>-6.1373344405112107E-2</c:v>
                </c:pt>
                <c:pt idx="23">
                  <c:v>9.2117523793371348E-2</c:v>
                </c:pt>
                <c:pt idx="24">
                  <c:v>2.4653051954263043</c:v>
                </c:pt>
                <c:pt idx="25">
                  <c:v>-2.3258969469872017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5.2160765469252413</c:v>
                </c:pt>
                <c:pt idx="1">
                  <c:v>3.8223622086882822</c:v>
                </c:pt>
                <c:pt idx="2">
                  <c:v>7.879632180946075</c:v>
                </c:pt>
                <c:pt idx="3">
                  <c:v>4.8398271486791034</c:v>
                </c:pt>
                <c:pt idx="4">
                  <c:v>4.0447440761406881</c:v>
                </c:pt>
                <c:pt idx="5">
                  <c:v>6.7384933680565817</c:v>
                </c:pt>
                <c:pt idx="6">
                  <c:v>1.1940900097739411</c:v>
                </c:pt>
                <c:pt idx="7">
                  <c:v>6.2160366384595669</c:v>
                </c:pt>
                <c:pt idx="8">
                  <c:v>0.46991098935946418</c:v>
                </c:pt>
                <c:pt idx="9">
                  <c:v>1.0859000048108935</c:v>
                </c:pt>
                <c:pt idx="10">
                  <c:v>5.2214566089067693</c:v>
                </c:pt>
                <c:pt idx="11">
                  <c:v>8.5255058176335083</c:v>
                </c:pt>
                <c:pt idx="12">
                  <c:v>0.24732456273890246</c:v>
                </c:pt>
                <c:pt idx="13">
                  <c:v>1.1560892387569983</c:v>
                </c:pt>
                <c:pt idx="14">
                  <c:v>1.9072167590595677</c:v>
                </c:pt>
                <c:pt idx="15">
                  <c:v>1.2148181608595583</c:v>
                </c:pt>
                <c:pt idx="16">
                  <c:v>1.2785203836685943</c:v>
                </c:pt>
                <c:pt idx="17">
                  <c:v>8.9076900862468911</c:v>
                </c:pt>
                <c:pt idx="18">
                  <c:v>1.3040990610054812</c:v>
                </c:pt>
                <c:pt idx="19">
                  <c:v>3.9076216563866367E-2</c:v>
                </c:pt>
                <c:pt idx="20">
                  <c:v>3.6281051066167911</c:v>
                </c:pt>
                <c:pt idx="21">
                  <c:v>2.3376293718290659</c:v>
                </c:pt>
                <c:pt idx="22">
                  <c:v>2.081256457107489</c:v>
                </c:pt>
                <c:pt idx="23">
                  <c:v>3.2516184354871851</c:v>
                </c:pt>
                <c:pt idx="24">
                  <c:v>4.5867510199618398</c:v>
                </c:pt>
                <c:pt idx="25">
                  <c:v>3.5679307775470086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44960.564236111109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automation/Data/Results/Workbooks/LEPs/WO_LEP/WO_LEP_Database.Main.xlsx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Worcestershire</v>
      </c>
      <c r="L1" s="19" t="str">
        <f>CONCATENATE("Industry Table 1.1  Employment by Industry Sector (SIC 2007), ",B$5,"-",F$5,", ",Info!B5)</f>
        <v>Industry Table 1.1  Employment by Industry Sector (SIC 2007), 2015-2035, Worcestershire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5.9849999999999852</v>
      </c>
      <c r="N5" s="11">
        <f t="shared" si="1"/>
        <v>5.1050000000000004</v>
      </c>
      <c r="O5" s="11">
        <f t="shared" si="1"/>
        <v>4.0499999999999989</v>
      </c>
      <c r="P5" s="11">
        <f t="shared" si="1"/>
        <v>4.1549999999999994</v>
      </c>
      <c r="Q5" s="11">
        <f t="shared" si="1"/>
        <v>4.1950000000000003</v>
      </c>
      <c r="R5" s="40">
        <f t="shared" ref="R5:R10" si="2">IF(D$5-B$5 &lt;&gt; 0,(EXP(LN(D7/B7)/(D$5-B$5))-1)*100,0)</f>
        <v>-7.5135363944935918</v>
      </c>
      <c r="S5" s="40">
        <f t="shared" si="0"/>
        <v>0.23478491446757843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18.942999999999994</v>
      </c>
      <c r="N6" s="11">
        <f t="shared" si="1"/>
        <v>17.509999999999977</v>
      </c>
      <c r="O6" s="11">
        <f t="shared" si="1"/>
        <v>16.787999999999979</v>
      </c>
      <c r="P6" s="11">
        <f t="shared" si="1"/>
        <v>16.904000000000003</v>
      </c>
      <c r="Q6" s="11">
        <f t="shared" si="1"/>
        <v>16.013999999999982</v>
      </c>
      <c r="R6" s="40">
        <f t="shared" si="2"/>
        <v>-2.3864651005087612</v>
      </c>
      <c r="S6" s="40">
        <f t="shared" si="0"/>
        <v>-0.31417879438785379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5.9849999999999852</v>
      </c>
      <c r="C7" s="11">
        <f t="array" ref="C7:C12">MMULT(aggregation!$B$3:$W$8,'Ind T2'!C5:C26)</f>
        <v>5.1050000000000004</v>
      </c>
      <c r="D7" s="11">
        <f t="array" ref="D7:D12">MMULT(aggregation!$B$3:$W$8,'Ind T2'!D5:D26)</f>
        <v>4.0499999999999989</v>
      </c>
      <c r="E7" s="11">
        <f t="array" ref="E7:E12">MMULT(aggregation!$B$3:$W$8,'Ind T2'!E5:E26)</f>
        <v>4.1549999999999994</v>
      </c>
      <c r="F7" s="11">
        <f t="array" ref="F7:F12">MMULT(aggregation!$B$3:$W$8,'Ind T2'!F5:F26)</f>
        <v>4.1950000000000003</v>
      </c>
      <c r="G7" s="11"/>
      <c r="H7" s="11">
        <f>F7-D7</f>
        <v>0.14500000000000135</v>
      </c>
      <c r="I7" s="11">
        <f t="array" ref="I7:I12">MMULT(aggregation!$B$3:$W$8,'RD T1'!AB7:AB28)</f>
        <v>1.9973532573033403</v>
      </c>
      <c r="J7" s="11">
        <f>SUM(H7:I7)</f>
        <v>2.1423532573033417</v>
      </c>
      <c r="K7" s="11"/>
      <c r="L7" t="str">
        <f t="shared" si="1"/>
        <v>Construction</v>
      </c>
      <c r="M7" s="11">
        <f t="shared" si="1"/>
        <v>9.9899999999999753</v>
      </c>
      <c r="N7" s="11">
        <f t="shared" si="1"/>
        <v>12.48899999999996</v>
      </c>
      <c r="O7" s="11">
        <f t="shared" si="1"/>
        <v>11.779999999999966</v>
      </c>
      <c r="P7" s="11">
        <f t="shared" si="1"/>
        <v>11.746999999999995</v>
      </c>
      <c r="Q7" s="11">
        <f t="shared" si="1"/>
        <v>11.942999999999973</v>
      </c>
      <c r="R7" s="40">
        <f>IF(D$5-B$5 &lt;&gt; 0,(EXP(LN(D9/B9)/(D$5-B$5))-1)*100,0)</f>
        <v>3.351303972376285</v>
      </c>
      <c r="S7" s="40">
        <f t="shared" si="0"/>
        <v>9.1656341861834356E-2</v>
      </c>
    </row>
    <row r="8" spans="1:19" x14ac:dyDescent="0.2">
      <c r="A8" t="str">
        <f>name!C5</f>
        <v>Manufacturing</v>
      </c>
      <c r="B8" s="11">
        <v>18.942999999999994</v>
      </c>
      <c r="C8" s="11">
        <v>17.509999999999977</v>
      </c>
      <c r="D8" s="11">
        <v>16.787999999999979</v>
      </c>
      <c r="E8" s="11">
        <v>16.904000000000003</v>
      </c>
      <c r="F8" s="11">
        <v>16.013999999999982</v>
      </c>
      <c r="G8" s="11"/>
      <c r="H8" s="11">
        <f t="shared" ref="H8:H12" si="3">F8-D8</f>
        <v>-0.77399999999999736</v>
      </c>
      <c r="I8" s="11">
        <v>7.016719203773901</v>
      </c>
      <c r="J8" s="11">
        <f t="shared" ref="J8:J12" si="4">SUM(H8:I8)</f>
        <v>6.2427192037739037</v>
      </c>
      <c r="K8" s="11"/>
      <c r="L8" t="str">
        <f t="shared" si="1"/>
        <v>Trade, accomod. and transport</v>
      </c>
      <c r="M8" s="11">
        <f t="shared" si="1"/>
        <v>41.272000000000006</v>
      </c>
      <c r="N8" s="11">
        <f t="shared" si="1"/>
        <v>42.631999999999969</v>
      </c>
      <c r="O8" s="11">
        <f t="shared" si="1"/>
        <v>42.280000000000101</v>
      </c>
      <c r="P8" s="11">
        <f t="shared" si="1"/>
        <v>43.482999999999976</v>
      </c>
      <c r="Q8" s="11">
        <f t="shared" si="1"/>
        <v>46.269999999999968</v>
      </c>
      <c r="R8" s="40">
        <f t="shared" si="2"/>
        <v>0.48376351674077611</v>
      </c>
      <c r="S8" s="40">
        <f t="shared" si="0"/>
        <v>0.60300843267706572</v>
      </c>
    </row>
    <row r="9" spans="1:19" x14ac:dyDescent="0.2">
      <c r="A9" t="str">
        <f>name!C6</f>
        <v>Construction</v>
      </c>
      <c r="B9" s="11">
        <v>9.9899999999999753</v>
      </c>
      <c r="C9" s="11">
        <v>12.48899999999996</v>
      </c>
      <c r="D9" s="11">
        <v>11.779999999999966</v>
      </c>
      <c r="E9" s="11">
        <v>11.746999999999995</v>
      </c>
      <c r="F9" s="11">
        <v>11.942999999999973</v>
      </c>
      <c r="G9" s="11"/>
      <c r="H9" s="11">
        <f t="shared" si="3"/>
        <v>0.16300000000000736</v>
      </c>
      <c r="I9" s="11">
        <v>4.9082049499159712</v>
      </c>
      <c r="J9" s="11">
        <f t="shared" si="4"/>
        <v>5.0712049499159786</v>
      </c>
      <c r="K9" s="11"/>
      <c r="L9" t="str">
        <f t="shared" si="1"/>
        <v>Business and other services</v>
      </c>
      <c r="M9" s="11">
        <f t="shared" si="1"/>
        <v>42.867000000000012</v>
      </c>
      <c r="N9" s="11">
        <f t="shared" si="1"/>
        <v>44.471999999999987</v>
      </c>
      <c r="O9" s="11">
        <f t="shared" si="1"/>
        <v>43.234999999999985</v>
      </c>
      <c r="P9" s="11">
        <f t="shared" si="1"/>
        <v>44.148999999999987</v>
      </c>
      <c r="Q9" s="11">
        <f t="shared" si="1"/>
        <v>47.150999999999996</v>
      </c>
      <c r="R9" s="40">
        <f t="shared" si="2"/>
        <v>0.17110728689353483</v>
      </c>
      <c r="S9" s="40">
        <f t="shared" si="0"/>
        <v>0.57970626669077152</v>
      </c>
    </row>
    <row r="10" spans="1:19" x14ac:dyDescent="0.2">
      <c r="A10" t="str">
        <f>name!C7</f>
        <v>Trade, accomod. and transport</v>
      </c>
      <c r="B10" s="11">
        <v>41.272000000000006</v>
      </c>
      <c r="C10" s="11">
        <v>42.631999999999969</v>
      </c>
      <c r="D10" s="11">
        <v>42.280000000000101</v>
      </c>
      <c r="E10" s="11">
        <v>43.482999999999976</v>
      </c>
      <c r="F10" s="11">
        <v>46.269999999999968</v>
      </c>
      <c r="G10" s="11"/>
      <c r="H10" s="11">
        <f t="shared" si="3"/>
        <v>3.989999999999867</v>
      </c>
      <c r="I10" s="11">
        <v>21.287560359962143</v>
      </c>
      <c r="J10" s="11">
        <f t="shared" si="4"/>
        <v>25.27756035996201</v>
      </c>
      <c r="K10" s="11"/>
      <c r="L10" t="str">
        <f t="shared" si="1"/>
        <v>Non-marketed services</v>
      </c>
      <c r="M10" s="11">
        <f t="shared" si="1"/>
        <v>38.715000000000089</v>
      </c>
      <c r="N10" s="11">
        <f t="shared" si="1"/>
        <v>40.397000000000006</v>
      </c>
      <c r="O10" s="11">
        <f t="shared" si="1"/>
        <v>40.076999999999948</v>
      </c>
      <c r="P10" s="11">
        <f t="shared" si="1"/>
        <v>41.853000000000002</v>
      </c>
      <c r="Q10" s="11">
        <f t="shared" si="1"/>
        <v>44.328000000000031</v>
      </c>
      <c r="R10" s="40">
        <f t="shared" si="2"/>
        <v>0.69390608533674847</v>
      </c>
      <c r="S10" s="40">
        <f t="shared" si="0"/>
        <v>0.67435646495841439</v>
      </c>
    </row>
    <row r="11" spans="1:19" x14ac:dyDescent="0.2">
      <c r="A11" t="str">
        <f>name!C8</f>
        <v>Business and other services</v>
      </c>
      <c r="B11" s="11">
        <v>42.867000000000012</v>
      </c>
      <c r="C11" s="11">
        <v>44.471999999999987</v>
      </c>
      <c r="D11" s="11">
        <v>43.234999999999985</v>
      </c>
      <c r="E11" s="11">
        <v>44.148999999999987</v>
      </c>
      <c r="F11" s="11">
        <v>47.150999999999996</v>
      </c>
      <c r="G11" s="11"/>
      <c r="H11" s="11">
        <f t="shared" si="3"/>
        <v>3.916000000000011</v>
      </c>
      <c r="I11" s="11">
        <v>21.201385607109543</v>
      </c>
      <c r="J11" s="11">
        <f t="shared" si="4"/>
        <v>25.117385607109554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38.715000000000089</v>
      </c>
      <c r="C12" s="11">
        <v>40.397000000000006</v>
      </c>
      <c r="D12" s="11">
        <v>40.076999999999948</v>
      </c>
      <c r="E12" s="11">
        <v>41.853000000000002</v>
      </c>
      <c r="F12" s="11">
        <v>44.328000000000031</v>
      </c>
      <c r="G12" s="11"/>
      <c r="H12" s="11">
        <f t="shared" si="3"/>
        <v>4.2510000000000829</v>
      </c>
      <c r="I12" s="11">
        <v>22.659937857764529</v>
      </c>
      <c r="J12" s="11">
        <f t="shared" si="4"/>
        <v>26.910937857764612</v>
      </c>
      <c r="K12" s="11"/>
      <c r="L12" s="24" t="str">
        <f t="shared" ref="L12:Q12" si="5">A14</f>
        <v>All industries</v>
      </c>
      <c r="M12" s="34">
        <f t="shared" si="5"/>
        <v>157.77200000000008</v>
      </c>
      <c r="N12" s="34">
        <f t="shared" si="5"/>
        <v>162.6049999999999</v>
      </c>
      <c r="O12" s="34">
        <f t="shared" si="5"/>
        <v>158.20999999999998</v>
      </c>
      <c r="P12" s="34">
        <f t="shared" si="5"/>
        <v>162.29099999999997</v>
      </c>
      <c r="Q12" s="34">
        <f t="shared" si="5"/>
        <v>169.90099999999995</v>
      </c>
      <c r="R12" s="43">
        <f>IF(D$5-B$5 &lt;&gt; 0,(EXP(LN(D14/B14)/(D$5-B$5))-1)*100,0)</f>
        <v>5.5461606078721637E-2</v>
      </c>
      <c r="S12" s="43">
        <f>F41</f>
        <v>0.47641560095557089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157.77200000000008</v>
      </c>
      <c r="C14" s="34">
        <f t="shared" ref="C14:F14" si="6">SUM(C7:C12)</f>
        <v>162.6049999999999</v>
      </c>
      <c r="D14" s="34">
        <f t="shared" si="6"/>
        <v>158.20999999999998</v>
      </c>
      <c r="E14" s="34">
        <f t="shared" si="6"/>
        <v>162.29099999999997</v>
      </c>
      <c r="F14" s="34">
        <f t="shared" si="6"/>
        <v>169.90099999999995</v>
      </c>
      <c r="G14" s="34"/>
      <c r="H14" s="34">
        <f>SUM(H7:H12)</f>
        <v>11.690999999999972</v>
      </c>
      <c r="I14" s="34">
        <f>SUM(I7:I12)</f>
        <v>79.071161235829422</v>
      </c>
      <c r="J14" s="34">
        <f t="shared" ref="J14" si="7">SUM(J7:J12)</f>
        <v>90.762161235829396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3.7934487741804515</v>
      </c>
      <c r="C20" s="18">
        <f t="shared" si="8"/>
        <v>3.1395098551705072</v>
      </c>
      <c r="D20" s="18">
        <f t="shared" si="8"/>
        <v>2.5598887554516145</v>
      </c>
      <c r="E20" s="18">
        <f t="shared" si="8"/>
        <v>2.5602159084607279</v>
      </c>
      <c r="F20" s="18">
        <f t="shared" si="8"/>
        <v>2.4690849376990136</v>
      </c>
      <c r="G20" s="351"/>
      <c r="H20" s="40">
        <f>IF(D7&gt;0,(H7/D7)*100,0)</f>
        <v>3.580246913580281</v>
      </c>
      <c r="I20" s="40">
        <f>IF(D7&gt;0,(I7/D7)*100,0)</f>
        <v>49.317364377860265</v>
      </c>
      <c r="J20" s="40">
        <f>IF(D7&gt;0,(J7/D7)*100,0)</f>
        <v>52.897611291440548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12.006566437644187</v>
      </c>
      <c r="C21" s="18">
        <f t="shared" si="8"/>
        <v>10.768426555148974</v>
      </c>
      <c r="D21" s="18">
        <f t="shared" si="8"/>
        <v>10.611212944820164</v>
      </c>
      <c r="E21" s="18">
        <f t="shared" si="8"/>
        <v>10.415857934204611</v>
      </c>
      <c r="F21" s="18">
        <f t="shared" si="8"/>
        <v>9.4254889612185835</v>
      </c>
      <c r="G21" s="351"/>
      <c r="H21" s="40">
        <f t="shared" ref="H21:H25" si="9">IF(D8&gt;0,(H8/D8)*100,0)</f>
        <v>-4.610436025732656</v>
      </c>
      <c r="I21" s="40">
        <f t="shared" ref="I21:I25" si="10">IF(D8&gt;0,(I8/D8)*100,0)</f>
        <v>41.796040051071657</v>
      </c>
      <c r="J21" s="40">
        <f t="shared" ref="J21:J27" si="11">IF(D8&gt;0,(J8/D8)*100,0)</f>
        <v>37.185604025339003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6.3319220140455652</v>
      </c>
      <c r="C22" s="18">
        <f t="shared" si="8"/>
        <v>7.6805756280556983</v>
      </c>
      <c r="D22" s="18">
        <f t="shared" si="8"/>
        <v>7.4457998862271459</v>
      </c>
      <c r="E22" s="18">
        <f t="shared" si="8"/>
        <v>7.2382325575663442</v>
      </c>
      <c r="F22" s="18">
        <f t="shared" si="8"/>
        <v>7.0293877022501201</v>
      </c>
      <c r="G22" s="351"/>
      <c r="H22" s="40">
        <f t="shared" si="9"/>
        <v>1.3837011884550749</v>
      </c>
      <c r="I22" s="40">
        <f t="shared" si="10"/>
        <v>41.665576824414138</v>
      </c>
      <c r="J22" s="40">
        <f t="shared" si="11"/>
        <v>43.049278012869216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26.159267804173105</v>
      </c>
      <c r="C23" s="18">
        <f t="shared" si="8"/>
        <v>26.218135973678542</v>
      </c>
      <c r="D23" s="18">
        <f t="shared" si="8"/>
        <v>26.723974464319646</v>
      </c>
      <c r="E23" s="18">
        <f t="shared" si="8"/>
        <v>26.793229445871912</v>
      </c>
      <c r="F23" s="18">
        <f t="shared" si="8"/>
        <v>27.233506571473963</v>
      </c>
      <c r="G23" s="351"/>
      <c r="H23" s="40">
        <f t="shared" si="9"/>
        <v>9.4370860927148943</v>
      </c>
      <c r="I23" s="40">
        <f t="shared" si="10"/>
        <v>50.349007473893316</v>
      </c>
      <c r="J23" s="40">
        <f t="shared" si="11"/>
        <v>59.786093566608209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27.170220317927129</v>
      </c>
      <c r="C24" s="18">
        <f t="shared" si="8"/>
        <v>27.349712493465766</v>
      </c>
      <c r="D24" s="18">
        <f t="shared" si="8"/>
        <v>27.327602553568038</v>
      </c>
      <c r="E24" s="18">
        <f t="shared" si="8"/>
        <v>27.203603403762372</v>
      </c>
      <c r="F24" s="18">
        <f t="shared" si="8"/>
        <v>27.752043837293488</v>
      </c>
      <c r="G24" s="351"/>
      <c r="H24" s="40">
        <f t="shared" si="9"/>
        <v>9.057476581473372</v>
      </c>
      <c r="I24" s="40">
        <f t="shared" si="10"/>
        <v>49.037551999790793</v>
      </c>
      <c r="J24" s="40">
        <f t="shared" si="11"/>
        <v>58.09502858126416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24.538574652029553</v>
      </c>
      <c r="C25" s="18">
        <f t="shared" si="8"/>
        <v>24.843639494480506</v>
      </c>
      <c r="D25" s="18">
        <f t="shared" si="8"/>
        <v>25.331521395613393</v>
      </c>
      <c r="E25" s="18">
        <f t="shared" si="8"/>
        <v>25.788860750134024</v>
      </c>
      <c r="F25" s="18">
        <f t="shared" si="8"/>
        <v>26.090487990064826</v>
      </c>
      <c r="G25" s="351"/>
      <c r="H25" s="40">
        <f t="shared" si="9"/>
        <v>10.607081368366117</v>
      </c>
      <c r="I25" s="40">
        <f t="shared" si="10"/>
        <v>56.541003213225935</v>
      </c>
      <c r="J25" s="40">
        <f t="shared" si="11"/>
        <v>67.148084581592045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7.3895455407369788</v>
      </c>
      <c r="I27" s="43">
        <f>IF(D14&gt;0,(I14/D14)*100,0)</f>
        <v>49.978611488420093</v>
      </c>
      <c r="J27" s="43">
        <f t="shared" si="11"/>
        <v>57.368157029157075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Worcestershire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-3.8978955634443313</v>
      </c>
      <c r="C34" s="18">
        <f t="shared" si="12"/>
        <v>-20.66601371204704</v>
      </c>
      <c r="D34" s="18">
        <f t="shared" si="12"/>
        <v>0.51322344651039131</v>
      </c>
      <c r="E34" s="18">
        <f t="shared" si="12"/>
        <v>9.5855027712565821E-2</v>
      </c>
      <c r="F34" s="18">
        <f t="shared" ref="F34:F39" si="13">IF(F$5-D$5 &lt;&gt; 0,(EXP(LN(F7/D7)/(F$5-D$5))-1)*100,0)</f>
        <v>0.23478491446757843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-1.9473474779056921</v>
      </c>
      <c r="C35" s="18">
        <f t="shared" si="12"/>
        <v>-4.1233580810965069</v>
      </c>
      <c r="D35" s="18">
        <f t="shared" si="12"/>
        <v>0.13781357259443627</v>
      </c>
      <c r="E35" s="18">
        <f t="shared" si="12"/>
        <v>-0.53940934159240062</v>
      </c>
      <c r="F35" s="18">
        <f t="shared" si="13"/>
        <v>-0.31417879438785379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5.7403014901147742</v>
      </c>
      <c r="C36" s="18">
        <f t="shared" si="12"/>
        <v>-5.6769957562654909</v>
      </c>
      <c r="D36" s="18">
        <f t="shared" si="12"/>
        <v>-5.6090051279888975E-2</v>
      </c>
      <c r="E36" s="18">
        <f t="shared" si="12"/>
        <v>0.16561142294198028</v>
      </c>
      <c r="F36" s="18">
        <f t="shared" si="13"/>
        <v>9.1656341861834356E-2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0.81381464043845941</v>
      </c>
      <c r="C37" s="18">
        <f t="shared" si="12"/>
        <v>-0.82567085757146996</v>
      </c>
      <c r="D37" s="18">
        <f>IF(E$5-D$5 &lt;&gt; 0,(EXP(LN(E10/D10)/(E$5-D$5))-1)*100,0)</f>
        <v>0.56269513746329824</v>
      </c>
      <c r="E37" s="18">
        <f t="shared" si="12"/>
        <v>0.62317114013497044</v>
      </c>
      <c r="F37" s="18">
        <f t="shared" si="13"/>
        <v>0.60300843267706572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0.92317215107422523</v>
      </c>
      <c r="C38" s="18">
        <f t="shared" si="12"/>
        <v>-2.781525454218392</v>
      </c>
      <c r="D38" s="18">
        <f t="shared" si="12"/>
        <v>0.4192749949625485</v>
      </c>
      <c r="E38" s="18">
        <f t="shared" si="12"/>
        <v>0.6600179922140903</v>
      </c>
      <c r="F38" s="18">
        <f t="shared" si="13"/>
        <v>0.57970626669077152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1.0688822364517847</v>
      </c>
      <c r="C39" s="18">
        <f t="shared" si="12"/>
        <v>-0.79213803005188099</v>
      </c>
      <c r="D39" s="18">
        <f t="shared" si="12"/>
        <v>0.87098873026643098</v>
      </c>
      <c r="E39" s="18">
        <f t="shared" si="12"/>
        <v>0.57618411801683145</v>
      </c>
      <c r="F39" s="18">
        <f t="shared" si="13"/>
        <v>0.67435646495841439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0.75717704896560711</v>
      </c>
      <c r="C41" s="18">
        <f>IF(D$5-C$5 &lt;&gt; 0,(EXP(LN(D14/C14)/(D$5-C$5))-1)*100,0)</f>
        <v>-2.7028689154699581</v>
      </c>
      <c r="D41" s="18">
        <f>IF(E$5-D$5 &lt;&gt; 0,(EXP(LN(E14/D14)/(E$5-D$5))-1)*100,0)</f>
        <v>0.51065453157652652</v>
      </c>
      <c r="E41" s="18">
        <f>IF(F$5-E$5 &lt;&gt; 0,(EXP(LN(F14/E14)/(F$5-E$5))-1)*100,0)</f>
        <v>0.4593005096997782</v>
      </c>
      <c r="F41" s="18">
        <f>IF(F$5-D$5 &lt;&gt; 0,(EXP(LN(F14/D14)/(F$5-D$5))-1)*100,0)</f>
        <v>0.47641560095557089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-0.87999999999998479</v>
      </c>
      <c r="C45" s="27">
        <f>D7-C7</f>
        <v>-1.0550000000000015</v>
      </c>
      <c r="D45" s="27">
        <f>E7-D7</f>
        <v>0.10500000000000043</v>
      </c>
      <c r="E45" s="27">
        <f>F7-E7</f>
        <v>4.0000000000000924E-2</v>
      </c>
      <c r="F45" s="27">
        <f>F7-D7</f>
        <v>0.14500000000000135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-1.4330000000000176</v>
      </c>
      <c r="C46" s="27">
        <f>D8-C8</f>
        <v>-0.72199999999999775</v>
      </c>
      <c r="D46" s="27">
        <f t="shared" si="14"/>
        <v>0.11600000000002453</v>
      </c>
      <c r="E46" s="27">
        <f t="shared" si="14"/>
        <v>-0.89000000000002188</v>
      </c>
      <c r="F46" s="27">
        <f t="shared" ref="F46:F52" si="15">F8-D8</f>
        <v>-0.77399999999999736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2.4989999999999846</v>
      </c>
      <c r="C47" s="27">
        <f t="shared" ref="C47:C50" si="16">D9-C9</f>
        <v>-0.7089999999999943</v>
      </c>
      <c r="D47" s="27">
        <f t="shared" si="14"/>
        <v>-3.2999999999971052E-2</v>
      </c>
      <c r="E47" s="27">
        <f t="shared" si="14"/>
        <v>0.19599999999997841</v>
      </c>
      <c r="F47" s="27">
        <f t="shared" si="15"/>
        <v>0.16300000000000736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1.3599999999999639</v>
      </c>
      <c r="C48" s="27">
        <f t="shared" si="16"/>
        <v>-0.35199999999986886</v>
      </c>
      <c r="D48" s="27">
        <f t="shared" si="14"/>
        <v>1.2029999999998751</v>
      </c>
      <c r="E48" s="27">
        <f t="shared" si="14"/>
        <v>2.7869999999999919</v>
      </c>
      <c r="F48" s="27">
        <f t="shared" si="15"/>
        <v>3.989999999999867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1.6049999999999756</v>
      </c>
      <c r="C49" s="27">
        <f t="shared" si="16"/>
        <v>-1.2370000000000019</v>
      </c>
      <c r="D49" s="27">
        <f t="shared" si="14"/>
        <v>0.91400000000000148</v>
      </c>
      <c r="E49" s="27">
        <f t="shared" si="14"/>
        <v>3.0020000000000095</v>
      </c>
      <c r="F49" s="27">
        <f t="shared" si="15"/>
        <v>3.916000000000011</v>
      </c>
    </row>
    <row r="50" spans="1:6" x14ac:dyDescent="0.2">
      <c r="A50" t="str">
        <f>$A$12</f>
        <v>Non-marketed services</v>
      </c>
      <c r="B50" s="27">
        <f t="shared" si="14"/>
        <v>1.6819999999999169</v>
      </c>
      <c r="C50" s="27">
        <f t="shared" si="16"/>
        <v>-0.32000000000005713</v>
      </c>
      <c r="D50" s="27">
        <f t="shared" si="14"/>
        <v>1.7760000000000531</v>
      </c>
      <c r="E50" s="27">
        <f t="shared" si="14"/>
        <v>2.4750000000000298</v>
      </c>
      <c r="F50" s="27">
        <f t="shared" si="15"/>
        <v>4.2510000000000829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4.8329999999998279</v>
      </c>
      <c r="C52" s="29">
        <f>D14-C14</f>
        <v>-4.394999999999925</v>
      </c>
      <c r="D52" s="29">
        <f t="shared" si="14"/>
        <v>4.0809999999999889</v>
      </c>
      <c r="E52" s="29">
        <f t="shared" si="14"/>
        <v>7.6099999999999852</v>
      </c>
      <c r="F52" s="29">
        <f t="shared" si="15"/>
        <v>11.690999999999974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Worcestershire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4.0099999999999891</v>
      </c>
      <c r="C5" s="11">
        <v>3.3639999999999999</v>
      </c>
      <c r="D5" s="11">
        <v>2.3749999999999991</v>
      </c>
      <c r="E5" s="11">
        <v>2.4730000000000016</v>
      </c>
      <c r="F5" s="11">
        <v>2.4760000000000009</v>
      </c>
      <c r="G5" s="10"/>
    </row>
    <row r="6" spans="1:7" x14ac:dyDescent="0.2">
      <c r="A6" s="10" t="str">
        <f>name!B5</f>
        <v>Mining and quarrying</v>
      </c>
      <c r="B6" s="11">
        <v>8.4000000000000227E-2</v>
      </c>
      <c r="C6" s="11">
        <v>0.10399999999999972</v>
      </c>
      <c r="D6" s="11">
        <v>0.10800000000000028</v>
      </c>
      <c r="E6" s="11">
        <v>8.3999999999999908E-2</v>
      </c>
      <c r="F6" s="11">
        <v>6.0000000000000019E-2</v>
      </c>
    </row>
    <row r="7" spans="1:7" x14ac:dyDescent="0.2">
      <c r="A7" s="10" t="str">
        <f>name!B6</f>
        <v>Food drink and tobacco</v>
      </c>
      <c r="B7" s="11">
        <v>4.0499999999999963</v>
      </c>
      <c r="C7" s="11">
        <v>3.0620000000000061</v>
      </c>
      <c r="D7" s="11">
        <v>3.0359999999999991</v>
      </c>
      <c r="E7" s="11">
        <v>3.0540000000000029</v>
      </c>
      <c r="F7" s="11">
        <v>2.9769999999999932</v>
      </c>
      <c r="G7" s="11"/>
    </row>
    <row r="8" spans="1:7" x14ac:dyDescent="0.2">
      <c r="A8" s="10" t="str">
        <f>name!B7</f>
        <v>Engineering</v>
      </c>
      <c r="B8" s="11">
        <v>3.7160000000000095</v>
      </c>
      <c r="C8" s="11">
        <v>4.4719999999999995</v>
      </c>
      <c r="D8" s="11">
        <v>4.1669999999999918</v>
      </c>
      <c r="E8" s="11">
        <v>4.5640000000000027</v>
      </c>
      <c r="F8" s="11">
        <v>4.205999999999988</v>
      </c>
      <c r="G8" s="11"/>
    </row>
    <row r="9" spans="1:7" x14ac:dyDescent="0.2">
      <c r="A9" s="10" t="str">
        <f>name!B8</f>
        <v>Rest of manufacturing</v>
      </c>
      <c r="B9" s="11">
        <v>11.176999999999989</v>
      </c>
      <c r="C9" s="11">
        <v>9.9759999999999689</v>
      </c>
      <c r="D9" s="11">
        <v>9.5849999999999884</v>
      </c>
      <c r="E9" s="11">
        <v>9.2859999999999978</v>
      </c>
      <c r="F9" s="11">
        <v>8.8309999999999995</v>
      </c>
      <c r="G9" s="11"/>
    </row>
    <row r="10" spans="1:7" x14ac:dyDescent="0.2">
      <c r="A10" s="10" t="str">
        <f>name!B9</f>
        <v>Electricity and gas</v>
      </c>
      <c r="B10" s="11">
        <v>0.32900000000000018</v>
      </c>
      <c r="C10" s="11">
        <v>0.27700000000000041</v>
      </c>
      <c r="D10" s="11">
        <v>0.30299999999999938</v>
      </c>
      <c r="E10" s="11">
        <v>0.29200000000000004</v>
      </c>
      <c r="F10" s="11">
        <v>0.28900000000000103</v>
      </c>
      <c r="G10" s="11"/>
    </row>
    <row r="11" spans="1:7" x14ac:dyDescent="0.2">
      <c r="A11" s="10" t="str">
        <f>name!B10</f>
        <v>Water and sewerage</v>
      </c>
      <c r="B11" s="11">
        <v>1.5619999999999958</v>
      </c>
      <c r="C11" s="11">
        <v>1.36</v>
      </c>
      <c r="D11" s="11">
        <v>1.2640000000000002</v>
      </c>
      <c r="E11" s="11">
        <v>1.3059999999999969</v>
      </c>
      <c r="F11" s="11">
        <v>1.3699999999999988</v>
      </c>
      <c r="G11" s="11"/>
    </row>
    <row r="12" spans="1:7" x14ac:dyDescent="0.2">
      <c r="A12" s="10" t="str">
        <f>name!B11</f>
        <v>Construction</v>
      </c>
      <c r="B12" s="11">
        <v>9.9899999999999753</v>
      </c>
      <c r="C12" s="11">
        <v>12.48899999999996</v>
      </c>
      <c r="D12" s="11">
        <v>11.779999999999966</v>
      </c>
      <c r="E12" s="11">
        <v>11.746999999999995</v>
      </c>
      <c r="F12" s="11">
        <v>11.942999999999973</v>
      </c>
      <c r="G12" s="11"/>
    </row>
    <row r="13" spans="1:7" x14ac:dyDescent="0.2">
      <c r="A13" s="10" t="str">
        <f>name!B12</f>
        <v>Wholesale and retail trade</v>
      </c>
      <c r="B13" s="11">
        <v>24.110000000000021</v>
      </c>
      <c r="C13" s="11">
        <v>22.670999999999964</v>
      </c>
      <c r="D13" s="11">
        <v>22.398000000000078</v>
      </c>
      <c r="E13" s="11">
        <v>22.549999999999962</v>
      </c>
      <c r="F13" s="11">
        <v>22.756999999999955</v>
      </c>
      <c r="G13" s="11"/>
    </row>
    <row r="14" spans="1:7" x14ac:dyDescent="0.2">
      <c r="A14" s="10" t="str">
        <f>name!B13</f>
        <v>Transport and storage</v>
      </c>
      <c r="B14" s="11">
        <v>7.3669999999999929</v>
      </c>
      <c r="C14" s="11">
        <v>8.1040000000000063</v>
      </c>
      <c r="D14" s="11">
        <v>7.7410000000000085</v>
      </c>
      <c r="E14" s="11">
        <v>8.1089999999999964</v>
      </c>
      <c r="F14" s="11">
        <v>8.2480000000000118</v>
      </c>
      <c r="G14" s="11"/>
    </row>
    <row r="15" spans="1:7" x14ac:dyDescent="0.2">
      <c r="A15" s="10" t="str">
        <f>name!B14</f>
        <v>Accommodation and food</v>
      </c>
      <c r="B15" s="11">
        <v>9.7949999999999893</v>
      </c>
      <c r="C15" s="11">
        <v>11.857000000000001</v>
      </c>
      <c r="D15" s="11">
        <v>12.141000000000014</v>
      </c>
      <c r="E15" s="11">
        <v>12.824000000000021</v>
      </c>
      <c r="F15" s="11">
        <v>15.264999999999997</v>
      </c>
      <c r="G15" s="11"/>
    </row>
    <row r="16" spans="1:7" x14ac:dyDescent="0.2">
      <c r="A16" s="10" t="str">
        <f>name!B15</f>
        <v>Media</v>
      </c>
      <c r="B16" s="11">
        <v>1.0609999999999991</v>
      </c>
      <c r="C16" s="11">
        <v>0.90899999999999836</v>
      </c>
      <c r="D16" s="11">
        <v>1.0680000000000021</v>
      </c>
      <c r="E16" s="11">
        <v>1.0540000000000016</v>
      </c>
      <c r="F16" s="11">
        <v>1.0759999999999994</v>
      </c>
      <c r="G16" s="11"/>
    </row>
    <row r="17" spans="1:7" x14ac:dyDescent="0.2">
      <c r="A17" s="10" t="str">
        <f>name!B16</f>
        <v>Information technology</v>
      </c>
      <c r="B17" s="11">
        <v>3.7079999999999989</v>
      </c>
      <c r="C17" s="11">
        <v>3.9550000000000098</v>
      </c>
      <c r="D17" s="11">
        <v>4.1599999999999886</v>
      </c>
      <c r="E17" s="11">
        <v>4.4209999999999789</v>
      </c>
      <c r="F17" s="11">
        <v>4.6859999999999955</v>
      </c>
      <c r="G17" s="11"/>
    </row>
    <row r="18" spans="1:7" x14ac:dyDescent="0.2">
      <c r="A18" s="10" t="str">
        <f>name!B17</f>
        <v>Finance and insurance</v>
      </c>
      <c r="B18" s="11">
        <v>2.9650000000000065</v>
      </c>
      <c r="C18" s="11">
        <v>2.0020000000000051</v>
      </c>
      <c r="D18" s="11">
        <v>2.0329999999999999</v>
      </c>
      <c r="E18" s="11">
        <v>2.0310000000000032</v>
      </c>
      <c r="F18" s="11">
        <v>1.9369999999999996</v>
      </c>
      <c r="G18" s="11"/>
    </row>
    <row r="19" spans="1:7" x14ac:dyDescent="0.2">
      <c r="A19" s="10" t="str">
        <f>name!B18</f>
        <v>Real estate</v>
      </c>
      <c r="B19" s="11">
        <v>4.2480000000000047</v>
      </c>
      <c r="C19" s="11">
        <v>4.5330000000000048</v>
      </c>
      <c r="D19" s="11">
        <v>4.5790000000000042</v>
      </c>
      <c r="E19" s="11">
        <v>4.6359999999999868</v>
      </c>
      <c r="F19" s="11">
        <v>5.4470000000000134</v>
      </c>
      <c r="G19" s="11"/>
    </row>
    <row r="20" spans="1:7" x14ac:dyDescent="0.2">
      <c r="A20" s="10" t="str">
        <f>name!B19</f>
        <v>Professional services</v>
      </c>
      <c r="B20" s="11">
        <v>10.923999999999984</v>
      </c>
      <c r="C20" s="11">
        <v>11.486999999999989</v>
      </c>
      <c r="D20" s="11">
        <v>11.270999999999988</v>
      </c>
      <c r="E20" s="11">
        <v>11.766000000000004</v>
      </c>
      <c r="F20" s="11">
        <v>12.583000000000016</v>
      </c>
      <c r="G20" s="11"/>
    </row>
    <row r="21" spans="1:7" x14ac:dyDescent="0.2">
      <c r="A21" s="10" t="str">
        <f>name!B20</f>
        <v>Support services</v>
      </c>
      <c r="B21" s="11">
        <v>9.4639999999999898</v>
      </c>
      <c r="C21" s="11">
        <v>11.026999999999987</v>
      </c>
      <c r="D21" s="11">
        <v>10.076000000000001</v>
      </c>
      <c r="E21" s="11">
        <v>10.786000000000014</v>
      </c>
      <c r="F21" s="11">
        <v>11.526999999999976</v>
      </c>
      <c r="G21" s="11"/>
    </row>
    <row r="22" spans="1:7" x14ac:dyDescent="0.2">
      <c r="A22" s="10" t="str">
        <f>name!B21</f>
        <v>Public admin. and defence</v>
      </c>
      <c r="B22" s="11">
        <v>6.6710000000000118</v>
      </c>
      <c r="C22" s="11">
        <v>6.5469999999999962</v>
      </c>
      <c r="D22" s="11">
        <v>6.4959999999999969</v>
      </c>
      <c r="E22" s="11">
        <v>6.5749999999999904</v>
      </c>
      <c r="F22" s="11">
        <v>6.7679999999999989</v>
      </c>
      <c r="G22" s="11"/>
    </row>
    <row r="23" spans="1:7" x14ac:dyDescent="0.2">
      <c r="A23" s="10" t="str">
        <f>name!B22</f>
        <v>Education</v>
      </c>
      <c r="B23" s="11">
        <v>13.765000000000024</v>
      </c>
      <c r="C23" s="11">
        <v>12.796000000000021</v>
      </c>
      <c r="D23" s="11">
        <v>12.992999999999991</v>
      </c>
      <c r="E23" s="11">
        <v>13.355999999999991</v>
      </c>
      <c r="F23" s="11">
        <v>14.217999999999982</v>
      </c>
      <c r="G23" s="11"/>
    </row>
    <row r="24" spans="1:7" x14ac:dyDescent="0.2">
      <c r="A24" s="10" t="str">
        <f>name!B23</f>
        <v>Health and social work</v>
      </c>
      <c r="B24" s="11">
        <v>18.27900000000005</v>
      </c>
      <c r="C24" s="11">
        <v>21.053999999999991</v>
      </c>
      <c r="D24" s="11">
        <v>20.587999999999958</v>
      </c>
      <c r="E24" s="11">
        <v>21.922000000000018</v>
      </c>
      <c r="F24" s="11">
        <v>23.342000000000052</v>
      </c>
      <c r="G24" s="11"/>
    </row>
    <row r="25" spans="1:7" x14ac:dyDescent="0.2">
      <c r="A25" s="10" t="str">
        <f>name!B24</f>
        <v>Arts and entertainment</v>
      </c>
      <c r="B25" s="11">
        <v>5.1180000000000181</v>
      </c>
      <c r="C25" s="11">
        <v>5.0429999999999948</v>
      </c>
      <c r="D25" s="11">
        <v>4.8809999999999922</v>
      </c>
      <c r="E25" s="11">
        <v>4.4509999999999996</v>
      </c>
      <c r="F25" s="11">
        <v>4.8950000000000022</v>
      </c>
      <c r="G25" s="11"/>
    </row>
    <row r="26" spans="1:7" x14ac:dyDescent="0.2">
      <c r="A26" s="10" t="str">
        <f>name!B25</f>
        <v>Other services</v>
      </c>
      <c r="B26" s="11">
        <v>5.3790000000000111</v>
      </c>
      <c r="C26" s="11">
        <v>5.5159999999999973</v>
      </c>
      <c r="D26" s="11">
        <v>5.1670000000000122</v>
      </c>
      <c r="E26" s="11">
        <v>5.0039999999999987</v>
      </c>
      <c r="F26" s="11">
        <v>4.9999999999999929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157.77200000000005</v>
      </c>
      <c r="C28" s="11">
        <f t="shared" ref="C28:F28" si="0">SUM(C5:C26)</f>
        <v>162.6049999999999</v>
      </c>
      <c r="D28" s="11">
        <f t="shared" si="0"/>
        <v>158.20999999999995</v>
      </c>
      <c r="E28" s="11">
        <f t="shared" si="0"/>
        <v>162.29099999999994</v>
      </c>
      <c r="F28" s="11">
        <f t="shared" si="0"/>
        <v>169.90099999999995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2.5416423700022741</v>
      </c>
      <c r="C32" s="18">
        <f t="shared" ref="C32:E32" si="1">C5/C$28*100</f>
        <v>2.0688170720457562</v>
      </c>
      <c r="D32" s="18">
        <f t="shared" si="1"/>
        <v>1.5011693319006383</v>
      </c>
      <c r="E32" s="18">
        <f t="shared" si="1"/>
        <v>1.5238060027974458</v>
      </c>
      <c r="F32" s="18">
        <f>F5/F$28*100</f>
        <v>1.4573192623939832</v>
      </c>
    </row>
    <row r="33" spans="1:6" x14ac:dyDescent="0.2">
      <c r="A33" t="str">
        <f>$A$6</f>
        <v>Mining and quarrying</v>
      </c>
      <c r="B33" s="18">
        <f t="shared" ref="B33:F53" si="2">B6/B$28*100</f>
        <v>5.3241386304287333E-2</v>
      </c>
      <c r="C33" s="18">
        <f t="shared" si="2"/>
        <v>6.3958672857538076E-2</v>
      </c>
      <c r="D33" s="18">
        <f t="shared" si="2"/>
        <v>6.8263700145376596E-2</v>
      </c>
      <c r="E33" s="18">
        <f t="shared" si="2"/>
        <v>5.1758877571769196E-2</v>
      </c>
      <c r="F33" s="18">
        <f t="shared" si="2"/>
        <v>3.531468325672011E-2</v>
      </c>
    </row>
    <row r="34" spans="1:6" x14ac:dyDescent="0.2">
      <c r="A34" t="str">
        <f>$A$7</f>
        <v>Food drink and tobacco</v>
      </c>
      <c r="B34" s="18">
        <f t="shared" si="2"/>
        <v>2.5669954110995583</v>
      </c>
      <c r="C34" s="18">
        <f t="shared" si="2"/>
        <v>1.8830909258632931</v>
      </c>
      <c r="D34" s="18">
        <f t="shared" si="2"/>
        <v>1.9189684596422476</v>
      </c>
      <c r="E34" s="18">
        <f t="shared" si="2"/>
        <v>1.8818049060021838</v>
      </c>
      <c r="F34" s="18">
        <f t="shared" si="2"/>
        <v>1.7521968675875916</v>
      </c>
    </row>
    <row r="35" spans="1:6" x14ac:dyDescent="0.2">
      <c r="A35" t="str">
        <f>$A$8</f>
        <v>Engineering</v>
      </c>
      <c r="B35" s="18">
        <f t="shared" si="2"/>
        <v>2.3552975179372817</v>
      </c>
      <c r="C35" s="18">
        <f t="shared" si="2"/>
        <v>2.7502229328741445</v>
      </c>
      <c r="D35" s="18">
        <f t="shared" si="2"/>
        <v>2.6338410972757682</v>
      </c>
      <c r="E35" s="18">
        <f t="shared" si="2"/>
        <v>2.8122323480661309</v>
      </c>
      <c r="F35" s="18">
        <f t="shared" si="2"/>
        <v>2.4755592962960717</v>
      </c>
    </row>
    <row r="36" spans="1:6" x14ac:dyDescent="0.2">
      <c r="A36" t="str">
        <f>$A$9</f>
        <v>Rest of manufacturing</v>
      </c>
      <c r="B36" s="18">
        <f t="shared" si="2"/>
        <v>7.0842735086073487</v>
      </c>
      <c r="C36" s="18">
        <f t="shared" si="2"/>
        <v>6.1351126964115341</v>
      </c>
      <c r="D36" s="18">
        <f t="shared" si="2"/>
        <v>6.0584033879021497</v>
      </c>
      <c r="E36" s="18">
        <f t="shared" si="2"/>
        <v>5.7218206801362994</v>
      </c>
      <c r="F36" s="18">
        <f t="shared" si="2"/>
        <v>5.1977327973349201</v>
      </c>
    </row>
    <row r="37" spans="1:6" x14ac:dyDescent="0.2">
      <c r="A37" t="str">
        <f>$A$10</f>
        <v>Electricity and gas</v>
      </c>
      <c r="B37" s="18">
        <f t="shared" si="2"/>
        <v>0.20852876302512491</v>
      </c>
      <c r="C37" s="18">
        <f t="shared" si="2"/>
        <v>0.17035146520709732</v>
      </c>
      <c r="D37" s="18">
        <f t="shared" si="2"/>
        <v>0.19151760318563901</v>
      </c>
      <c r="E37" s="18">
        <f t="shared" si="2"/>
        <v>0.17992371727329312</v>
      </c>
      <c r="F37" s="18">
        <f t="shared" si="2"/>
        <v>0.17009905768653574</v>
      </c>
    </row>
    <row r="38" spans="1:6" x14ac:dyDescent="0.2">
      <c r="A38" t="str">
        <f>$A$11</f>
        <v>Water and sewerage</v>
      </c>
      <c r="B38" s="18">
        <f t="shared" si="2"/>
        <v>0.99003625484876612</v>
      </c>
      <c r="C38" s="18">
        <f t="shared" si="2"/>
        <v>0.8363826450601155</v>
      </c>
      <c r="D38" s="18">
        <f t="shared" si="2"/>
        <v>0.79893812021996113</v>
      </c>
      <c r="E38" s="18">
        <f t="shared" si="2"/>
        <v>0.80472731081822002</v>
      </c>
      <c r="F38" s="18">
        <f t="shared" si="2"/>
        <v>0.80635193436177488</v>
      </c>
    </row>
    <row r="39" spans="1:6" x14ac:dyDescent="0.2">
      <c r="A39" t="str">
        <f>$A$12</f>
        <v>Construction</v>
      </c>
      <c r="B39" s="18">
        <f t="shared" si="2"/>
        <v>6.331922014045567</v>
      </c>
      <c r="C39" s="18">
        <f t="shared" si="2"/>
        <v>7.6805756280556983</v>
      </c>
      <c r="D39" s="18">
        <f t="shared" si="2"/>
        <v>7.4457998862271477</v>
      </c>
      <c r="E39" s="18">
        <f t="shared" si="2"/>
        <v>7.238232557566346</v>
      </c>
      <c r="F39" s="18">
        <f t="shared" si="2"/>
        <v>7.0293877022501201</v>
      </c>
    </row>
    <row r="40" spans="1:6" x14ac:dyDescent="0.2">
      <c r="A40" t="str">
        <f>$A$13</f>
        <v>Wholesale and retail trade</v>
      </c>
      <c r="B40" s="18">
        <f t="shared" si="2"/>
        <v>15.281545521385297</v>
      </c>
      <c r="C40" s="18">
        <f t="shared" si="2"/>
        <v>13.942375695704301</v>
      </c>
      <c r="D40" s="18">
        <f t="shared" si="2"/>
        <v>14.157132924593949</v>
      </c>
      <c r="E40" s="18">
        <f t="shared" si="2"/>
        <v>13.894793919564222</v>
      </c>
      <c r="F40" s="18">
        <f t="shared" si="2"/>
        <v>13.394270781219628</v>
      </c>
    </row>
    <row r="41" spans="1:6" x14ac:dyDescent="0.2">
      <c r="A41" t="str">
        <f>$A$14</f>
        <v>Transport and storage</v>
      </c>
      <c r="B41" s="18">
        <f t="shared" si="2"/>
        <v>4.6693963440914681</v>
      </c>
      <c r="C41" s="18">
        <f t="shared" si="2"/>
        <v>4.9838565849758689</v>
      </c>
      <c r="D41" s="18">
        <f t="shared" si="2"/>
        <v>4.8928639150496247</v>
      </c>
      <c r="E41" s="18">
        <f t="shared" si="2"/>
        <v>4.9965802170175797</v>
      </c>
      <c r="F41" s="18">
        <f t="shared" si="2"/>
        <v>4.8545917916904626</v>
      </c>
    </row>
    <row r="42" spans="1:6" x14ac:dyDescent="0.2">
      <c r="A42" t="str">
        <f>$A$15</f>
        <v>Accommodation and food</v>
      </c>
      <c r="B42" s="18">
        <f t="shared" si="2"/>
        <v>6.2083259386963379</v>
      </c>
      <c r="C42" s="18">
        <f t="shared" si="2"/>
        <v>7.2919036929983747</v>
      </c>
      <c r="D42" s="18">
        <f t="shared" si="2"/>
        <v>7.6739776246760742</v>
      </c>
      <c r="E42" s="18">
        <f t="shared" si="2"/>
        <v>7.9018553092901183</v>
      </c>
      <c r="F42" s="18">
        <f t="shared" si="2"/>
        <v>8.98464399856387</v>
      </c>
    </row>
    <row r="43" spans="1:6" x14ac:dyDescent="0.2">
      <c r="A43" t="str">
        <f>$A$16</f>
        <v>Media</v>
      </c>
      <c r="B43" s="18">
        <f t="shared" si="2"/>
        <v>0.6724894151053411</v>
      </c>
      <c r="C43" s="18">
        <f t="shared" si="2"/>
        <v>0.55902340026444375</v>
      </c>
      <c r="D43" s="18">
        <f t="shared" si="2"/>
        <v>0.67505214588205698</v>
      </c>
      <c r="E43" s="18">
        <f t="shared" si="2"/>
        <v>0.64945067810291512</v>
      </c>
      <c r="F43" s="18">
        <f t="shared" si="2"/>
        <v>0.63330998640384673</v>
      </c>
    </row>
    <row r="44" spans="1:6" x14ac:dyDescent="0.2">
      <c r="A44" t="str">
        <f>$A$17</f>
        <v>Information technology</v>
      </c>
      <c r="B44" s="18">
        <f t="shared" si="2"/>
        <v>2.350226909717819</v>
      </c>
      <c r="C44" s="18">
        <f t="shared" si="2"/>
        <v>2.4322745303035038</v>
      </c>
      <c r="D44" s="18">
        <f t="shared" si="2"/>
        <v>2.6294165981922699</v>
      </c>
      <c r="E44" s="18">
        <f t="shared" si="2"/>
        <v>2.7241190207713184</v>
      </c>
      <c r="F44" s="18">
        <f t="shared" si="2"/>
        <v>2.758076762349837</v>
      </c>
    </row>
    <row r="45" spans="1:6" x14ac:dyDescent="0.2">
      <c r="A45" t="str">
        <f>$A$18</f>
        <v>Finance and insurance</v>
      </c>
      <c r="B45" s="18">
        <f t="shared" si="2"/>
        <v>1.8792941713358553</v>
      </c>
      <c r="C45" s="18">
        <f t="shared" si="2"/>
        <v>1.2312044525076145</v>
      </c>
      <c r="D45" s="18">
        <f t="shared" si="2"/>
        <v>1.2850009481069469</v>
      </c>
      <c r="E45" s="18">
        <f t="shared" si="2"/>
        <v>1.2514557184317086</v>
      </c>
      <c r="F45" s="18">
        <f t="shared" si="2"/>
        <v>1.1400756911377803</v>
      </c>
    </row>
    <row r="46" spans="1:6" x14ac:dyDescent="0.2">
      <c r="A46" t="str">
        <f>$A$19</f>
        <v>Real estate</v>
      </c>
      <c r="B46" s="18">
        <f t="shared" si="2"/>
        <v>2.6924929645310973</v>
      </c>
      <c r="C46" s="18">
        <f t="shared" si="2"/>
        <v>2.7877371544540499</v>
      </c>
      <c r="D46" s="18">
        <f t="shared" si="2"/>
        <v>2.8942544719044343</v>
      </c>
      <c r="E46" s="18">
        <f t="shared" si="2"/>
        <v>2.8565971002704948</v>
      </c>
      <c r="F46" s="18">
        <f t="shared" si="2"/>
        <v>3.205984661655914</v>
      </c>
    </row>
    <row r="47" spans="1:6" x14ac:dyDescent="0.2">
      <c r="A47" s="10" t="str">
        <f>$A$20</f>
        <v>Professional services</v>
      </c>
      <c r="B47" s="18">
        <f t="shared" si="2"/>
        <v>6.9239155236670511</v>
      </c>
      <c r="C47" s="18">
        <f t="shared" si="2"/>
        <v>7.0643584145628946</v>
      </c>
      <c r="D47" s="18">
        <f t="shared" si="2"/>
        <v>7.1240755957271933</v>
      </c>
      <c r="E47" s="18">
        <f t="shared" si="2"/>
        <v>7.2499399227313948</v>
      </c>
      <c r="F47" s="18">
        <f t="shared" si="2"/>
        <v>7.4060776569884927</v>
      </c>
    </row>
    <row r="48" spans="1:6" x14ac:dyDescent="0.2">
      <c r="A48" s="10" t="str">
        <f>$A$21</f>
        <v>Support services</v>
      </c>
      <c r="B48" s="18">
        <f t="shared" si="2"/>
        <v>5.9985295236163489</v>
      </c>
      <c r="C48" s="18">
        <f t="shared" si="2"/>
        <v>6.7814642846160904</v>
      </c>
      <c r="D48" s="18">
        <f t="shared" si="2"/>
        <v>6.3687503950445628</v>
      </c>
      <c r="E48" s="18">
        <f t="shared" si="2"/>
        <v>6.6460863510607595</v>
      </c>
      <c r="F48" s="18">
        <f t="shared" si="2"/>
        <v>6.7845392316701965</v>
      </c>
    </row>
    <row r="49" spans="1:9" x14ac:dyDescent="0.2">
      <c r="A49" s="10" t="str">
        <f>$A$22</f>
        <v>Public admin. and defence</v>
      </c>
      <c r="B49" s="18">
        <f t="shared" si="2"/>
        <v>4.2282534289988147</v>
      </c>
      <c r="C49" s="18">
        <f t="shared" si="2"/>
        <v>4.0263214538298326</v>
      </c>
      <c r="D49" s="18">
        <f t="shared" si="2"/>
        <v>4.1059351494848615</v>
      </c>
      <c r="E49" s="18">
        <f t="shared" si="2"/>
        <v>4.0513645242188367</v>
      </c>
      <c r="F49" s="18">
        <f t="shared" si="2"/>
        <v>3.9834962713580264</v>
      </c>
    </row>
    <row r="50" spans="1:9" x14ac:dyDescent="0.2">
      <c r="A50" s="10" t="str">
        <f>$A$23</f>
        <v>Education</v>
      </c>
      <c r="B50" s="18">
        <f t="shared" si="2"/>
        <v>8.7246152676013615</v>
      </c>
      <c r="C50" s="18">
        <f t="shared" si="2"/>
        <v>7.8693767104332766</v>
      </c>
      <c r="D50" s="18">
        <f t="shared" si="2"/>
        <v>8.2125023702673641</v>
      </c>
      <c r="E50" s="18">
        <f t="shared" si="2"/>
        <v>8.2296615339113046</v>
      </c>
      <c r="F50" s="18">
        <f t="shared" si="2"/>
        <v>8.3684027757340971</v>
      </c>
    </row>
    <row r="51" spans="1:9" x14ac:dyDescent="0.2">
      <c r="A51" s="10" t="str">
        <f>$A$24</f>
        <v>Health and social work</v>
      </c>
      <c r="B51" s="18">
        <f t="shared" si="2"/>
        <v>11.585705955429383</v>
      </c>
      <c r="C51" s="18">
        <f t="shared" si="2"/>
        <v>12.9479413302174</v>
      </c>
      <c r="D51" s="18">
        <f t="shared" si="2"/>
        <v>13.013083875861176</v>
      </c>
      <c r="E51" s="18">
        <f t="shared" si="2"/>
        <v>13.507834692003886</v>
      </c>
      <c r="F51" s="18">
        <f t="shared" si="2"/>
        <v>13.738588942972708</v>
      </c>
    </row>
    <row r="52" spans="1:9" x14ac:dyDescent="0.2">
      <c r="A52" s="10" t="str">
        <f>$A$25</f>
        <v>Arts and entertainment</v>
      </c>
      <c r="B52" s="18">
        <f t="shared" si="2"/>
        <v>3.243921608396938</v>
      </c>
      <c r="C52" s="18">
        <f t="shared" si="2"/>
        <v>3.1013806463515872</v>
      </c>
      <c r="D52" s="18">
        <f t="shared" si="2"/>
        <v>3.0851400037924237</v>
      </c>
      <c r="E52" s="18">
        <f t="shared" si="2"/>
        <v>2.7426043341898203</v>
      </c>
      <c r="F52" s="18">
        <f t="shared" si="2"/>
        <v>2.8810895756940829</v>
      </c>
    </row>
    <row r="53" spans="1:9" x14ac:dyDescent="0.2">
      <c r="A53" s="10" t="str">
        <f>$A$26</f>
        <v>Other services</v>
      </c>
      <c r="B53" s="18">
        <f t="shared" si="2"/>
        <v>3.4093502015566832</v>
      </c>
      <c r="C53" s="18">
        <f t="shared" si="2"/>
        <v>3.3922696104055841</v>
      </c>
      <c r="D53" s="18">
        <f t="shared" si="2"/>
        <v>3.2659123949181557</v>
      </c>
      <c r="E53" s="18">
        <f t="shared" si="2"/>
        <v>3.0833502782039672</v>
      </c>
      <c r="F53" s="18">
        <f t="shared" si="2"/>
        <v>2.9428902713933374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Worcestershire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-4.2964817423332136</v>
      </c>
      <c r="C63" s="18">
        <f>IF(AND(D$3-C$3 &lt;&gt; 0,C5&lt;&gt;0,D5&lt;&gt;0),(EXP(LN(D5/C5)/(D$3-C$3))-1)*100,0)</f>
        <v>-29.399524375743191</v>
      </c>
      <c r="D63" s="18">
        <f t="shared" ref="B63:E78" si="3">IF(AND(E$3-D$3 &lt;&gt; 0,D5&lt;&gt;0,E5&lt;&gt;0),(EXP(LN(E5/D5)/(E$3-D$3))-1)*100,0)</f>
        <v>0.81196975921882242</v>
      </c>
      <c r="E63" s="18">
        <f t="shared" si="3"/>
        <v>1.2124397776402951E-2</v>
      </c>
      <c r="F63" s="18">
        <f>IF(AND(F$3-D$3 &lt;&gt; 0,D5&lt;&gt;0,F5&lt;&gt;0),(EXP(LN(F5/D5)/(F$3-D$3))-1)*100,0)</f>
        <v>0.27803190936364075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5.4844671280265045</v>
      </c>
      <c r="C64" s="18">
        <f t="shared" ref="C64:C78" si="4">IF(AND(D$3-C$3 &lt;&gt; 0,C6&lt;&gt;0,D6&lt;&gt;0),(EXP(LN(D6/C6)/(D$3-C$3))-1)*100,0)</f>
        <v>3.8461538461543876</v>
      </c>
      <c r="D64" s="18">
        <f t="shared" si="3"/>
        <v>-4.9020607204411037</v>
      </c>
      <c r="E64" s="18">
        <f t="shared" si="3"/>
        <v>-3.3087451654250977</v>
      </c>
      <c r="F64" s="18">
        <f t="shared" ref="F64:F84" si="5">IF(AND(F$3-D$3 &lt;&gt; 0,D6&lt;&gt;0,F6&lt;&gt;0),(EXP(LN(F6/D6)/(F$3-D$3))-1)*100,0)</f>
        <v>-3.842794605443145</v>
      </c>
    </row>
    <row r="65" spans="1:6" x14ac:dyDescent="0.2">
      <c r="A65" t="str">
        <f>$A$7</f>
        <v>Food drink and tobacco</v>
      </c>
      <c r="B65" s="18">
        <f t="shared" si="3"/>
        <v>-6.7524261941747099</v>
      </c>
      <c r="C65" s="18">
        <f t="shared" si="4"/>
        <v>-0.84911822338363807</v>
      </c>
      <c r="D65" s="18">
        <f t="shared" si="3"/>
        <v>0.11829686086441971</v>
      </c>
      <c r="E65" s="18">
        <f t="shared" si="3"/>
        <v>-0.25503547814942351</v>
      </c>
      <c r="F65" s="18">
        <f t="shared" si="5"/>
        <v>-0.13074630244531704</v>
      </c>
    </row>
    <row r="66" spans="1:6" x14ac:dyDescent="0.2">
      <c r="A66" t="str">
        <f>$A$8</f>
        <v>Engineering</v>
      </c>
      <c r="B66" s="18">
        <f t="shared" si="3"/>
        <v>4.7385415959447119</v>
      </c>
      <c r="C66" s="18">
        <f t="shared" si="4"/>
        <v>-6.8202146690520493</v>
      </c>
      <c r="D66" s="18">
        <f t="shared" si="3"/>
        <v>1.8367256574010726</v>
      </c>
      <c r="E66" s="18">
        <f t="shared" si="3"/>
        <v>-0.81354620146583123</v>
      </c>
      <c r="F66" s="18">
        <f t="shared" si="5"/>
        <v>6.212412131183509E-2</v>
      </c>
    </row>
    <row r="67" spans="1:6" x14ac:dyDescent="0.2">
      <c r="A67" t="str">
        <f>$A$9</f>
        <v>Rest of manufacturing</v>
      </c>
      <c r="B67" s="18">
        <f t="shared" si="3"/>
        <v>-2.8018951127416813</v>
      </c>
      <c r="C67" s="18">
        <f t="shared" si="4"/>
        <v>-3.919406575781692</v>
      </c>
      <c r="D67" s="18">
        <f t="shared" si="3"/>
        <v>-0.63182527451149939</v>
      </c>
      <c r="E67" s="18">
        <f t="shared" si="3"/>
        <v>-0.50113641162278233</v>
      </c>
      <c r="F67" s="18">
        <f t="shared" si="5"/>
        <v>-0.54471845273990072</v>
      </c>
    </row>
    <row r="68" spans="1:6" x14ac:dyDescent="0.2">
      <c r="A68" t="str">
        <f>$A$10</f>
        <v>Electricity and gas</v>
      </c>
      <c r="B68" s="18">
        <f t="shared" si="3"/>
        <v>-4.2098247569407832</v>
      </c>
      <c r="C68" s="18">
        <f t="shared" si="4"/>
        <v>9.3862815884472752</v>
      </c>
      <c r="D68" s="18">
        <f t="shared" si="3"/>
        <v>-0.73685190125467592</v>
      </c>
      <c r="E68" s="18">
        <f t="shared" si="3"/>
        <v>-0.10321783526665573</v>
      </c>
      <c r="F68" s="18">
        <f t="shared" si="5"/>
        <v>-0.31487733419200969</v>
      </c>
    </row>
    <row r="69" spans="1:6" x14ac:dyDescent="0.2">
      <c r="A69" t="str">
        <f>$A$11</f>
        <v>Water and sewerage</v>
      </c>
      <c r="B69" s="18">
        <f t="shared" si="3"/>
        <v>-3.4028151870520662</v>
      </c>
      <c r="C69" s="18">
        <f t="shared" si="4"/>
        <v>-7.0588235294117503</v>
      </c>
      <c r="D69" s="18">
        <f t="shared" si="3"/>
        <v>0.6558963431287923</v>
      </c>
      <c r="E69" s="18">
        <f t="shared" si="3"/>
        <v>0.47956333162713083</v>
      </c>
      <c r="F69" s="18">
        <f t="shared" si="5"/>
        <v>0.53830665235454767</v>
      </c>
    </row>
    <row r="70" spans="1:6" x14ac:dyDescent="0.2">
      <c r="A70" t="str">
        <f>$A$12</f>
        <v>Construction</v>
      </c>
      <c r="B70" s="18">
        <f t="shared" si="3"/>
        <v>5.7403014901147742</v>
      </c>
      <c r="C70" s="18">
        <f t="shared" si="4"/>
        <v>-5.6769957562654909</v>
      </c>
      <c r="D70" s="18">
        <f t="shared" si="3"/>
        <v>-5.6090051279888975E-2</v>
      </c>
      <c r="E70" s="18">
        <f t="shared" si="3"/>
        <v>0.16561142294198028</v>
      </c>
      <c r="F70" s="18">
        <f t="shared" si="5"/>
        <v>9.1656341861834356E-2</v>
      </c>
    </row>
    <row r="71" spans="1:6" x14ac:dyDescent="0.2">
      <c r="A71" t="str">
        <f>$A$13</f>
        <v>Wholesale and retail trade</v>
      </c>
      <c r="B71" s="18">
        <f t="shared" si="3"/>
        <v>-1.5267284417117777</v>
      </c>
      <c r="C71" s="18">
        <f t="shared" si="4"/>
        <v>-1.2041815535260292</v>
      </c>
      <c r="D71" s="18">
        <f t="shared" si="3"/>
        <v>0.13535946410068167</v>
      </c>
      <c r="E71" s="18">
        <f t="shared" si="3"/>
        <v>9.1419006007065207E-2</v>
      </c>
      <c r="F71" s="18">
        <f t="shared" si="5"/>
        <v>0.10606368256043108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2.4123167157474645</v>
      </c>
      <c r="C72" s="18">
        <f t="shared" si="4"/>
        <v>-4.4792694965448803</v>
      </c>
      <c r="D72" s="18">
        <f t="shared" si="3"/>
        <v>0.9332009735725233</v>
      </c>
      <c r="E72" s="18">
        <f t="shared" si="3"/>
        <v>0.17010642463552994</v>
      </c>
      <c r="F72" s="18">
        <f t="shared" si="5"/>
        <v>0.42382807810770196</v>
      </c>
    </row>
    <row r="73" spans="1:6" x14ac:dyDescent="0.2">
      <c r="A73" t="str">
        <f>$A$15</f>
        <v>Accommodation and food</v>
      </c>
      <c r="B73" s="18">
        <f t="shared" si="6"/>
        <v>4.8920552121841654</v>
      </c>
      <c r="C73" s="18">
        <f>IF(AND(D$3-C$3 &lt;&gt; 0,C15&lt;&gt;0,D15&lt;&gt;0),(EXP(LN(D15/C15)/(D$3-C$3))-1)*100,0)</f>
        <v>2.3952095808384311</v>
      </c>
      <c r="D73" s="18">
        <f t="shared" si="3"/>
        <v>1.1006179362851087</v>
      </c>
      <c r="E73" s="18">
        <f t="shared" si="3"/>
        <v>1.7577111873367413</v>
      </c>
      <c r="F73" s="18">
        <f t="shared" si="5"/>
        <v>1.5382069457314351</v>
      </c>
    </row>
    <row r="74" spans="1:6" x14ac:dyDescent="0.2">
      <c r="A74" t="str">
        <f>$A$16</f>
        <v>Media</v>
      </c>
      <c r="B74" s="18">
        <f t="shared" si="6"/>
        <v>-3.7917921345262284</v>
      </c>
      <c r="C74" s="18">
        <f>IF(AND(D$3-C$3 &lt;&gt; 0,C16&lt;&gt;0,D16&lt;&gt;0),(EXP(LN(D16/C16)/(D$3-C$3))-1)*100,0)</f>
        <v>17.491749174917935</v>
      </c>
      <c r="D74" s="18">
        <f t="shared" si="3"/>
        <v>-0.2635578831304608</v>
      </c>
      <c r="E74" s="18">
        <f t="shared" si="3"/>
        <v>0.20679363993345579</v>
      </c>
      <c r="F74" s="18">
        <f t="shared" si="5"/>
        <v>4.9763852776085749E-2</v>
      </c>
    </row>
    <row r="75" spans="1:6" x14ac:dyDescent="0.2">
      <c r="A75" t="str">
        <f>$A$17</f>
        <v>Information technology</v>
      </c>
      <c r="B75" s="18">
        <f t="shared" si="6"/>
        <v>1.6252648858182228</v>
      </c>
      <c r="C75" s="18">
        <f t="shared" si="4"/>
        <v>5.1833122629577399</v>
      </c>
      <c r="D75" s="18">
        <f t="shared" si="3"/>
        <v>1.2244525953108987</v>
      </c>
      <c r="E75" s="18">
        <f t="shared" si="3"/>
        <v>0.58383194654181292</v>
      </c>
      <c r="F75" s="18">
        <f t="shared" si="5"/>
        <v>0.79692041266643532</v>
      </c>
    </row>
    <row r="76" spans="1:6" x14ac:dyDescent="0.2">
      <c r="A76" t="str">
        <f>$A$18</f>
        <v>Finance and insurance</v>
      </c>
      <c r="B76" s="18">
        <f t="shared" si="6"/>
        <v>-9.3516624243465518</v>
      </c>
      <c r="C76" s="18">
        <f t="shared" si="4"/>
        <v>1.5484515484512906</v>
      </c>
      <c r="D76" s="18">
        <f t="shared" si="3"/>
        <v>-1.9683103582146533E-2</v>
      </c>
      <c r="E76" s="18">
        <f t="shared" si="3"/>
        <v>-0.47275794676934213</v>
      </c>
      <c r="F76" s="18">
        <f t="shared" si="5"/>
        <v>-0.32196158997858104</v>
      </c>
    </row>
    <row r="77" spans="1:6" x14ac:dyDescent="0.2">
      <c r="A77" t="str">
        <f>$A$19</f>
        <v>Real estate</v>
      </c>
      <c r="B77" s="18">
        <f t="shared" si="6"/>
        <v>1.6366408068484883</v>
      </c>
      <c r="C77" s="18">
        <f t="shared" si="4"/>
        <v>1.014780498566048</v>
      </c>
      <c r="D77" s="18">
        <f t="shared" si="3"/>
        <v>0.24773218638376449</v>
      </c>
      <c r="E77" s="18">
        <f t="shared" si="3"/>
        <v>1.6251956702357573</v>
      </c>
      <c r="F77" s="18">
        <f t="shared" si="5"/>
        <v>1.1639508979558899</v>
      </c>
    </row>
    <row r="78" spans="1:6" x14ac:dyDescent="0.2">
      <c r="A78" t="str">
        <f>$A$20</f>
        <v>Professional services</v>
      </c>
      <c r="B78" s="18">
        <f t="shared" si="6"/>
        <v>1.26426909354862</v>
      </c>
      <c r="C78" s="18">
        <f t="shared" si="4"/>
        <v>-1.8803865238965933</v>
      </c>
      <c r="D78" s="18">
        <f t="shared" si="3"/>
        <v>0.86332455934408081</v>
      </c>
      <c r="E78" s="18">
        <f t="shared" si="3"/>
        <v>0.67358525107903411</v>
      </c>
      <c r="F78" s="18">
        <f t="shared" si="5"/>
        <v>0.7367919952403712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3.8952424144719888</v>
      </c>
      <c r="C79" s="18">
        <f t="shared" ref="C79:C84" si="8">IF(AND(D$3-C$3 &lt;&gt; 0,C21&lt;&gt;0,D21&lt;&gt;0),(EXP(LN(D21/C21)/(D$3-C$3))-1)*100,0)</f>
        <v>-8.6242858438377432</v>
      </c>
      <c r="D79" s="18">
        <f t="shared" ref="D79:D84" si="9">IF(AND(E$3-D$3 &lt;&gt; 0,D21&lt;&gt;0,E21&lt;&gt;0),(EXP(LN(E21/D21)/(E$3-D$3))-1)*100,0)</f>
        <v>1.371168222865049</v>
      </c>
      <c r="E79" s="18">
        <f t="shared" ref="E79:E84" si="10">IF(AND(F$3-E$3 &lt;&gt; 0,E21&lt;&gt;0,F21&lt;&gt;0),(EXP(LN(F21/E21)/(F$3-E$3))-1)*100,0)</f>
        <v>0.66664336754200804</v>
      </c>
      <c r="F79" s="18">
        <f t="shared" si="5"/>
        <v>0.9009392525811899</v>
      </c>
    </row>
    <row r="80" spans="1:6" x14ac:dyDescent="0.2">
      <c r="A80" s="10" t="str">
        <f>$A$22</f>
        <v>Public admin. and defence</v>
      </c>
      <c r="B80" s="18">
        <f t="shared" si="7"/>
        <v>-0.46797268632359224</v>
      </c>
      <c r="C80" s="18">
        <f t="shared" si="8"/>
        <v>-0.77898274018632918</v>
      </c>
      <c r="D80" s="18">
        <f t="shared" si="9"/>
        <v>0.24205197802511513</v>
      </c>
      <c r="E80" s="18">
        <f t="shared" si="10"/>
        <v>0.28972934894406777</v>
      </c>
      <c r="F80" s="18">
        <f t="shared" si="5"/>
        <v>0.27383437290040558</v>
      </c>
    </row>
    <row r="81" spans="1:6" x14ac:dyDescent="0.2">
      <c r="A81" s="10" t="str">
        <f>$A$23</f>
        <v>Education</v>
      </c>
      <c r="B81" s="18">
        <f t="shared" si="7"/>
        <v>-1.8083622085552697</v>
      </c>
      <c r="C81" s="18">
        <f t="shared" si="8"/>
        <v>1.5395436073770696</v>
      </c>
      <c r="D81" s="18">
        <f t="shared" si="9"/>
        <v>0.55262076991602349</v>
      </c>
      <c r="E81" s="18">
        <f t="shared" si="10"/>
        <v>0.62739035433125867</v>
      </c>
      <c r="F81" s="18">
        <f t="shared" si="5"/>
        <v>0.60246098404872495</v>
      </c>
    </row>
    <row r="82" spans="1:6" x14ac:dyDescent="0.2">
      <c r="A82" s="10" t="str">
        <f>$A$24</f>
        <v>Health and social work</v>
      </c>
      <c r="B82" s="18">
        <f t="shared" si="7"/>
        <v>3.5966105365758505</v>
      </c>
      <c r="C82" s="18">
        <f t="shared" si="8"/>
        <v>-2.2133561318515849</v>
      </c>
      <c r="D82" s="18">
        <f t="shared" si="9"/>
        <v>1.2635626777526943</v>
      </c>
      <c r="E82" s="18">
        <f t="shared" si="10"/>
        <v>0.62960990478875267</v>
      </c>
      <c r="F82" s="18">
        <f t="shared" si="5"/>
        <v>0.84048528509792497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-0.36838465875784765</v>
      </c>
      <c r="C83" s="18">
        <f t="shared" si="8"/>
        <v>-3.2123735871505632</v>
      </c>
      <c r="D83" s="18">
        <f t="shared" si="9"/>
        <v>-1.8275210869266312</v>
      </c>
      <c r="E83" s="18">
        <f t="shared" si="10"/>
        <v>0.95538984662517645</v>
      </c>
      <c r="F83" s="18">
        <f t="shared" si="5"/>
        <v>1.9096216945180267E-2</v>
      </c>
    </row>
    <row r="84" spans="1:6" x14ac:dyDescent="0.2">
      <c r="A84" s="10" t="str">
        <f>$A$26</f>
        <v>Other services</v>
      </c>
      <c r="B84" s="18">
        <f t="shared" si="7"/>
        <v>0.6307427731826909</v>
      </c>
      <c r="C84" s="18">
        <f t="shared" si="8"/>
        <v>-6.3270485859315713</v>
      </c>
      <c r="D84" s="18">
        <f t="shared" si="9"/>
        <v>-0.6390425164382818</v>
      </c>
      <c r="E84" s="18">
        <f t="shared" si="10"/>
        <v>-7.9964819699851475E-3</v>
      </c>
      <c r="F84" s="18">
        <f t="shared" si="5"/>
        <v>-0.21878921918164762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0.75717704896562932</v>
      </c>
      <c r="C86" s="18">
        <f>IF(AND(D$3-C$3 &lt;&gt; 0,C28&lt;&gt;0,D28&lt;&gt;0),(EXP(LN(D28/C28)/(D$3-C$3))-1)*100,0)</f>
        <v>-2.7028689154699803</v>
      </c>
      <c r="D86" s="18">
        <f>IF(AND(E$3-D$3 &lt;&gt; 0,D28&lt;&gt;0,E28&lt;&gt;0),(EXP(LN(E28/D28)/(E$3-D$3))-1)*100,0)</f>
        <v>0.51065453157652652</v>
      </c>
      <c r="E86" s="18">
        <f>IF(AND(F$3-E$3 &lt;&gt; 0,E28&lt;&gt;0,F28&lt;&gt;0),(EXP(LN(F28/E28)/(F$3-E$3))-1)*100,0)</f>
        <v>0.45930050969980041</v>
      </c>
      <c r="F86" s="18">
        <f>IF(AND(F$3-D$3 &lt;&gt; 0,D28&lt;&gt;0,F28&lt;&gt;0),(EXP(LN(F28/D28)/(F$3-D$3))-1)*100,0)</f>
        <v>0.47641560095557089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-0.64599999999998925</v>
      </c>
      <c r="C90" s="27">
        <f>D5-C5</f>
        <v>-0.98900000000000077</v>
      </c>
      <c r="D90" s="27">
        <f t="shared" si="11"/>
        <v>9.800000000000253E-2</v>
      </c>
      <c r="E90" s="27">
        <f t="shared" si="11"/>
        <v>2.9999999999992255E-3</v>
      </c>
      <c r="F90" s="27">
        <f>F5-D5</f>
        <v>0.10100000000000176</v>
      </c>
    </row>
    <row r="91" spans="1:6" x14ac:dyDescent="0.2">
      <c r="A91" t="str">
        <f>$A$6</f>
        <v>Mining and quarrying</v>
      </c>
      <c r="B91" s="27">
        <f t="shared" si="11"/>
        <v>1.999999999999949E-2</v>
      </c>
      <c r="C91" s="27">
        <f t="shared" ref="C91:C105" si="12">D6-C6</f>
        <v>4.0000000000005587E-3</v>
      </c>
      <c r="D91" s="27">
        <f t="shared" si="11"/>
        <v>-2.4000000000000368E-2</v>
      </c>
      <c r="E91" s="27">
        <f t="shared" si="11"/>
        <v>-2.3999999999999889E-2</v>
      </c>
      <c r="F91" s="27">
        <f t="shared" ref="F91:F111" si="13">F6-D6</f>
        <v>-4.8000000000000258E-2</v>
      </c>
    </row>
    <row r="92" spans="1:6" x14ac:dyDescent="0.2">
      <c r="A92" t="str">
        <f>$A$7</f>
        <v>Food drink and tobacco</v>
      </c>
      <c r="B92" s="27">
        <f t="shared" si="11"/>
        <v>-0.98799999999999022</v>
      </c>
      <c r="C92" s="27">
        <f t="shared" si="12"/>
        <v>-2.6000000000006906E-2</v>
      </c>
      <c r="D92" s="27">
        <f t="shared" si="11"/>
        <v>1.8000000000003791E-2</v>
      </c>
      <c r="E92" s="27">
        <f t="shared" si="11"/>
        <v>-7.7000000000009727E-2</v>
      </c>
      <c r="F92" s="27">
        <f t="shared" si="13"/>
        <v>-5.9000000000005937E-2</v>
      </c>
    </row>
    <row r="93" spans="1:6" x14ac:dyDescent="0.2">
      <c r="A93" t="str">
        <f>$A$8</f>
        <v>Engineering</v>
      </c>
      <c r="B93" s="27">
        <f t="shared" si="11"/>
        <v>0.75599999999999001</v>
      </c>
      <c r="C93" s="27">
        <f t="shared" si="12"/>
        <v>-0.30500000000000771</v>
      </c>
      <c r="D93" s="27">
        <f t="shared" si="11"/>
        <v>0.3970000000000109</v>
      </c>
      <c r="E93" s="27">
        <f t="shared" si="11"/>
        <v>-0.35800000000001475</v>
      </c>
      <c r="F93" s="27">
        <f t="shared" si="13"/>
        <v>3.8999999999996149E-2</v>
      </c>
    </row>
    <row r="94" spans="1:6" x14ac:dyDescent="0.2">
      <c r="A94" t="str">
        <f>$A$9</f>
        <v>Rest of manufacturing</v>
      </c>
      <c r="B94" s="27">
        <f t="shared" si="11"/>
        <v>-1.2010000000000201</v>
      </c>
      <c r="C94" s="27">
        <f t="shared" si="12"/>
        <v>-0.39099999999998047</v>
      </c>
      <c r="D94" s="27">
        <f t="shared" si="11"/>
        <v>-0.29899999999999061</v>
      </c>
      <c r="E94" s="27">
        <f t="shared" si="11"/>
        <v>-0.45499999999999829</v>
      </c>
      <c r="F94" s="27">
        <f t="shared" si="13"/>
        <v>-0.7539999999999889</v>
      </c>
    </row>
    <row r="95" spans="1:6" x14ac:dyDescent="0.2">
      <c r="A95" t="str">
        <f>$A$10</f>
        <v>Electricity and gas</v>
      </c>
      <c r="B95" s="27">
        <f t="shared" si="11"/>
        <v>-5.1999999999999769E-2</v>
      </c>
      <c r="C95" s="27">
        <f t="shared" si="12"/>
        <v>2.5999999999998968E-2</v>
      </c>
      <c r="D95" s="27">
        <f t="shared" si="11"/>
        <v>-1.0999999999999344E-2</v>
      </c>
      <c r="E95" s="27">
        <f t="shared" si="11"/>
        <v>-2.9999999999990035E-3</v>
      </c>
      <c r="F95" s="27">
        <f t="shared" si="13"/>
        <v>-1.3999999999998347E-2</v>
      </c>
    </row>
    <row r="96" spans="1:6" x14ac:dyDescent="0.2">
      <c r="A96" t="str">
        <f>$A$11</f>
        <v>Water and sewerage</v>
      </c>
      <c r="B96" s="27">
        <f t="shared" si="11"/>
        <v>-0.20199999999999574</v>
      </c>
      <c r="C96" s="27">
        <f t="shared" si="12"/>
        <v>-9.5999999999999863E-2</v>
      </c>
      <c r="D96" s="27">
        <f t="shared" si="11"/>
        <v>4.1999999999996707E-2</v>
      </c>
      <c r="E96" s="27">
        <f t="shared" si="11"/>
        <v>6.4000000000001833E-2</v>
      </c>
      <c r="F96" s="27">
        <f t="shared" si="13"/>
        <v>0.10599999999999854</v>
      </c>
    </row>
    <row r="97" spans="1:6" x14ac:dyDescent="0.2">
      <c r="A97" t="str">
        <f>$A$12</f>
        <v>Construction</v>
      </c>
      <c r="B97" s="27">
        <f t="shared" si="11"/>
        <v>2.4989999999999846</v>
      </c>
      <c r="C97" s="27">
        <f t="shared" si="12"/>
        <v>-0.7089999999999943</v>
      </c>
      <c r="D97" s="27">
        <f t="shared" si="11"/>
        <v>-3.2999999999971052E-2</v>
      </c>
      <c r="E97" s="27">
        <f t="shared" si="11"/>
        <v>0.19599999999997841</v>
      </c>
      <c r="F97" s="27">
        <f t="shared" si="13"/>
        <v>0.16300000000000736</v>
      </c>
    </row>
    <row r="98" spans="1:6" x14ac:dyDescent="0.2">
      <c r="A98" t="str">
        <f>$A$13</f>
        <v>Wholesale and retail trade</v>
      </c>
      <c r="B98" s="27">
        <f t="shared" si="11"/>
        <v>-1.4390000000000569</v>
      </c>
      <c r="C98" s="27">
        <f t="shared" si="12"/>
        <v>-0.272999999999886</v>
      </c>
      <c r="D98" s="27">
        <f t="shared" si="11"/>
        <v>0.15199999999988378</v>
      </c>
      <c r="E98" s="27">
        <f t="shared" si="11"/>
        <v>0.20699999999999363</v>
      </c>
      <c r="F98" s="27">
        <f t="shared" si="13"/>
        <v>0.35899999999987742</v>
      </c>
    </row>
    <row r="99" spans="1:6" x14ac:dyDescent="0.2">
      <c r="A99" t="str">
        <f>$A$14</f>
        <v>Transport and storage</v>
      </c>
      <c r="B99" s="27">
        <f t="shared" si="11"/>
        <v>0.73700000000001342</v>
      </c>
      <c r="C99" s="27">
        <f t="shared" si="12"/>
        <v>-0.36299999999999777</v>
      </c>
      <c r="D99" s="27">
        <f t="shared" si="11"/>
        <v>0.36799999999998789</v>
      </c>
      <c r="E99" s="27">
        <f t="shared" si="11"/>
        <v>0.13900000000001533</v>
      </c>
      <c r="F99" s="27">
        <f t="shared" si="13"/>
        <v>0.50700000000000323</v>
      </c>
    </row>
    <row r="100" spans="1:6" x14ac:dyDescent="0.2">
      <c r="A100" t="str">
        <f>$A$15</f>
        <v>Accommodation and food</v>
      </c>
      <c r="B100" s="27">
        <f t="shared" si="11"/>
        <v>2.0620000000000118</v>
      </c>
      <c r="C100" s="27">
        <f t="shared" si="12"/>
        <v>0.28400000000001313</v>
      </c>
      <c r="D100" s="27">
        <f t="shared" si="11"/>
        <v>0.68300000000000693</v>
      </c>
      <c r="E100" s="27">
        <f t="shared" si="11"/>
        <v>2.4409999999999759</v>
      </c>
      <c r="F100" s="27">
        <f t="shared" si="13"/>
        <v>3.1239999999999828</v>
      </c>
    </row>
    <row r="101" spans="1:6" x14ac:dyDescent="0.2">
      <c r="A101" t="str">
        <f>$A$16</f>
        <v>Media</v>
      </c>
      <c r="B101" s="27">
        <f t="shared" si="11"/>
        <v>-0.15200000000000069</v>
      </c>
      <c r="C101" s="27">
        <f t="shared" si="12"/>
        <v>0.15900000000000369</v>
      </c>
      <c r="D101" s="27">
        <f t="shared" si="11"/>
        <v>-1.4000000000000457E-2</v>
      </c>
      <c r="E101" s="27">
        <f t="shared" si="11"/>
        <v>2.1999999999997799E-2</v>
      </c>
      <c r="F101" s="27">
        <f t="shared" si="13"/>
        <v>7.9999999999973426E-3</v>
      </c>
    </row>
    <row r="102" spans="1:6" x14ac:dyDescent="0.2">
      <c r="A102" t="str">
        <f>$A$17</f>
        <v>Information technology</v>
      </c>
      <c r="B102" s="27">
        <f t="shared" si="11"/>
        <v>0.24700000000001099</v>
      </c>
      <c r="C102" s="27">
        <f t="shared" si="12"/>
        <v>0.20499999999997875</v>
      </c>
      <c r="D102" s="27">
        <f t="shared" si="11"/>
        <v>0.26099999999999035</v>
      </c>
      <c r="E102" s="27">
        <f t="shared" si="11"/>
        <v>0.26500000000001656</v>
      </c>
      <c r="F102" s="27">
        <f t="shared" si="13"/>
        <v>0.52600000000000691</v>
      </c>
    </row>
    <row r="103" spans="1:6" x14ac:dyDescent="0.2">
      <c r="A103" t="str">
        <f>$A$18</f>
        <v>Finance and insurance</v>
      </c>
      <c r="B103" s="27">
        <f t="shared" si="11"/>
        <v>-0.96300000000000141</v>
      </c>
      <c r="C103" s="27">
        <f t="shared" si="12"/>
        <v>3.0999999999994809E-2</v>
      </c>
      <c r="D103" s="27">
        <f t="shared" si="11"/>
        <v>-1.9999999999966711E-3</v>
      </c>
      <c r="E103" s="27">
        <f t="shared" si="11"/>
        <v>-9.4000000000003636E-2</v>
      </c>
      <c r="F103" s="27">
        <f t="shared" si="13"/>
        <v>-9.6000000000000307E-2</v>
      </c>
    </row>
    <row r="104" spans="1:6" x14ac:dyDescent="0.2">
      <c r="A104" t="str">
        <f>$A$19</f>
        <v>Real estate</v>
      </c>
      <c r="B104" s="27">
        <f t="shared" si="11"/>
        <v>0.28500000000000014</v>
      </c>
      <c r="C104" s="27">
        <f t="shared" si="12"/>
        <v>4.5999999999999375E-2</v>
      </c>
      <c r="D104" s="27">
        <f t="shared" si="11"/>
        <v>5.699999999998262E-2</v>
      </c>
      <c r="E104" s="27">
        <f t="shared" si="11"/>
        <v>0.81100000000002659</v>
      </c>
      <c r="F104" s="27">
        <f t="shared" si="13"/>
        <v>0.86800000000000921</v>
      </c>
    </row>
    <row r="105" spans="1:6" x14ac:dyDescent="0.2">
      <c r="A105" t="str">
        <f>$A$20</f>
        <v>Professional services</v>
      </c>
      <c r="B105" s="27">
        <f t="shared" si="11"/>
        <v>0.56300000000000594</v>
      </c>
      <c r="C105" s="27">
        <f t="shared" si="12"/>
        <v>-0.21600000000000108</v>
      </c>
      <c r="D105" s="27">
        <f t="shared" si="11"/>
        <v>0.49500000000001521</v>
      </c>
      <c r="E105" s="27">
        <f t="shared" si="11"/>
        <v>0.81700000000001261</v>
      </c>
      <c r="F105" s="27">
        <f t="shared" si="13"/>
        <v>1.3120000000000278</v>
      </c>
    </row>
    <row r="106" spans="1:6" x14ac:dyDescent="0.2">
      <c r="A106" s="10" t="str">
        <f>$A$21</f>
        <v>Support services</v>
      </c>
      <c r="B106" s="27">
        <f t="shared" ref="B106:B111" si="14">C21-B21</f>
        <v>1.5629999999999971</v>
      </c>
      <c r="C106" s="27">
        <f t="shared" ref="C106:C111" si="15">D21-C21</f>
        <v>-0.9509999999999863</v>
      </c>
      <c r="D106" s="27">
        <f t="shared" ref="D106:D111" si="16">E21-D21</f>
        <v>0.71000000000001329</v>
      </c>
      <c r="E106" s="27">
        <f t="shared" ref="E106:E111" si="17">F21-E21</f>
        <v>0.74099999999996236</v>
      </c>
      <c r="F106" s="27">
        <f t="shared" si="13"/>
        <v>1.4509999999999756</v>
      </c>
    </row>
    <row r="107" spans="1:6" x14ac:dyDescent="0.2">
      <c r="A107" s="10" t="str">
        <f>$A$22</f>
        <v>Public admin. and defence</v>
      </c>
      <c r="B107" s="27">
        <f t="shared" si="14"/>
        <v>-0.12400000000001565</v>
      </c>
      <c r="C107" s="27">
        <f t="shared" si="15"/>
        <v>-5.0999999999999268E-2</v>
      </c>
      <c r="D107" s="27">
        <f t="shared" si="16"/>
        <v>7.899999999999352E-2</v>
      </c>
      <c r="E107" s="27">
        <f t="shared" si="17"/>
        <v>0.1930000000000085</v>
      </c>
      <c r="F107" s="27">
        <f t="shared" si="13"/>
        <v>0.27200000000000202</v>
      </c>
    </row>
    <row r="108" spans="1:6" x14ac:dyDescent="0.2">
      <c r="A108" s="10" t="str">
        <f>$A$23</f>
        <v>Education</v>
      </c>
      <c r="B108" s="27">
        <f t="shared" si="14"/>
        <v>-0.96900000000000297</v>
      </c>
      <c r="C108" s="27">
        <f t="shared" si="15"/>
        <v>0.19699999999997075</v>
      </c>
      <c r="D108" s="27">
        <f t="shared" si="16"/>
        <v>0.36299999999999955</v>
      </c>
      <c r="E108" s="27">
        <f t="shared" si="17"/>
        <v>0.86199999999999122</v>
      </c>
      <c r="F108" s="27">
        <f t="shared" si="13"/>
        <v>1.2249999999999908</v>
      </c>
    </row>
    <row r="109" spans="1:6" x14ac:dyDescent="0.2">
      <c r="A109" s="10" t="str">
        <f>$A$24</f>
        <v>Health and social work</v>
      </c>
      <c r="B109" s="27">
        <f t="shared" si="14"/>
        <v>2.7749999999999417</v>
      </c>
      <c r="C109" s="27">
        <f t="shared" si="15"/>
        <v>-0.46600000000003305</v>
      </c>
      <c r="D109" s="27">
        <f t="shared" si="16"/>
        <v>1.33400000000006</v>
      </c>
      <c r="E109" s="27">
        <f t="shared" si="17"/>
        <v>1.4200000000000337</v>
      </c>
      <c r="F109" s="27">
        <f t="shared" si="13"/>
        <v>2.7540000000000937</v>
      </c>
    </row>
    <row r="110" spans="1:6" x14ac:dyDescent="0.2">
      <c r="A110" s="10" t="str">
        <f>$A$25</f>
        <v>Arts and entertainment</v>
      </c>
      <c r="B110" s="27">
        <f t="shared" si="14"/>
        <v>-7.500000000002327E-2</v>
      </c>
      <c r="C110" s="27">
        <f t="shared" si="15"/>
        <v>-0.16200000000000259</v>
      </c>
      <c r="D110" s="27">
        <f t="shared" si="16"/>
        <v>-0.42999999999999261</v>
      </c>
      <c r="E110" s="27">
        <f t="shared" si="17"/>
        <v>0.44400000000000261</v>
      </c>
      <c r="F110" s="27">
        <f t="shared" si="13"/>
        <v>1.4000000000010004E-2</v>
      </c>
    </row>
    <row r="111" spans="1:6" x14ac:dyDescent="0.2">
      <c r="A111" s="10" t="str">
        <f>$A$26</f>
        <v>Other services</v>
      </c>
      <c r="B111" s="27">
        <f t="shared" si="14"/>
        <v>0.13699999999998624</v>
      </c>
      <c r="C111" s="27">
        <f t="shared" si="15"/>
        <v>-0.3489999999999851</v>
      </c>
      <c r="D111" s="27">
        <f t="shared" si="16"/>
        <v>-0.16300000000001358</v>
      </c>
      <c r="E111" s="27">
        <f t="shared" si="17"/>
        <v>-4.0000000000057767E-3</v>
      </c>
      <c r="F111" s="27">
        <f t="shared" si="13"/>
        <v>-0.16700000000001936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4.8329999999998563</v>
      </c>
      <c r="C113" s="29">
        <f>D28-C28</f>
        <v>-4.3949999999999534</v>
      </c>
      <c r="D113" s="29">
        <f>E28-D28</f>
        <v>4.0809999999999889</v>
      </c>
      <c r="E113" s="29">
        <f>F28-E28</f>
        <v>7.6100000000000136</v>
      </c>
      <c r="F113" s="29">
        <f>F28-D28</f>
        <v>11.691000000000003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Worcestershire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5.9849999999999852</v>
      </c>
      <c r="C7" s="31">
        <f>'Ind T1'!C7</f>
        <v>5.1050000000000004</v>
      </c>
      <c r="D7" s="31">
        <f>'Ind T1'!D7</f>
        <v>4.0499999999999989</v>
      </c>
      <c r="E7" s="31">
        <f>'Ind T1'!E7</f>
        <v>4.1549999999999994</v>
      </c>
      <c r="F7" s="31">
        <f>'Ind T1'!F7</f>
        <v>4.1950000000000003</v>
      </c>
      <c r="H7" s="31">
        <f>C7-B7</f>
        <v>-0.87999999999998479</v>
      </c>
      <c r="I7" s="31">
        <f>D7-C7</f>
        <v>-1.0550000000000015</v>
      </c>
      <c r="J7" s="31">
        <f>E7-D7</f>
        <v>0.10500000000000043</v>
      </c>
      <c r="K7" s="31">
        <f>F7-E7</f>
        <v>4.0000000000000924E-2</v>
      </c>
      <c r="L7" s="31">
        <f>F7-D7</f>
        <v>0.14500000000000135</v>
      </c>
    </row>
    <row r="8" spans="1:12" x14ac:dyDescent="0.2">
      <c r="A8" t="str">
        <f>'Ind T2'!A5</f>
        <v>Agriculture</v>
      </c>
      <c r="B8" s="32">
        <f>'Ind T2'!B5</f>
        <v>4.0099999999999891</v>
      </c>
      <c r="C8" s="32">
        <f>'Ind T2'!C5</f>
        <v>3.3639999999999999</v>
      </c>
      <c r="D8" s="32">
        <f>'Ind T2'!D5</f>
        <v>2.3749999999999991</v>
      </c>
      <c r="E8" s="32">
        <f>'Ind T2'!E5</f>
        <v>2.4730000000000016</v>
      </c>
      <c r="F8" s="32">
        <f>'Ind T2'!F5</f>
        <v>2.4760000000000009</v>
      </c>
      <c r="H8" s="11">
        <f t="shared" ref="H8:H40" si="0">C8-B8</f>
        <v>-0.64599999999998925</v>
      </c>
      <c r="I8" s="31">
        <f t="shared" ref="I8:I38" si="1">D8-C8</f>
        <v>-0.98900000000000077</v>
      </c>
      <c r="J8" s="11">
        <f t="shared" ref="J8:J38" si="2">E8-D8</f>
        <v>9.800000000000253E-2</v>
      </c>
      <c r="K8" s="11">
        <f t="shared" ref="K8:K38" si="3">F8-E8</f>
        <v>2.9999999999992255E-3</v>
      </c>
      <c r="L8" s="31">
        <f t="shared" ref="L8:L40" si="4">F8-D8</f>
        <v>0.10100000000000176</v>
      </c>
    </row>
    <row r="9" spans="1:12" x14ac:dyDescent="0.2">
      <c r="A9" t="str">
        <f>'Ind T2'!A6</f>
        <v>Mining and quarrying</v>
      </c>
      <c r="B9" s="32">
        <f>'Ind T2'!B6</f>
        <v>8.4000000000000227E-2</v>
      </c>
      <c r="C9" s="32">
        <f>'Ind T2'!C6</f>
        <v>0.10399999999999972</v>
      </c>
      <c r="D9" s="32">
        <f>'Ind T2'!D6</f>
        <v>0.10800000000000028</v>
      </c>
      <c r="E9" s="32">
        <f>'Ind T2'!E6</f>
        <v>8.3999999999999908E-2</v>
      </c>
      <c r="F9" s="32">
        <f>'Ind T2'!F6</f>
        <v>6.0000000000000019E-2</v>
      </c>
      <c r="H9" s="11">
        <f t="shared" si="0"/>
        <v>1.999999999999949E-2</v>
      </c>
      <c r="I9" s="31">
        <f t="shared" si="1"/>
        <v>4.0000000000005587E-3</v>
      </c>
      <c r="J9" s="11">
        <f t="shared" si="2"/>
        <v>-2.4000000000000368E-2</v>
      </c>
      <c r="K9" s="11">
        <f t="shared" si="3"/>
        <v>-2.3999999999999889E-2</v>
      </c>
      <c r="L9" s="31">
        <f t="shared" si="4"/>
        <v>-4.8000000000000258E-2</v>
      </c>
    </row>
    <row r="10" spans="1:12" x14ac:dyDescent="0.2">
      <c r="A10" t="str">
        <f>'Ind T2'!A10</f>
        <v>Electricity and gas</v>
      </c>
      <c r="B10" s="32">
        <f>'Ind T2'!B10</f>
        <v>0.32900000000000018</v>
      </c>
      <c r="C10" s="32">
        <f>'Ind T2'!C10</f>
        <v>0.27700000000000041</v>
      </c>
      <c r="D10" s="32">
        <f>'Ind T2'!D10</f>
        <v>0.30299999999999938</v>
      </c>
      <c r="E10" s="32">
        <f>'Ind T2'!E10</f>
        <v>0.29200000000000004</v>
      </c>
      <c r="F10" s="32">
        <f>'Ind T2'!F10</f>
        <v>0.28900000000000103</v>
      </c>
      <c r="H10" s="11">
        <f t="shared" si="0"/>
        <v>-5.1999999999999769E-2</v>
      </c>
      <c r="I10" s="31">
        <f t="shared" si="1"/>
        <v>2.5999999999998968E-2</v>
      </c>
      <c r="J10" s="11">
        <f t="shared" si="2"/>
        <v>-1.0999999999999344E-2</v>
      </c>
      <c r="K10" s="11">
        <f t="shared" si="3"/>
        <v>-2.9999999999990035E-3</v>
      </c>
      <c r="L10" s="31">
        <f t="shared" si="4"/>
        <v>-1.3999999999998347E-2</v>
      </c>
    </row>
    <row r="11" spans="1:12" x14ac:dyDescent="0.2">
      <c r="A11" t="str">
        <f>'Ind T2'!A11</f>
        <v>Water and sewerage</v>
      </c>
      <c r="B11" s="32">
        <f>'Ind T2'!B11</f>
        <v>1.5619999999999958</v>
      </c>
      <c r="C11" s="32">
        <f>'Ind T2'!C11</f>
        <v>1.36</v>
      </c>
      <c r="D11" s="32">
        <f>'Ind T2'!D11</f>
        <v>1.2640000000000002</v>
      </c>
      <c r="E11" s="32">
        <f>'Ind T2'!E11</f>
        <v>1.3059999999999969</v>
      </c>
      <c r="F11" s="32">
        <f>'Ind T2'!F11</f>
        <v>1.3699999999999988</v>
      </c>
      <c r="H11" s="11">
        <f t="shared" ref="H11" si="5">C11-B11</f>
        <v>-0.20199999999999574</v>
      </c>
      <c r="I11" s="31">
        <f t="shared" ref="I11" si="6">D11-C11</f>
        <v>-9.5999999999999863E-2</v>
      </c>
      <c r="J11" s="11">
        <f t="shared" ref="J11" si="7">E11-D11</f>
        <v>4.1999999999996707E-2</v>
      </c>
      <c r="K11" s="11">
        <f t="shared" ref="K11" si="8">F11-E11</f>
        <v>6.4000000000001833E-2</v>
      </c>
      <c r="L11" s="31">
        <f t="shared" si="4"/>
        <v>0.10599999999999854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18.942999999999994</v>
      </c>
      <c r="C13" s="31">
        <f>'Ind T1'!C8</f>
        <v>17.509999999999977</v>
      </c>
      <c r="D13" s="31">
        <f>'Ind T1'!D8</f>
        <v>16.787999999999979</v>
      </c>
      <c r="E13" s="31">
        <f>'Ind T1'!E8</f>
        <v>16.904000000000003</v>
      </c>
      <c r="F13" s="31">
        <f>'Ind T1'!F8</f>
        <v>16.013999999999982</v>
      </c>
      <c r="H13" s="31">
        <f t="shared" si="0"/>
        <v>-1.4330000000000176</v>
      </c>
      <c r="I13" s="31">
        <f t="shared" si="1"/>
        <v>-0.72199999999999775</v>
      </c>
      <c r="J13" s="31">
        <f t="shared" si="2"/>
        <v>0.11600000000002453</v>
      </c>
      <c r="K13" s="31">
        <f t="shared" si="3"/>
        <v>-0.89000000000002188</v>
      </c>
      <c r="L13" s="31">
        <f t="shared" si="4"/>
        <v>-0.77399999999999736</v>
      </c>
    </row>
    <row r="14" spans="1:12" x14ac:dyDescent="0.2">
      <c r="A14" t="str">
        <f>'Ind T2'!A7</f>
        <v>Food drink and tobacco</v>
      </c>
      <c r="B14" s="32">
        <f>'Ind T2'!B7</f>
        <v>4.0499999999999963</v>
      </c>
      <c r="C14" s="32">
        <f>'Ind T2'!C7</f>
        <v>3.0620000000000061</v>
      </c>
      <c r="D14" s="32">
        <f>'Ind T2'!D7</f>
        <v>3.0359999999999991</v>
      </c>
      <c r="E14" s="32">
        <f>'Ind T2'!E7</f>
        <v>3.0540000000000029</v>
      </c>
      <c r="F14" s="32">
        <f>'Ind T2'!F7</f>
        <v>2.9769999999999932</v>
      </c>
      <c r="H14" s="11">
        <f t="shared" si="0"/>
        <v>-0.98799999999999022</v>
      </c>
      <c r="I14" s="31">
        <f t="shared" si="1"/>
        <v>-2.6000000000006906E-2</v>
      </c>
      <c r="J14" s="11">
        <f t="shared" si="2"/>
        <v>1.8000000000003791E-2</v>
      </c>
      <c r="K14" s="11">
        <f t="shared" si="3"/>
        <v>-7.7000000000009727E-2</v>
      </c>
      <c r="L14" s="31">
        <f t="shared" si="4"/>
        <v>-5.9000000000005937E-2</v>
      </c>
    </row>
    <row r="15" spans="1:12" x14ac:dyDescent="0.2">
      <c r="A15" t="str">
        <f>'Ind T2'!A8</f>
        <v>Engineering</v>
      </c>
      <c r="B15" s="32">
        <f>'Ind T2'!B8</f>
        <v>3.7160000000000095</v>
      </c>
      <c r="C15" s="32">
        <f>'Ind T2'!C8</f>
        <v>4.4719999999999995</v>
      </c>
      <c r="D15" s="32">
        <f>'Ind T2'!D8</f>
        <v>4.1669999999999918</v>
      </c>
      <c r="E15" s="32">
        <f>'Ind T2'!E8</f>
        <v>4.5640000000000027</v>
      </c>
      <c r="F15" s="32">
        <f>'Ind T2'!F8</f>
        <v>4.205999999999988</v>
      </c>
      <c r="H15" s="11">
        <f t="shared" si="0"/>
        <v>0.75599999999999001</v>
      </c>
      <c r="I15" s="31">
        <f t="shared" si="1"/>
        <v>-0.30500000000000771</v>
      </c>
      <c r="J15" s="11">
        <f t="shared" si="2"/>
        <v>0.3970000000000109</v>
      </c>
      <c r="K15" s="11">
        <f t="shared" si="3"/>
        <v>-0.35800000000001475</v>
      </c>
      <c r="L15" s="31">
        <f t="shared" si="4"/>
        <v>3.8999999999996149E-2</v>
      </c>
    </row>
    <row r="16" spans="1:12" x14ac:dyDescent="0.2">
      <c r="A16" t="str">
        <f>'Ind T2'!A9</f>
        <v>Rest of manufacturing</v>
      </c>
      <c r="B16" s="32">
        <f>'Ind T2'!B9</f>
        <v>11.176999999999989</v>
      </c>
      <c r="C16" s="32">
        <f>'Ind T2'!C9</f>
        <v>9.9759999999999689</v>
      </c>
      <c r="D16" s="32">
        <f>'Ind T2'!D9</f>
        <v>9.5849999999999884</v>
      </c>
      <c r="E16" s="32">
        <f>'Ind T2'!E9</f>
        <v>9.2859999999999978</v>
      </c>
      <c r="F16" s="32">
        <f>'Ind T2'!F9</f>
        <v>8.8309999999999995</v>
      </c>
      <c r="H16" s="11">
        <f t="shared" si="0"/>
        <v>-1.2010000000000201</v>
      </c>
      <c r="I16" s="31">
        <f t="shared" si="1"/>
        <v>-0.39099999999998047</v>
      </c>
      <c r="J16" s="11">
        <f t="shared" si="2"/>
        <v>-0.29899999999999061</v>
      </c>
      <c r="K16" s="11">
        <f t="shared" si="3"/>
        <v>-0.45499999999999829</v>
      </c>
      <c r="L16" s="31">
        <f t="shared" si="4"/>
        <v>-0.7539999999999889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9.9899999999999753</v>
      </c>
      <c r="C18" s="31">
        <f>'Ind T1'!C9</f>
        <v>12.48899999999996</v>
      </c>
      <c r="D18" s="31">
        <f>'Ind T1'!D9</f>
        <v>11.779999999999966</v>
      </c>
      <c r="E18" s="31">
        <f>'Ind T1'!E9</f>
        <v>11.746999999999995</v>
      </c>
      <c r="F18" s="31">
        <f>'Ind T1'!F9</f>
        <v>11.942999999999973</v>
      </c>
      <c r="H18" s="31">
        <f t="shared" si="0"/>
        <v>2.4989999999999846</v>
      </c>
      <c r="I18" s="31">
        <f t="shared" si="1"/>
        <v>-0.7089999999999943</v>
      </c>
      <c r="J18" s="31">
        <f t="shared" si="2"/>
        <v>-3.2999999999971052E-2</v>
      </c>
      <c r="K18" s="31">
        <f t="shared" si="3"/>
        <v>0.19599999999997841</v>
      </c>
      <c r="L18" s="31">
        <f t="shared" si="4"/>
        <v>0.16300000000000736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41.272000000000006</v>
      </c>
      <c r="C20" s="31">
        <f>'Ind T1'!C10</f>
        <v>42.631999999999969</v>
      </c>
      <c r="D20" s="31">
        <f>'Ind T1'!D10</f>
        <v>42.280000000000101</v>
      </c>
      <c r="E20" s="31">
        <f>'Ind T1'!E10</f>
        <v>43.482999999999976</v>
      </c>
      <c r="F20" s="31">
        <f>'Ind T1'!F10</f>
        <v>46.269999999999968</v>
      </c>
      <c r="H20" s="31">
        <f t="shared" si="0"/>
        <v>1.3599999999999639</v>
      </c>
      <c r="I20" s="31">
        <f t="shared" si="1"/>
        <v>-0.35199999999986886</v>
      </c>
      <c r="J20" s="31">
        <f t="shared" si="2"/>
        <v>1.2029999999998751</v>
      </c>
      <c r="K20" s="31">
        <f t="shared" si="3"/>
        <v>2.7869999999999919</v>
      </c>
      <c r="L20" s="31">
        <f t="shared" si="4"/>
        <v>3.989999999999867</v>
      </c>
    </row>
    <row r="21" spans="1:12" x14ac:dyDescent="0.2">
      <c r="A21" s="10" t="str">
        <f>'Ind T2'!A13</f>
        <v>Wholesale and retail trade</v>
      </c>
      <c r="B21" s="32">
        <f>'Ind T2'!B13</f>
        <v>24.110000000000021</v>
      </c>
      <c r="C21" s="32">
        <f>'Ind T2'!C13</f>
        <v>22.670999999999964</v>
      </c>
      <c r="D21" s="32">
        <f>'Ind T2'!D13</f>
        <v>22.398000000000078</v>
      </c>
      <c r="E21" s="32">
        <f>'Ind T2'!E13</f>
        <v>22.549999999999962</v>
      </c>
      <c r="F21" s="32">
        <f>'Ind T2'!F13</f>
        <v>22.756999999999955</v>
      </c>
      <c r="H21" s="11">
        <f t="shared" si="0"/>
        <v>-1.4390000000000569</v>
      </c>
      <c r="I21" s="31">
        <f t="shared" si="1"/>
        <v>-0.272999999999886</v>
      </c>
      <c r="J21" s="11">
        <f t="shared" si="2"/>
        <v>0.15199999999988378</v>
      </c>
      <c r="K21" s="11">
        <f t="shared" si="3"/>
        <v>0.20699999999999363</v>
      </c>
      <c r="L21" s="31">
        <f t="shared" si="4"/>
        <v>0.35899999999987742</v>
      </c>
    </row>
    <row r="22" spans="1:12" x14ac:dyDescent="0.2">
      <c r="A22" s="10" t="str">
        <f>'Ind T2'!A14</f>
        <v>Transport and storage</v>
      </c>
      <c r="B22" s="32">
        <f>'Ind T2'!B14</f>
        <v>7.3669999999999929</v>
      </c>
      <c r="C22" s="32">
        <f>'Ind T2'!C14</f>
        <v>8.1040000000000063</v>
      </c>
      <c r="D22" s="32">
        <f>'Ind T2'!D14</f>
        <v>7.7410000000000085</v>
      </c>
      <c r="E22" s="32">
        <f>'Ind T2'!E14</f>
        <v>8.1089999999999964</v>
      </c>
      <c r="F22" s="32">
        <f>'Ind T2'!F14</f>
        <v>8.2480000000000118</v>
      </c>
      <c r="H22" s="11">
        <f t="shared" si="0"/>
        <v>0.73700000000001342</v>
      </c>
      <c r="I22" s="31">
        <f t="shared" si="1"/>
        <v>-0.36299999999999777</v>
      </c>
      <c r="J22" s="11">
        <f t="shared" si="2"/>
        <v>0.36799999999998789</v>
      </c>
      <c r="K22" s="11">
        <f t="shared" si="3"/>
        <v>0.13900000000001533</v>
      </c>
      <c r="L22" s="31">
        <f t="shared" si="4"/>
        <v>0.50700000000000323</v>
      </c>
    </row>
    <row r="23" spans="1:12" x14ac:dyDescent="0.2">
      <c r="A23" s="10" t="str">
        <f>'Ind T2'!A15</f>
        <v>Accommodation and food</v>
      </c>
      <c r="B23" s="32">
        <f>'Ind T2'!B15</f>
        <v>9.7949999999999893</v>
      </c>
      <c r="C23" s="32">
        <f>'Ind T2'!C15</f>
        <v>11.857000000000001</v>
      </c>
      <c r="D23" s="32">
        <f>'Ind T2'!D15</f>
        <v>12.141000000000014</v>
      </c>
      <c r="E23" s="32">
        <f>'Ind T2'!E15</f>
        <v>12.824000000000021</v>
      </c>
      <c r="F23" s="32">
        <f>'Ind T2'!F15</f>
        <v>15.264999999999997</v>
      </c>
      <c r="H23" s="11">
        <f t="shared" si="0"/>
        <v>2.0620000000000118</v>
      </c>
      <c r="I23" s="31">
        <f t="shared" si="1"/>
        <v>0.28400000000001313</v>
      </c>
      <c r="J23" s="11">
        <f t="shared" si="2"/>
        <v>0.68300000000000693</v>
      </c>
      <c r="K23" s="11">
        <f t="shared" si="3"/>
        <v>2.4409999999999759</v>
      </c>
      <c r="L23" s="31">
        <f t="shared" si="4"/>
        <v>3.1239999999999828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42.867000000000012</v>
      </c>
      <c r="C25" s="31">
        <f>'Ind T1'!C11</f>
        <v>44.471999999999987</v>
      </c>
      <c r="D25" s="31">
        <f>'Ind T1'!D11</f>
        <v>43.234999999999985</v>
      </c>
      <c r="E25" s="31">
        <f>'Ind T1'!E11</f>
        <v>44.148999999999987</v>
      </c>
      <c r="F25" s="31">
        <f>'Ind T1'!F11</f>
        <v>47.150999999999996</v>
      </c>
      <c r="H25" s="31">
        <f t="shared" si="0"/>
        <v>1.6049999999999756</v>
      </c>
      <c r="I25" s="31">
        <f t="shared" si="1"/>
        <v>-1.2370000000000019</v>
      </c>
      <c r="J25" s="31">
        <f t="shared" si="2"/>
        <v>0.91400000000000148</v>
      </c>
      <c r="K25" s="31">
        <f t="shared" si="3"/>
        <v>3.0020000000000095</v>
      </c>
      <c r="L25" s="31">
        <f t="shared" si="4"/>
        <v>3.916000000000011</v>
      </c>
    </row>
    <row r="26" spans="1:12" x14ac:dyDescent="0.2">
      <c r="A26" s="10" t="str">
        <f>'Ind T2'!A16</f>
        <v>Media</v>
      </c>
      <c r="B26" s="11">
        <f>'Ind T2'!B16</f>
        <v>1.0609999999999991</v>
      </c>
      <c r="C26" s="11">
        <f>'Ind T2'!C16</f>
        <v>0.90899999999999836</v>
      </c>
      <c r="D26" s="11">
        <f>'Ind T2'!D16</f>
        <v>1.0680000000000021</v>
      </c>
      <c r="E26" s="11">
        <f>'Ind T2'!E16</f>
        <v>1.0540000000000016</v>
      </c>
      <c r="F26" s="11">
        <f>'Ind T2'!F16</f>
        <v>1.0759999999999994</v>
      </c>
      <c r="H26" s="11">
        <f t="shared" si="0"/>
        <v>-0.15200000000000069</v>
      </c>
      <c r="I26" s="31">
        <f t="shared" si="1"/>
        <v>0.15900000000000369</v>
      </c>
      <c r="J26" s="11">
        <f t="shared" si="2"/>
        <v>-1.4000000000000457E-2</v>
      </c>
      <c r="K26" s="11">
        <f t="shared" si="3"/>
        <v>2.1999999999997799E-2</v>
      </c>
      <c r="L26" s="31">
        <f t="shared" si="4"/>
        <v>7.9999999999973426E-3</v>
      </c>
    </row>
    <row r="27" spans="1:12" x14ac:dyDescent="0.2">
      <c r="A27" s="10" t="str">
        <f>'Ind T2'!A17</f>
        <v>Information technology</v>
      </c>
      <c r="B27" s="11">
        <f>'Ind T2'!B17</f>
        <v>3.7079999999999989</v>
      </c>
      <c r="C27" s="11">
        <f>'Ind T2'!C17</f>
        <v>3.9550000000000098</v>
      </c>
      <c r="D27" s="11">
        <f>'Ind T2'!D17</f>
        <v>4.1599999999999886</v>
      </c>
      <c r="E27" s="11">
        <f>'Ind T2'!E17</f>
        <v>4.4209999999999789</v>
      </c>
      <c r="F27" s="11">
        <f>'Ind T2'!F17</f>
        <v>4.6859999999999955</v>
      </c>
      <c r="H27" s="11">
        <f t="shared" si="0"/>
        <v>0.24700000000001099</v>
      </c>
      <c r="I27" s="31">
        <f t="shared" si="1"/>
        <v>0.20499999999997875</v>
      </c>
      <c r="J27" s="11">
        <f t="shared" si="2"/>
        <v>0.26099999999999035</v>
      </c>
      <c r="K27" s="11">
        <f t="shared" si="3"/>
        <v>0.26500000000001656</v>
      </c>
      <c r="L27" s="31">
        <f t="shared" si="4"/>
        <v>0.52600000000000691</v>
      </c>
    </row>
    <row r="28" spans="1:12" x14ac:dyDescent="0.2">
      <c r="A28" s="10" t="str">
        <f>'Ind T2'!A18</f>
        <v>Finance and insurance</v>
      </c>
      <c r="B28" s="11">
        <f>'Ind T2'!B18</f>
        <v>2.9650000000000065</v>
      </c>
      <c r="C28" s="11">
        <f>'Ind T2'!C18</f>
        <v>2.0020000000000051</v>
      </c>
      <c r="D28" s="11">
        <f>'Ind T2'!D18</f>
        <v>2.0329999999999999</v>
      </c>
      <c r="E28" s="11">
        <f>'Ind T2'!E18</f>
        <v>2.0310000000000032</v>
      </c>
      <c r="F28" s="11">
        <f>'Ind T2'!F18</f>
        <v>1.9369999999999996</v>
      </c>
      <c r="H28" s="11">
        <f t="shared" si="0"/>
        <v>-0.96300000000000141</v>
      </c>
      <c r="I28" s="31">
        <f t="shared" si="1"/>
        <v>3.0999999999994809E-2</v>
      </c>
      <c r="J28" s="11">
        <f t="shared" si="2"/>
        <v>-1.9999999999966711E-3</v>
      </c>
      <c r="K28" s="11">
        <f t="shared" si="3"/>
        <v>-9.4000000000003636E-2</v>
      </c>
      <c r="L28" s="31">
        <f t="shared" si="4"/>
        <v>-9.6000000000000307E-2</v>
      </c>
    </row>
    <row r="29" spans="1:12" x14ac:dyDescent="0.2">
      <c r="A29" s="10" t="str">
        <f>'Ind T2'!A19</f>
        <v>Real estate</v>
      </c>
      <c r="B29" s="11">
        <f>'Ind T2'!B19</f>
        <v>4.2480000000000047</v>
      </c>
      <c r="C29" s="11">
        <f>'Ind T2'!C19</f>
        <v>4.5330000000000048</v>
      </c>
      <c r="D29" s="11">
        <f>'Ind T2'!D19</f>
        <v>4.5790000000000042</v>
      </c>
      <c r="E29" s="11">
        <f>'Ind T2'!E19</f>
        <v>4.6359999999999868</v>
      </c>
      <c r="F29" s="11">
        <f>'Ind T2'!F19</f>
        <v>5.4470000000000134</v>
      </c>
      <c r="H29" s="11">
        <f t="shared" ref="H29:H31" si="9">C29-B29</f>
        <v>0.28500000000000014</v>
      </c>
      <c r="I29" s="31">
        <f t="shared" ref="I29:I31" si="10">D29-C29</f>
        <v>4.5999999999999375E-2</v>
      </c>
      <c r="J29" s="11">
        <f t="shared" ref="J29:J31" si="11">E29-D29</f>
        <v>5.699999999998262E-2</v>
      </c>
      <c r="K29" s="11">
        <f t="shared" ref="K29:K31" si="12">F29-E29</f>
        <v>0.81100000000002659</v>
      </c>
      <c r="L29" s="31">
        <f t="shared" si="4"/>
        <v>0.86800000000000921</v>
      </c>
    </row>
    <row r="30" spans="1:12" x14ac:dyDescent="0.2">
      <c r="A30" s="10" t="str">
        <f>'Ind T2'!A20</f>
        <v>Professional services</v>
      </c>
      <c r="B30" s="11">
        <f>'Ind T2'!B20</f>
        <v>10.923999999999984</v>
      </c>
      <c r="C30" s="11">
        <f>'Ind T2'!C20</f>
        <v>11.486999999999989</v>
      </c>
      <c r="D30" s="11">
        <f>'Ind T2'!D20</f>
        <v>11.270999999999988</v>
      </c>
      <c r="E30" s="11">
        <f>'Ind T2'!E20</f>
        <v>11.766000000000004</v>
      </c>
      <c r="F30" s="11">
        <f>'Ind T2'!F20</f>
        <v>12.583000000000016</v>
      </c>
      <c r="H30" s="11">
        <f t="shared" si="9"/>
        <v>0.56300000000000594</v>
      </c>
      <c r="I30" s="31">
        <f t="shared" si="10"/>
        <v>-0.21600000000000108</v>
      </c>
      <c r="J30" s="11">
        <f t="shared" si="11"/>
        <v>0.49500000000001521</v>
      </c>
      <c r="K30" s="11">
        <f t="shared" si="12"/>
        <v>0.81700000000001261</v>
      </c>
      <c r="L30" s="31">
        <f t="shared" si="4"/>
        <v>1.3120000000000278</v>
      </c>
    </row>
    <row r="31" spans="1:12" x14ac:dyDescent="0.2">
      <c r="A31" s="10" t="str">
        <f>'Ind T2'!A21</f>
        <v>Support services</v>
      </c>
      <c r="B31" s="11">
        <f>'Ind T2'!B21</f>
        <v>9.4639999999999898</v>
      </c>
      <c r="C31" s="11">
        <f>'Ind T2'!C21</f>
        <v>11.026999999999987</v>
      </c>
      <c r="D31" s="11">
        <f>'Ind T2'!D21</f>
        <v>10.076000000000001</v>
      </c>
      <c r="E31" s="11">
        <f>'Ind T2'!E21</f>
        <v>10.786000000000014</v>
      </c>
      <c r="F31" s="11">
        <f>'Ind T2'!F21</f>
        <v>11.526999999999976</v>
      </c>
      <c r="H31" s="11">
        <f t="shared" si="9"/>
        <v>1.5629999999999971</v>
      </c>
      <c r="I31" s="31">
        <f t="shared" si="10"/>
        <v>-0.9509999999999863</v>
      </c>
      <c r="J31" s="11">
        <f t="shared" si="11"/>
        <v>0.71000000000001329</v>
      </c>
      <c r="K31" s="11">
        <f t="shared" si="12"/>
        <v>0.74099999999996236</v>
      </c>
      <c r="L31" s="31">
        <f t="shared" si="4"/>
        <v>1.4509999999999756</v>
      </c>
    </row>
    <row r="32" spans="1:12" x14ac:dyDescent="0.2">
      <c r="A32" s="10" t="str">
        <f>'Ind T2'!A25</f>
        <v>Arts and entertainment</v>
      </c>
      <c r="B32" s="11">
        <f>'Ind T2'!B25</f>
        <v>5.1180000000000181</v>
      </c>
      <c r="C32" s="11">
        <f>'Ind T2'!C25</f>
        <v>5.0429999999999948</v>
      </c>
      <c r="D32" s="11">
        <f>'Ind T2'!D25</f>
        <v>4.8809999999999922</v>
      </c>
      <c r="E32" s="11">
        <f>'Ind T2'!E25</f>
        <v>4.4509999999999996</v>
      </c>
      <c r="F32" s="11">
        <f>'Ind T2'!F25</f>
        <v>4.8950000000000022</v>
      </c>
      <c r="H32" s="11">
        <f t="shared" ref="H32" si="13">C32-B32</f>
        <v>-7.500000000002327E-2</v>
      </c>
      <c r="I32" s="31">
        <f t="shared" ref="I32:I33" si="14">D32-C32</f>
        <v>-0.16200000000000259</v>
      </c>
      <c r="J32" s="11">
        <f t="shared" ref="J32:J33" si="15">E32-D32</f>
        <v>-0.42999999999999261</v>
      </c>
      <c r="K32" s="11">
        <f t="shared" ref="K32:K33" si="16">F32-E32</f>
        <v>0.44400000000000261</v>
      </c>
      <c r="L32" s="31">
        <f t="shared" si="4"/>
        <v>1.4000000000010004E-2</v>
      </c>
    </row>
    <row r="33" spans="1:12" x14ac:dyDescent="0.2">
      <c r="A33" s="10" t="str">
        <f>'Ind T2'!A26</f>
        <v>Other services</v>
      </c>
      <c r="B33" s="11">
        <f>'Ind T2'!B26</f>
        <v>5.3790000000000111</v>
      </c>
      <c r="C33" s="11">
        <f>'Ind T2'!C26</f>
        <v>5.5159999999999973</v>
      </c>
      <c r="D33" s="11">
        <f>'Ind T2'!D26</f>
        <v>5.1670000000000122</v>
      </c>
      <c r="E33" s="11">
        <f>'Ind T2'!E26</f>
        <v>5.0039999999999987</v>
      </c>
      <c r="F33" s="11">
        <f>'Ind T2'!F26</f>
        <v>4.9999999999999929</v>
      </c>
      <c r="H33" s="11">
        <f>C33-B33</f>
        <v>0.13699999999998624</v>
      </c>
      <c r="I33" s="31">
        <f t="shared" si="14"/>
        <v>-0.3489999999999851</v>
      </c>
      <c r="J33" s="11">
        <f t="shared" si="15"/>
        <v>-0.16300000000001358</v>
      </c>
      <c r="K33" s="11">
        <f t="shared" si="16"/>
        <v>-4.0000000000057767E-3</v>
      </c>
      <c r="L33" s="31">
        <f t="shared" si="4"/>
        <v>-0.16700000000001936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38.715000000000089</v>
      </c>
      <c r="C35" s="31">
        <f>'Ind T1'!C12</f>
        <v>40.397000000000006</v>
      </c>
      <c r="D35" s="31">
        <f>'Ind T1'!D12</f>
        <v>40.076999999999948</v>
      </c>
      <c r="E35" s="31">
        <f>'Ind T1'!E12</f>
        <v>41.853000000000002</v>
      </c>
      <c r="F35" s="31">
        <f>'Ind T1'!F12</f>
        <v>44.328000000000031</v>
      </c>
      <c r="H35" s="31">
        <f t="shared" si="0"/>
        <v>1.6819999999999169</v>
      </c>
      <c r="I35" s="31">
        <f t="shared" si="1"/>
        <v>-0.32000000000005713</v>
      </c>
      <c r="J35" s="31">
        <f t="shared" si="2"/>
        <v>1.7760000000000531</v>
      </c>
      <c r="K35" s="31">
        <f t="shared" si="3"/>
        <v>2.4750000000000298</v>
      </c>
      <c r="L35" s="31">
        <f t="shared" si="4"/>
        <v>4.2510000000000829</v>
      </c>
    </row>
    <row r="36" spans="1:12" x14ac:dyDescent="0.2">
      <c r="A36" s="10" t="str">
        <f>'Ind T2'!A22</f>
        <v>Public admin. and defence</v>
      </c>
      <c r="B36" s="32">
        <f>'Ind T2'!B22</f>
        <v>6.6710000000000118</v>
      </c>
      <c r="C36" s="32">
        <f>'Ind T2'!C22</f>
        <v>6.5469999999999962</v>
      </c>
      <c r="D36" s="32">
        <f>'Ind T2'!D22</f>
        <v>6.4959999999999969</v>
      </c>
      <c r="E36" s="32">
        <f>'Ind T2'!E22</f>
        <v>6.5749999999999904</v>
      </c>
      <c r="F36" s="32">
        <f>'Ind T2'!F22</f>
        <v>6.7679999999999989</v>
      </c>
      <c r="H36" s="11">
        <f t="shared" si="0"/>
        <v>-0.12400000000001565</v>
      </c>
      <c r="I36" s="31">
        <f t="shared" si="1"/>
        <v>-5.0999999999999268E-2</v>
      </c>
      <c r="J36" s="11">
        <f t="shared" si="2"/>
        <v>7.899999999999352E-2</v>
      </c>
      <c r="K36" s="11">
        <f t="shared" si="3"/>
        <v>0.1930000000000085</v>
      </c>
      <c r="L36" s="31">
        <f t="shared" si="4"/>
        <v>0.27200000000000202</v>
      </c>
    </row>
    <row r="37" spans="1:12" x14ac:dyDescent="0.2">
      <c r="A37" s="10" t="str">
        <f>'Ind T2'!A23</f>
        <v>Education</v>
      </c>
      <c r="B37" s="32">
        <f>'Ind T2'!B23</f>
        <v>13.765000000000024</v>
      </c>
      <c r="C37" s="32">
        <f>'Ind T2'!C23</f>
        <v>12.796000000000021</v>
      </c>
      <c r="D37" s="32">
        <f>'Ind T2'!D23</f>
        <v>12.992999999999991</v>
      </c>
      <c r="E37" s="32">
        <f>'Ind T2'!E23</f>
        <v>13.355999999999991</v>
      </c>
      <c r="F37" s="32">
        <f>'Ind T2'!F23</f>
        <v>14.217999999999982</v>
      </c>
      <c r="H37" s="11">
        <f t="shared" si="0"/>
        <v>-0.96900000000000297</v>
      </c>
      <c r="I37" s="31">
        <f t="shared" si="1"/>
        <v>0.19699999999997075</v>
      </c>
      <c r="J37" s="11">
        <f t="shared" si="2"/>
        <v>0.36299999999999955</v>
      </c>
      <c r="K37" s="11">
        <f t="shared" si="3"/>
        <v>0.86199999999999122</v>
      </c>
      <c r="L37" s="31">
        <f t="shared" si="4"/>
        <v>1.2249999999999908</v>
      </c>
    </row>
    <row r="38" spans="1:12" x14ac:dyDescent="0.2">
      <c r="A38" s="10" t="str">
        <f>'Ind T2'!A24</f>
        <v>Health and social work</v>
      </c>
      <c r="B38" s="32">
        <f>'Ind T2'!B24</f>
        <v>18.27900000000005</v>
      </c>
      <c r="C38" s="32">
        <f>'Ind T2'!C24</f>
        <v>21.053999999999991</v>
      </c>
      <c r="D38" s="32">
        <f>'Ind T2'!D24</f>
        <v>20.587999999999958</v>
      </c>
      <c r="E38" s="32">
        <f>'Ind T2'!E24</f>
        <v>21.922000000000018</v>
      </c>
      <c r="F38" s="32">
        <f>'Ind T2'!F24</f>
        <v>23.342000000000052</v>
      </c>
      <c r="H38" s="11">
        <f t="shared" si="0"/>
        <v>2.7749999999999417</v>
      </c>
      <c r="I38" s="31">
        <f t="shared" si="1"/>
        <v>-0.46600000000003305</v>
      </c>
      <c r="J38" s="11">
        <f t="shared" si="2"/>
        <v>1.33400000000006</v>
      </c>
      <c r="K38" s="11">
        <f t="shared" si="3"/>
        <v>1.4200000000000337</v>
      </c>
      <c r="L38" s="31">
        <f t="shared" si="4"/>
        <v>2.7540000000000937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157.77200000000008</v>
      </c>
      <c r="C40" s="33">
        <f>'Ind T1'!C14</f>
        <v>162.6049999999999</v>
      </c>
      <c r="D40" s="33">
        <f>'Ind T1'!D14</f>
        <v>158.20999999999998</v>
      </c>
      <c r="E40" s="33">
        <f>'Ind T1'!E14</f>
        <v>162.29099999999997</v>
      </c>
      <c r="F40" s="33">
        <f>'Ind T1'!F14</f>
        <v>169.90099999999995</v>
      </c>
      <c r="G40" s="24"/>
      <c r="H40" s="34">
        <f t="shared" si="0"/>
        <v>4.8329999999998279</v>
      </c>
      <c r="I40" s="34">
        <f>D40-C40</f>
        <v>-4.394999999999925</v>
      </c>
      <c r="J40" s="34">
        <f>E40-D40</f>
        <v>4.0809999999999889</v>
      </c>
      <c r="K40" s="34">
        <f>F40-E40</f>
        <v>7.6099999999999852</v>
      </c>
      <c r="L40" s="205">
        <f t="shared" si="4"/>
        <v>11.690999999999974</v>
      </c>
    </row>
    <row r="44" spans="1:12" ht="15.75" x14ac:dyDescent="0.25">
      <c r="A44" s="19" t="str">
        <f>CONCATENATE(A1," (Continued)")</f>
        <v>Industry Table 4  Employment by Industry Group in Sector (SIC 2007), 2015-2035, Worcestershire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-3.8978955634443313</v>
      </c>
      <c r="C50" s="44">
        <f t="shared" ref="B50:E54" si="17">IF(AND(D$5-C$5 &lt;&gt; 0,C7&lt;&gt;0,D7&lt;&gt;0),(EXP(LN(D7/C7)/(D$5-C$5))-1)*100,0)</f>
        <v>-20.66601371204704</v>
      </c>
      <c r="D50" s="44">
        <f t="shared" si="17"/>
        <v>0.51322344651039131</v>
      </c>
      <c r="E50" s="44">
        <f t="shared" si="17"/>
        <v>9.5855027712565821E-2</v>
      </c>
      <c r="F50" s="44">
        <f>IF(AND(F$5-D$5 &lt;&gt; 0,D7&lt;&gt;0,F7&lt;&gt;0),(EXP(LN(F7/D7)/(F$5-D$5))-1)*100,0)</f>
        <v>0.23478491446757843</v>
      </c>
      <c r="H50" s="44">
        <f>(B7/B$40)*100</f>
        <v>3.7934487741804515</v>
      </c>
      <c r="I50" s="44">
        <f>(C7/C$40)*100</f>
        <v>3.1395098551705072</v>
      </c>
      <c r="J50" s="44">
        <f>(D7/D$40)*100</f>
        <v>2.5598887554516145</v>
      </c>
      <c r="K50" s="44">
        <f>(E7/E$40)*100</f>
        <v>2.5602159084607279</v>
      </c>
      <c r="L50" s="44">
        <f>(F7/F$40)*100</f>
        <v>2.4690849376990136</v>
      </c>
    </row>
    <row r="51" spans="1:12" x14ac:dyDescent="0.2">
      <c r="A51" t="str">
        <f>A8</f>
        <v>Agriculture</v>
      </c>
      <c r="B51" s="40">
        <f t="shared" si="17"/>
        <v>-4.2964817423332136</v>
      </c>
      <c r="C51" s="44">
        <f t="shared" si="17"/>
        <v>-29.399524375743191</v>
      </c>
      <c r="D51" s="40">
        <f t="shared" si="17"/>
        <v>0.81196975921882242</v>
      </c>
      <c r="E51" s="40">
        <f t="shared" si="17"/>
        <v>1.2124397776402951E-2</v>
      </c>
      <c r="F51" s="44">
        <f t="shared" ref="F51:F83" si="18">IF(AND(F$5-D$5 &lt;&gt; 0,D8&lt;&gt;0,F8&lt;&gt;0),(EXP(LN(F8/D8)/(F$5-D$5))-1)*100,0)</f>
        <v>0.27803190936364075</v>
      </c>
      <c r="H51" s="40">
        <f t="shared" ref="H51:L54" si="19">(B8/B$7)*100</f>
        <v>67.000835421888041</v>
      </c>
      <c r="I51" s="40">
        <f t="shared" si="19"/>
        <v>65.896180215475013</v>
      </c>
      <c r="J51" s="40">
        <f t="shared" si="19"/>
        <v>58.641975308641968</v>
      </c>
      <c r="K51" s="40">
        <f t="shared" si="19"/>
        <v>59.518652226233506</v>
      </c>
      <c r="L51" s="40">
        <f t="shared" si="19"/>
        <v>59.022646007151394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5.4844671280265045</v>
      </c>
      <c r="C52" s="44">
        <f t="shared" si="17"/>
        <v>3.8461538461543876</v>
      </c>
      <c r="D52" s="40">
        <f t="shared" si="17"/>
        <v>-4.9020607204411037</v>
      </c>
      <c r="E52" s="40">
        <f t="shared" si="17"/>
        <v>-3.3087451654250977</v>
      </c>
      <c r="F52" s="44">
        <f t="shared" si="18"/>
        <v>-3.842794605443145</v>
      </c>
      <c r="H52" s="40">
        <f t="shared" si="19"/>
        <v>1.4035087719298318</v>
      </c>
      <c r="I52" s="40">
        <f t="shared" si="19"/>
        <v>2.0372184133202689</v>
      </c>
      <c r="J52" s="40">
        <f t="shared" si="19"/>
        <v>2.6666666666666741</v>
      </c>
      <c r="K52" s="40">
        <f t="shared" si="19"/>
        <v>2.0216606498194927</v>
      </c>
      <c r="L52" s="40">
        <f t="shared" si="19"/>
        <v>1.4302741358760431</v>
      </c>
    </row>
    <row r="53" spans="1:12" x14ac:dyDescent="0.2">
      <c r="A53" t="str">
        <f>A10</f>
        <v>Electricity and gas</v>
      </c>
      <c r="B53" s="40">
        <f t="shared" si="17"/>
        <v>-4.2098247569407832</v>
      </c>
      <c r="C53" s="44">
        <f t="shared" si="17"/>
        <v>9.3862815884472752</v>
      </c>
      <c r="D53" s="40">
        <f t="shared" si="17"/>
        <v>-0.73685190125467592</v>
      </c>
      <c r="E53" s="40">
        <f t="shared" si="17"/>
        <v>-0.10321783526665573</v>
      </c>
      <c r="F53" s="44">
        <f t="shared" si="18"/>
        <v>-0.31487733419200969</v>
      </c>
      <c r="H53" s="40">
        <f t="shared" si="19"/>
        <v>5.4970760233918297</v>
      </c>
      <c r="I53" s="40">
        <f t="shared" si="19"/>
        <v>5.4260528893241995</v>
      </c>
      <c r="J53" s="40">
        <f t="shared" si="19"/>
        <v>7.4814814814814685</v>
      </c>
      <c r="K53" s="40">
        <f t="shared" si="19"/>
        <v>7.0276774969915783</v>
      </c>
      <c r="L53" s="40">
        <f t="shared" si="19"/>
        <v>6.8891537544696302</v>
      </c>
    </row>
    <row r="54" spans="1:12" x14ac:dyDescent="0.2">
      <c r="A54" t="str">
        <f>A11</f>
        <v>Water and sewerage</v>
      </c>
      <c r="B54" s="40">
        <f t="shared" si="17"/>
        <v>-3.4028151870520662</v>
      </c>
      <c r="C54" s="44">
        <f t="shared" si="17"/>
        <v>-7.0588235294117503</v>
      </c>
      <c r="D54" s="40">
        <f t="shared" si="17"/>
        <v>0.6558963431287923</v>
      </c>
      <c r="E54" s="40">
        <f t="shared" si="17"/>
        <v>0.47956333162713083</v>
      </c>
      <c r="F54" s="44">
        <f t="shared" si="18"/>
        <v>0.53830665235454767</v>
      </c>
      <c r="H54" s="40">
        <f t="shared" si="19"/>
        <v>26.098579782790303</v>
      </c>
      <c r="I54" s="40">
        <f t="shared" si="19"/>
        <v>26.640548481880511</v>
      </c>
      <c r="J54" s="40">
        <f t="shared" si="19"/>
        <v>31.209876543209891</v>
      </c>
      <c r="K54" s="40">
        <f t="shared" si="19"/>
        <v>31.432009626955406</v>
      </c>
      <c r="L54" s="40">
        <f t="shared" si="19"/>
        <v>32.657926102502948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-1.9473474779056921</v>
      </c>
      <c r="C56" s="44">
        <f t="shared" si="20"/>
        <v>-4.1233580810965069</v>
      </c>
      <c r="D56" s="44">
        <f t="shared" si="20"/>
        <v>0.13781357259443627</v>
      </c>
      <c r="E56" s="44">
        <f t="shared" si="20"/>
        <v>-0.53940934159240062</v>
      </c>
      <c r="F56" s="44">
        <f t="shared" si="18"/>
        <v>-0.31417879438785379</v>
      </c>
      <c r="H56" s="44">
        <f>(B13/B$40)*100</f>
        <v>12.006566437644187</v>
      </c>
      <c r="I56" s="44">
        <f>(C13/C$40)*100</f>
        <v>10.768426555148974</v>
      </c>
      <c r="J56" s="44">
        <f>(D13/D$40)*100</f>
        <v>10.611212944820164</v>
      </c>
      <c r="K56" s="44">
        <f>(E13/E$40)*100</f>
        <v>10.415857934204611</v>
      </c>
      <c r="L56" s="44">
        <f>(F13/F$40)*100</f>
        <v>9.4254889612185835</v>
      </c>
    </row>
    <row r="57" spans="1:12" x14ac:dyDescent="0.2">
      <c r="A57" t="str">
        <f>A14</f>
        <v>Food drink and tobacco</v>
      </c>
      <c r="B57" s="40">
        <f t="shared" si="20"/>
        <v>-6.7524261941747099</v>
      </c>
      <c r="C57" s="44">
        <f t="shared" si="20"/>
        <v>-0.84911822338363807</v>
      </c>
      <c r="D57" s="40">
        <f t="shared" si="20"/>
        <v>0.11829686086441971</v>
      </c>
      <c r="E57" s="40">
        <f t="shared" si="20"/>
        <v>-0.25503547814942351</v>
      </c>
      <c r="F57" s="44">
        <f t="shared" si="18"/>
        <v>-0.13074630244531704</v>
      </c>
      <c r="H57" s="40">
        <f t="shared" ref="H57:L59" si="21">(B14/B$13)*100</f>
        <v>21.379929261468604</v>
      </c>
      <c r="I57" s="40">
        <f t="shared" si="21"/>
        <v>17.487150199885836</v>
      </c>
      <c r="J57" s="40">
        <f t="shared" si="21"/>
        <v>18.08434596140102</v>
      </c>
      <c r="K57" s="40">
        <f t="shared" si="21"/>
        <v>18.066729768102238</v>
      </c>
      <c r="L57" s="40">
        <f t="shared" si="21"/>
        <v>18.589983764206298</v>
      </c>
    </row>
    <row r="58" spans="1:12" x14ac:dyDescent="0.2">
      <c r="A58" t="str">
        <f>A15</f>
        <v>Engineering</v>
      </c>
      <c r="B58" s="40">
        <f t="shared" si="20"/>
        <v>4.7385415959447119</v>
      </c>
      <c r="C58" s="44">
        <f t="shared" si="20"/>
        <v>-6.8202146690520493</v>
      </c>
      <c r="D58" s="40">
        <f t="shared" si="20"/>
        <v>1.8367256574010726</v>
      </c>
      <c r="E58" s="40">
        <f t="shared" si="20"/>
        <v>-0.81354620146583123</v>
      </c>
      <c r="F58" s="44">
        <f t="shared" si="18"/>
        <v>6.212412131183509E-2</v>
      </c>
      <c r="H58" s="40">
        <f t="shared" si="21"/>
        <v>19.616744971757434</v>
      </c>
      <c r="I58" s="40">
        <f t="shared" si="21"/>
        <v>25.539691604797287</v>
      </c>
      <c r="J58" s="40">
        <f t="shared" si="21"/>
        <v>24.82130092923515</v>
      </c>
      <c r="K58" s="40">
        <f t="shared" si="21"/>
        <v>26.999526739233325</v>
      </c>
      <c r="L58" s="40">
        <f t="shared" si="21"/>
        <v>26.264518546271965</v>
      </c>
    </row>
    <row r="59" spans="1:12" x14ac:dyDescent="0.2">
      <c r="A59" t="str">
        <f>A16</f>
        <v>Rest of manufacturing</v>
      </c>
      <c r="B59" s="40">
        <f t="shared" si="20"/>
        <v>-2.8018951127416813</v>
      </c>
      <c r="C59" s="44">
        <f t="shared" si="20"/>
        <v>-3.919406575781692</v>
      </c>
      <c r="D59" s="40">
        <f t="shared" si="20"/>
        <v>-0.63182527451149939</v>
      </c>
      <c r="E59" s="40">
        <f t="shared" si="20"/>
        <v>-0.50113641162278233</v>
      </c>
      <c r="F59" s="44">
        <f t="shared" si="18"/>
        <v>-0.54471845273990072</v>
      </c>
      <c r="H59" s="40">
        <f t="shared" si="21"/>
        <v>59.003325766773962</v>
      </c>
      <c r="I59" s="40">
        <f t="shared" si="21"/>
        <v>56.973158195316863</v>
      </c>
      <c r="J59" s="40">
        <f t="shared" si="21"/>
        <v>57.094353109363837</v>
      </c>
      <c r="K59" s="40">
        <f t="shared" si="21"/>
        <v>54.933743492664433</v>
      </c>
      <c r="L59" s="40">
        <f t="shared" si="21"/>
        <v>55.145497689521726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5.7403014901147742</v>
      </c>
      <c r="C61" s="44">
        <f>IF(AND(D$5-C$5 &lt;&gt; 0,C18&lt;&gt;0,D18&lt;&gt;0),(EXP(LN(D18/C18)/(D$5-C$5))-1)*100,0)</f>
        <v>-5.6769957562654909</v>
      </c>
      <c r="D61" s="44">
        <f>IF(AND(E$5-D$5 &lt;&gt; 0,D18&lt;&gt;0,E18&lt;&gt;0),(EXP(LN(E18/D18)/(E$5-D$5))-1)*100,0)</f>
        <v>-5.6090051279888975E-2</v>
      </c>
      <c r="E61" s="44">
        <f>IF(AND(F$5-E$5 &lt;&gt; 0,E18&lt;&gt;0,F18&lt;&gt;0),(EXP(LN(F18/E18)/(F$5-E$5))-1)*100,0)</f>
        <v>0.16561142294198028</v>
      </c>
      <c r="F61" s="44">
        <f t="shared" si="18"/>
        <v>9.1656341861834356E-2</v>
      </c>
      <c r="H61" s="44">
        <f>(B18/B$40)*100</f>
        <v>6.3319220140455652</v>
      </c>
      <c r="I61" s="44">
        <f>(C18/C$40)*100</f>
        <v>7.6805756280556983</v>
      </c>
      <c r="J61" s="44">
        <f>(D18/D$40)*100</f>
        <v>7.4457998862271459</v>
      </c>
      <c r="K61" s="44">
        <f>(E18/E$40)*100</f>
        <v>7.2382325575663442</v>
      </c>
      <c r="L61" s="44">
        <f>(F18/F$40)*100</f>
        <v>7.0293877022501201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0.81381464043845941</v>
      </c>
      <c r="C63" s="44">
        <f t="shared" si="22"/>
        <v>-0.82567085757146996</v>
      </c>
      <c r="D63" s="44">
        <f t="shared" si="22"/>
        <v>0.56269513746329824</v>
      </c>
      <c r="E63" s="44">
        <f t="shared" si="22"/>
        <v>0.62317114013497044</v>
      </c>
      <c r="F63" s="44">
        <f t="shared" si="18"/>
        <v>0.60300843267706572</v>
      </c>
      <c r="H63" s="44">
        <f>(B20/B$40)*100</f>
        <v>26.159267804173105</v>
      </c>
      <c r="I63" s="44">
        <f>(C20/C$40)*100</f>
        <v>26.218135973678542</v>
      </c>
      <c r="J63" s="44">
        <f>(D20/D$40)*100</f>
        <v>26.723974464319646</v>
      </c>
      <c r="K63" s="44">
        <f>(E20/E$40)*100</f>
        <v>26.793229445871912</v>
      </c>
      <c r="L63" s="44">
        <f>(F20/F$40)*100</f>
        <v>27.233506571473963</v>
      </c>
    </row>
    <row r="64" spans="1:12" x14ac:dyDescent="0.2">
      <c r="A64" t="str">
        <f>A21</f>
        <v>Wholesale and retail trade</v>
      </c>
      <c r="B64" s="40">
        <f t="shared" si="22"/>
        <v>-1.5267284417117777</v>
      </c>
      <c r="C64" s="44">
        <f t="shared" si="22"/>
        <v>-1.2041815535260292</v>
      </c>
      <c r="D64" s="40">
        <f t="shared" si="22"/>
        <v>0.13535946410068167</v>
      </c>
      <c r="E64" s="40">
        <f t="shared" si="22"/>
        <v>9.1419006007065207E-2</v>
      </c>
      <c r="F64" s="44">
        <f t="shared" si="18"/>
        <v>0.10606368256043108</v>
      </c>
      <c r="H64" s="40">
        <f t="shared" ref="H64:L66" si="23">(B21/B$20)*100</f>
        <v>58.417328939717038</v>
      </c>
      <c r="I64" s="40">
        <f t="shared" si="23"/>
        <v>53.17836367048222</v>
      </c>
      <c r="J64" s="40">
        <f t="shared" si="23"/>
        <v>52.975402081362397</v>
      </c>
      <c r="K64" s="40">
        <f t="shared" si="23"/>
        <v>51.859347331140846</v>
      </c>
      <c r="L64" s="40">
        <f t="shared" si="23"/>
        <v>49.18305597579419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2.4123167157474645</v>
      </c>
      <c r="C65" s="44">
        <f t="shared" si="22"/>
        <v>-4.4792694965448803</v>
      </c>
      <c r="D65" s="40">
        <f t="shared" si="22"/>
        <v>0.9332009735725233</v>
      </c>
      <c r="E65" s="40">
        <f t="shared" si="22"/>
        <v>0.17010642463552994</v>
      </c>
      <c r="F65" s="44">
        <f t="shared" si="18"/>
        <v>0.42382807810770196</v>
      </c>
      <c r="H65" s="40">
        <f t="shared" si="23"/>
        <v>17.849874006590404</v>
      </c>
      <c r="I65" s="40">
        <f t="shared" si="23"/>
        <v>19.009194970913896</v>
      </c>
      <c r="J65" s="40">
        <f t="shared" si="23"/>
        <v>18.308893093661283</v>
      </c>
      <c r="K65" s="40">
        <f t="shared" si="23"/>
        <v>18.648667295264818</v>
      </c>
      <c r="L65" s="40">
        <f t="shared" si="23"/>
        <v>17.825805057272568</v>
      </c>
    </row>
    <row r="66" spans="1:12" x14ac:dyDescent="0.2">
      <c r="A66" t="str">
        <f>A23</f>
        <v>Accommodation and food</v>
      </c>
      <c r="B66" s="40">
        <f t="shared" si="22"/>
        <v>4.8920552121841654</v>
      </c>
      <c r="C66" s="44">
        <f t="shared" si="22"/>
        <v>2.3952095808384311</v>
      </c>
      <c r="D66" s="40">
        <f t="shared" si="22"/>
        <v>1.1006179362851087</v>
      </c>
      <c r="E66" s="40">
        <f t="shared" si="22"/>
        <v>1.7577111873367413</v>
      </c>
      <c r="F66" s="44">
        <f t="shared" si="18"/>
        <v>1.5382069457314351</v>
      </c>
      <c r="H66" s="40">
        <f t="shared" si="23"/>
        <v>23.732797053692547</v>
      </c>
      <c r="I66" s="40">
        <f t="shared" si="23"/>
        <v>27.812441358603891</v>
      </c>
      <c r="J66" s="40">
        <f t="shared" si="23"/>
        <v>28.715704824976314</v>
      </c>
      <c r="K66" s="40">
        <f t="shared" si="23"/>
        <v>29.491985373594343</v>
      </c>
      <c r="L66" s="40">
        <f t="shared" si="23"/>
        <v>32.991138966933235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0.92317215107422523</v>
      </c>
      <c r="C68" s="44">
        <f t="shared" si="24"/>
        <v>-2.781525454218392</v>
      </c>
      <c r="D68" s="44">
        <f t="shared" si="24"/>
        <v>0.4192749949625485</v>
      </c>
      <c r="E68" s="44">
        <f t="shared" si="24"/>
        <v>0.6600179922140903</v>
      </c>
      <c r="F68" s="44">
        <f t="shared" si="18"/>
        <v>0.57970626669077152</v>
      </c>
      <c r="H68" s="44">
        <f>(B25/B$40)*100</f>
        <v>27.170220317927129</v>
      </c>
      <c r="I68" s="44">
        <f>(C25/C$40)*100</f>
        <v>27.349712493465766</v>
      </c>
      <c r="J68" s="44">
        <f>(D25/D$40)*100</f>
        <v>27.327602553568038</v>
      </c>
      <c r="K68" s="44">
        <f>(E25/E$40)*100</f>
        <v>27.203603403762372</v>
      </c>
      <c r="L68" s="44">
        <f>(F25/F$40)*100</f>
        <v>27.752043837293488</v>
      </c>
    </row>
    <row r="69" spans="1:12" x14ac:dyDescent="0.2">
      <c r="A69" t="str">
        <f>A26</f>
        <v>Media</v>
      </c>
      <c r="B69" s="40">
        <f t="shared" si="24"/>
        <v>-3.7917921345262284</v>
      </c>
      <c r="C69" s="44">
        <f t="shared" si="24"/>
        <v>17.491749174917935</v>
      </c>
      <c r="D69" s="40">
        <f t="shared" si="24"/>
        <v>-0.2635578831304608</v>
      </c>
      <c r="E69" s="40">
        <f t="shared" si="24"/>
        <v>0.20679363993345579</v>
      </c>
      <c r="F69" s="44">
        <f t="shared" si="18"/>
        <v>4.9763852776085749E-2</v>
      </c>
      <c r="H69" s="40">
        <f t="shared" ref="H69:L71" si="25">(B26/B$25)*100</f>
        <v>2.4750973942659829</v>
      </c>
      <c r="I69" s="40">
        <f t="shared" si="25"/>
        <v>2.0439827307069587</v>
      </c>
      <c r="J69" s="40">
        <f t="shared" si="25"/>
        <v>2.4702208858563721</v>
      </c>
      <c r="K69" s="40">
        <f t="shared" si="25"/>
        <v>2.3873700423565696</v>
      </c>
      <c r="L69" s="40">
        <f t="shared" si="25"/>
        <v>2.2820300735933481</v>
      </c>
    </row>
    <row r="70" spans="1:12" x14ac:dyDescent="0.2">
      <c r="A70" t="str">
        <f>A27</f>
        <v>Information technology</v>
      </c>
      <c r="B70" s="40">
        <f t="shared" si="24"/>
        <v>1.6252648858182228</v>
      </c>
      <c r="C70" s="44">
        <f t="shared" si="24"/>
        <v>5.1833122629577399</v>
      </c>
      <c r="D70" s="40">
        <f t="shared" si="24"/>
        <v>1.2244525953108987</v>
      </c>
      <c r="E70" s="40">
        <f t="shared" si="24"/>
        <v>0.58383194654181292</v>
      </c>
      <c r="F70" s="44">
        <f t="shared" si="18"/>
        <v>0.79692041266643532</v>
      </c>
      <c r="H70" s="40">
        <f t="shared" si="25"/>
        <v>8.6500104975855496</v>
      </c>
      <c r="I70" s="40">
        <f t="shared" si="25"/>
        <v>8.8932361935600177</v>
      </c>
      <c r="J70" s="40">
        <f t="shared" si="25"/>
        <v>9.6218341621371337</v>
      </c>
      <c r="K70" s="40">
        <f t="shared" si="25"/>
        <v>10.01381684749367</v>
      </c>
      <c r="L70" s="40">
        <f t="shared" si="25"/>
        <v>9.9382833874148915</v>
      </c>
    </row>
    <row r="71" spans="1:12" x14ac:dyDescent="0.2">
      <c r="A71" t="str">
        <f>A28</f>
        <v>Finance and insurance</v>
      </c>
      <c r="B71" s="40">
        <f t="shared" si="24"/>
        <v>-9.3516624243465518</v>
      </c>
      <c r="C71" s="44">
        <f t="shared" si="24"/>
        <v>1.5484515484512906</v>
      </c>
      <c r="D71" s="40">
        <f t="shared" si="24"/>
        <v>-1.9683103582146533E-2</v>
      </c>
      <c r="E71" s="40">
        <f t="shared" si="24"/>
        <v>-0.47275794676934213</v>
      </c>
      <c r="F71" s="44">
        <f t="shared" si="18"/>
        <v>-0.32196158997858104</v>
      </c>
      <c r="H71" s="40">
        <f t="shared" si="25"/>
        <v>6.9167424825623574</v>
      </c>
      <c r="I71" s="40">
        <f t="shared" si="25"/>
        <v>4.5017089404569299</v>
      </c>
      <c r="J71" s="40">
        <f t="shared" si="25"/>
        <v>4.7022088585636652</v>
      </c>
      <c r="K71" s="40">
        <f t="shared" si="25"/>
        <v>4.6003306983170713</v>
      </c>
      <c r="L71" s="40">
        <f t="shared" si="25"/>
        <v>4.108078301626688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1.6366408068484883</v>
      </c>
      <c r="C72" s="44">
        <f t="shared" si="27"/>
        <v>1.014780498566048</v>
      </c>
      <c r="D72" s="40">
        <f t="shared" si="27"/>
        <v>0.24773218638376449</v>
      </c>
      <c r="E72" s="40">
        <f t="shared" si="27"/>
        <v>1.6251956702357573</v>
      </c>
      <c r="F72" s="44">
        <f t="shared" si="18"/>
        <v>1.1639508979558899</v>
      </c>
      <c r="H72" s="40">
        <f t="shared" ref="H72:L72" si="28">(B29/B$25)*100</f>
        <v>9.909720764224236</v>
      </c>
      <c r="I72" s="40">
        <f t="shared" si="28"/>
        <v>10.192930383162453</v>
      </c>
      <c r="J72" s="40">
        <f t="shared" si="28"/>
        <v>10.590956401063966</v>
      </c>
      <c r="K72" s="40">
        <f t="shared" si="28"/>
        <v>10.500804095222968</v>
      </c>
      <c r="L72" s="40">
        <f t="shared" si="28"/>
        <v>11.552247036118034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1.26426909354862</v>
      </c>
      <c r="C73" s="44">
        <f t="shared" si="29"/>
        <v>-1.8803865238965933</v>
      </c>
      <c r="D73" s="40">
        <f t="shared" si="29"/>
        <v>0.86332455934408081</v>
      </c>
      <c r="E73" s="40">
        <f t="shared" si="29"/>
        <v>0.67358525107903411</v>
      </c>
      <c r="F73" s="44">
        <f t="shared" si="18"/>
        <v>0.7367919952403712</v>
      </c>
      <c r="H73" s="40">
        <f t="shared" ref="H73:L73" si="30">(B30/B$25)*100</f>
        <v>25.483472134742296</v>
      </c>
      <c r="I73" s="40">
        <f t="shared" si="30"/>
        <v>25.829735563950333</v>
      </c>
      <c r="J73" s="40">
        <f t="shared" si="30"/>
        <v>26.069156933040343</v>
      </c>
      <c r="K73" s="40">
        <f t="shared" si="30"/>
        <v>26.650660264105657</v>
      </c>
      <c r="L73" s="40">
        <f t="shared" si="30"/>
        <v>26.686602617123746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3.8952424144719888</v>
      </c>
      <c r="C74" s="44">
        <f t="shared" si="31"/>
        <v>-8.6242858438377432</v>
      </c>
      <c r="D74" s="40">
        <f t="shared" si="31"/>
        <v>1.371168222865049</v>
      </c>
      <c r="E74" s="40">
        <f t="shared" si="31"/>
        <v>0.66664336754200804</v>
      </c>
      <c r="F74" s="44">
        <f t="shared" si="18"/>
        <v>0.9009392525811899</v>
      </c>
      <c r="H74" s="40">
        <f>(B31/B$25)*100</f>
        <v>22.07758882123775</v>
      </c>
      <c r="I74" s="40">
        <f t="shared" ref="I74:L74" si="32">(C31/C$25)*100</f>
        <v>24.795376866342846</v>
      </c>
      <c r="J74" s="40">
        <f t="shared" si="32"/>
        <v>23.305192552330297</v>
      </c>
      <c r="K74" s="40">
        <f t="shared" si="32"/>
        <v>24.430904437246635</v>
      </c>
      <c r="L74" s="40">
        <f t="shared" si="32"/>
        <v>24.446989459396359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-0.36838465875784765</v>
      </c>
      <c r="C75" s="44">
        <f t="shared" si="33"/>
        <v>-3.2123735871505632</v>
      </c>
      <c r="D75" s="40">
        <f t="shared" si="33"/>
        <v>-1.8275210869266312</v>
      </c>
      <c r="E75" s="40">
        <f t="shared" si="33"/>
        <v>0.95538984662517645</v>
      </c>
      <c r="F75" s="44">
        <f t="shared" si="18"/>
        <v>1.9096216945180267E-2</v>
      </c>
      <c r="H75" s="40">
        <f t="shared" ref="H75:L75" si="34">(B32/B$25)*100</f>
        <v>11.939253971586576</v>
      </c>
      <c r="I75" s="40">
        <f t="shared" si="34"/>
        <v>11.339719373988119</v>
      </c>
      <c r="J75" s="40">
        <f t="shared" si="34"/>
        <v>11.289464554180627</v>
      </c>
      <c r="K75" s="40">
        <f t="shared" si="34"/>
        <v>10.081768556479197</v>
      </c>
      <c r="L75" s="40">
        <f t="shared" si="34"/>
        <v>10.381540158215103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0.6307427731826909</v>
      </c>
      <c r="C76" s="44">
        <f t="shared" si="35"/>
        <v>-6.3270485859315713</v>
      </c>
      <c r="D76" s="40">
        <f t="shared" si="35"/>
        <v>-0.6390425164382818</v>
      </c>
      <c r="E76" s="40">
        <f t="shared" si="35"/>
        <v>-7.9964819699851475E-3</v>
      </c>
      <c r="F76" s="44">
        <f t="shared" si="18"/>
        <v>-0.21878921918164762</v>
      </c>
      <c r="H76" s="40">
        <f t="shared" ref="H76:L76" si="36">(B33/B$25)*100</f>
        <v>12.54811393379525</v>
      </c>
      <c r="I76" s="40">
        <f t="shared" si="36"/>
        <v>12.403309947832341</v>
      </c>
      <c r="J76" s="40">
        <f t="shared" si="36"/>
        <v>11.950965652827602</v>
      </c>
      <c r="K76" s="40">
        <f t="shared" si="36"/>
        <v>11.334345058778229</v>
      </c>
      <c r="L76" s="40">
        <f t="shared" si="36"/>
        <v>10.60422896651183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1.0688822364517847</v>
      </c>
      <c r="C78" s="44">
        <f t="shared" ref="C78:C83" si="38">IF(AND(D$5-C$5 &lt;&gt; 0,C35&lt;&gt;0,D35&lt;&gt;0),(EXP(LN(D35/C35)/(D$5-C$5))-1)*100,0)</f>
        <v>-0.79213803005188099</v>
      </c>
      <c r="D78" s="44">
        <f t="shared" si="37"/>
        <v>0.87098873026643098</v>
      </c>
      <c r="E78" s="44">
        <f t="shared" si="37"/>
        <v>0.57618411801683145</v>
      </c>
      <c r="F78" s="44">
        <f t="shared" si="18"/>
        <v>0.67435646495841439</v>
      </c>
      <c r="H78" s="44">
        <f>(B35/B$40)*100</f>
        <v>24.538574652029553</v>
      </c>
      <c r="I78" s="44">
        <f>(C35/C$40)*100</f>
        <v>24.843639494480506</v>
      </c>
      <c r="J78" s="44">
        <f>(D35/D$40)*100</f>
        <v>25.331521395613393</v>
      </c>
      <c r="K78" s="44">
        <f>(E35/E$40)*100</f>
        <v>25.788860750134024</v>
      </c>
      <c r="L78" s="44">
        <f>(F35/F$40)*100</f>
        <v>26.090487990064826</v>
      </c>
    </row>
    <row r="79" spans="1:12" x14ac:dyDescent="0.2">
      <c r="A79" t="str">
        <f>A36</f>
        <v>Public admin. and defence</v>
      </c>
      <c r="B79" s="40">
        <f t="shared" si="37"/>
        <v>-0.46797268632359224</v>
      </c>
      <c r="C79" s="44">
        <f t="shared" si="38"/>
        <v>-0.77898274018632918</v>
      </c>
      <c r="D79" s="40">
        <f t="shared" si="37"/>
        <v>0.24205197802511513</v>
      </c>
      <c r="E79" s="40">
        <f t="shared" si="37"/>
        <v>0.28972934894406777</v>
      </c>
      <c r="F79" s="44">
        <f t="shared" si="18"/>
        <v>0.27383437290040558</v>
      </c>
      <c r="H79" s="40">
        <f>(B36/B$35)*100</f>
        <v>17.231047397649483</v>
      </c>
      <c r="I79" s="40">
        <f t="shared" ref="I79:L81" si="39">(C36/C$35)*100</f>
        <v>16.206649008589736</v>
      </c>
      <c r="J79" s="40">
        <f t="shared" si="39"/>
        <v>16.20879806372734</v>
      </c>
      <c r="K79" s="40">
        <f t="shared" si="39"/>
        <v>15.709746015817242</v>
      </c>
      <c r="L79" s="40">
        <f t="shared" si="39"/>
        <v>15.268002165674051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-1.8083622085552697</v>
      </c>
      <c r="C80" s="44">
        <f t="shared" si="38"/>
        <v>1.5395436073770696</v>
      </c>
      <c r="D80" s="40">
        <f t="shared" si="40"/>
        <v>0.55262076991602349</v>
      </c>
      <c r="E80" s="40">
        <f t="shared" si="40"/>
        <v>0.62739035433125867</v>
      </c>
      <c r="F80" s="44">
        <f t="shared" si="18"/>
        <v>0.60246098404872495</v>
      </c>
      <c r="H80" s="40">
        <f>(B37/B$35)*100</f>
        <v>35.554694562830925</v>
      </c>
      <c r="I80" s="40">
        <f t="shared" si="39"/>
        <v>31.675619476693861</v>
      </c>
      <c r="J80" s="40">
        <f t="shared" si="39"/>
        <v>32.420091324200932</v>
      </c>
      <c r="K80" s="40">
        <f t="shared" si="39"/>
        <v>31.911690918213726</v>
      </c>
      <c r="L80" s="40">
        <f t="shared" si="39"/>
        <v>32.074535282439932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3.5966105365758505</v>
      </c>
      <c r="C81" s="44">
        <f t="shared" si="38"/>
        <v>-2.2133561318515849</v>
      </c>
      <c r="D81" s="40">
        <f t="shared" si="40"/>
        <v>1.2635626777526943</v>
      </c>
      <c r="E81" s="40">
        <f t="shared" si="40"/>
        <v>0.62960990478875267</v>
      </c>
      <c r="F81" s="44">
        <f t="shared" si="18"/>
        <v>0.84048528509792497</v>
      </c>
      <c r="H81" s="40">
        <f>(B38/B$35)*100</f>
        <v>47.214258039519585</v>
      </c>
      <c r="I81" s="40">
        <f t="shared" si="39"/>
        <v>52.117731514716411</v>
      </c>
      <c r="J81" s="40">
        <f t="shared" si="39"/>
        <v>51.371110612071725</v>
      </c>
      <c r="K81" s="40">
        <f t="shared" si="39"/>
        <v>52.378563065969033</v>
      </c>
      <c r="L81" s="40">
        <f t="shared" si="39"/>
        <v>52.657462551886027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0.75717704896560711</v>
      </c>
      <c r="C83" s="206">
        <f t="shared" si="38"/>
        <v>-2.7028689154699581</v>
      </c>
      <c r="D83" s="43">
        <f>IF(AND(E$5-D$5 &lt;&gt; 0,D40&lt;&gt;0,E40&lt;&gt;0),(EXP(LN(E40/D40)/(E$5-D$5))-1)*100,0)</f>
        <v>0.51065453157652652</v>
      </c>
      <c r="E83" s="43">
        <f>IF(AND(F$5-E$5 &lt;&gt; 0,E40&lt;&gt;0,F40&lt;&gt;0),(EXP(LN(F40/E40)/(F$5-E$5))-1)*100,0)</f>
        <v>0.4593005096997782</v>
      </c>
      <c r="F83" s="206">
        <f t="shared" si="18"/>
        <v>0.47641560095557089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-7.5135363944935918</v>
      </c>
      <c r="C89" s="44">
        <f>IF(AND(F$5-D$5 &lt;&gt; 0,D7&lt;&gt;0,F7&lt;&gt;0),(EXP(LN(F7/D7)/(F$5-D$5))-1)*100,0)</f>
        <v>0.23478491446757843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-9.9458257615975825</v>
      </c>
      <c r="C90" s="44">
        <f t="shared" ref="C90:C122" si="43">IF(AND(F$5-D$5 &lt;&gt; 0,D8&lt;&gt;0,F8&lt;&gt;0),(EXP(LN(F8/D8)/(F$5-D$5))-1)*100,0)</f>
        <v>0.27803190936364075</v>
      </c>
    </row>
    <row r="91" spans="1:12" x14ac:dyDescent="0.2">
      <c r="A91" s="30" t="str">
        <f t="shared" si="41"/>
        <v>Mining and quarrying</v>
      </c>
      <c r="B91" s="44">
        <f t="shared" si="42"/>
        <v>5.1547496797280434</v>
      </c>
      <c r="C91" s="44">
        <f t="shared" si="43"/>
        <v>-3.842794605443145</v>
      </c>
    </row>
    <row r="92" spans="1:12" x14ac:dyDescent="0.2">
      <c r="A92" s="30" t="str">
        <f t="shared" si="41"/>
        <v>Electricity and gas</v>
      </c>
      <c r="B92" s="44">
        <f t="shared" si="42"/>
        <v>-1.6330181998562288</v>
      </c>
      <c r="C92" s="44">
        <f t="shared" si="43"/>
        <v>-0.31487733419200969</v>
      </c>
    </row>
    <row r="93" spans="1:12" x14ac:dyDescent="0.2">
      <c r="A93" s="30" t="str">
        <f t="shared" si="41"/>
        <v>Water and sewerage</v>
      </c>
      <c r="B93" s="44">
        <f t="shared" si="42"/>
        <v>-4.1453448974104523</v>
      </c>
      <c r="C93" s="44">
        <f t="shared" si="43"/>
        <v>0.53830665235454767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-2.3864651005087612</v>
      </c>
      <c r="C95" s="44">
        <f t="shared" si="43"/>
        <v>-0.31417879438785379</v>
      </c>
    </row>
    <row r="96" spans="1:12" x14ac:dyDescent="0.2">
      <c r="A96" s="30" t="str">
        <f t="shared" si="41"/>
        <v>Food drink and tobacco</v>
      </c>
      <c r="B96" s="44">
        <f t="shared" si="42"/>
        <v>-5.6005750339961242</v>
      </c>
      <c r="C96" s="44">
        <f t="shared" si="43"/>
        <v>-0.13074630244531704</v>
      </c>
    </row>
    <row r="97" spans="1:3" x14ac:dyDescent="0.2">
      <c r="A97" s="30" t="str">
        <f t="shared" si="41"/>
        <v>Engineering</v>
      </c>
      <c r="B97" s="44">
        <f t="shared" si="42"/>
        <v>2.3174149194163274</v>
      </c>
      <c r="C97" s="44">
        <f t="shared" si="43"/>
        <v>6.212412131183509E-2</v>
      </c>
    </row>
    <row r="98" spans="1:3" x14ac:dyDescent="0.2">
      <c r="A98" s="30" t="str">
        <f t="shared" si="41"/>
        <v>Rest of manufacturing</v>
      </c>
      <c r="B98" s="44">
        <f t="shared" si="42"/>
        <v>-3.026432418696734</v>
      </c>
      <c r="C98" s="44">
        <f t="shared" si="43"/>
        <v>-0.54471845273990072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3.351303972376285</v>
      </c>
      <c r="C100" s="44">
        <f t="shared" si="43"/>
        <v>9.1656341861834356E-2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0.48376351674077611</v>
      </c>
      <c r="C102" s="44">
        <f t="shared" si="43"/>
        <v>0.60300843267706572</v>
      </c>
    </row>
    <row r="103" spans="1:3" x14ac:dyDescent="0.2">
      <c r="A103" s="30" t="str">
        <f t="shared" si="41"/>
        <v>Wholesale and retail trade</v>
      </c>
      <c r="B103" s="44">
        <f t="shared" si="42"/>
        <v>-1.4623034179299332</v>
      </c>
      <c r="C103" s="44">
        <f t="shared" si="43"/>
        <v>0.10606368256043108</v>
      </c>
    </row>
    <row r="104" spans="1:3" x14ac:dyDescent="0.2">
      <c r="A104" s="30" t="str">
        <f t="shared" si="41"/>
        <v>Transport and storage</v>
      </c>
      <c r="B104" s="44">
        <f t="shared" si="42"/>
        <v>0.99532696448103586</v>
      </c>
      <c r="C104" s="44">
        <f t="shared" si="43"/>
        <v>0.42382807810770196</v>
      </c>
    </row>
    <row r="105" spans="1:3" x14ac:dyDescent="0.2">
      <c r="A105" s="30" t="str">
        <f t="shared" si="41"/>
        <v>Accommodation and food</v>
      </c>
      <c r="B105" s="44">
        <f t="shared" si="42"/>
        <v>4.3878622400567835</v>
      </c>
      <c r="C105" s="44">
        <f t="shared" si="43"/>
        <v>1.5382069457314351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0.17110728689353483</v>
      </c>
      <c r="C107" s="44">
        <f t="shared" si="43"/>
        <v>0.57970626669077152</v>
      </c>
    </row>
    <row r="108" spans="1:3" x14ac:dyDescent="0.2">
      <c r="A108" s="30" t="str">
        <f t="shared" si="41"/>
        <v>Media</v>
      </c>
      <c r="B108" s="44">
        <f t="shared" si="42"/>
        <v>0.1316041404691326</v>
      </c>
      <c r="C108" s="44">
        <f t="shared" si="43"/>
        <v>4.9763852776085749E-2</v>
      </c>
    </row>
    <row r="109" spans="1:3" x14ac:dyDescent="0.2">
      <c r="A109" s="30" t="str">
        <f t="shared" si="41"/>
        <v>Information technology</v>
      </c>
      <c r="B109" s="44">
        <f t="shared" si="42"/>
        <v>2.3271129229156307</v>
      </c>
      <c r="C109" s="44">
        <f t="shared" si="43"/>
        <v>0.79692041266643532</v>
      </c>
    </row>
    <row r="110" spans="1:3" x14ac:dyDescent="0.2">
      <c r="A110" s="30" t="str">
        <f t="shared" si="41"/>
        <v>Finance and insurance</v>
      </c>
      <c r="B110" s="44">
        <f t="shared" si="42"/>
        <v>-7.2695139437430445</v>
      </c>
      <c r="C110" s="44">
        <f t="shared" si="43"/>
        <v>-0.32196158997858104</v>
      </c>
    </row>
    <row r="111" spans="1:3" x14ac:dyDescent="0.2">
      <c r="A111" s="30" t="str">
        <f t="shared" si="41"/>
        <v>Real estate</v>
      </c>
      <c r="B111" s="44">
        <f t="shared" si="42"/>
        <v>1.5119632364757551</v>
      </c>
      <c r="C111" s="44">
        <f t="shared" si="43"/>
        <v>1.1639508979558899</v>
      </c>
    </row>
    <row r="112" spans="1:3" x14ac:dyDescent="0.2">
      <c r="A112" s="30" t="str">
        <f t="shared" si="41"/>
        <v>Professional services</v>
      </c>
      <c r="B112" s="44">
        <f t="shared" si="42"/>
        <v>0.62737684883913403</v>
      </c>
      <c r="C112" s="44">
        <f t="shared" si="43"/>
        <v>0.7367919952403712</v>
      </c>
    </row>
    <row r="113" spans="1:3" x14ac:dyDescent="0.2">
      <c r="A113" s="30" t="str">
        <f t="shared" si="41"/>
        <v>Support services</v>
      </c>
      <c r="B113" s="44">
        <f t="shared" si="42"/>
        <v>1.2611104039262022</v>
      </c>
      <c r="C113" s="44">
        <f t="shared" si="43"/>
        <v>0.9009392525811899</v>
      </c>
    </row>
    <row r="114" spans="1:3" x14ac:dyDescent="0.2">
      <c r="A114" s="30" t="str">
        <f t="shared" si="41"/>
        <v>Arts and entertainment</v>
      </c>
      <c r="B114" s="44">
        <f t="shared" si="42"/>
        <v>-0.94379049191096742</v>
      </c>
      <c r="C114" s="44">
        <f t="shared" si="43"/>
        <v>1.9096216945180267E-2</v>
      </c>
    </row>
    <row r="115" spans="1:3" x14ac:dyDescent="0.2">
      <c r="A115" s="30" t="str">
        <f t="shared" si="41"/>
        <v>Other services</v>
      </c>
      <c r="B115" s="44">
        <f t="shared" si="42"/>
        <v>-0.80097960507791166</v>
      </c>
      <c r="C115" s="44">
        <f t="shared" si="43"/>
        <v>-0.21878921918164762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0.69390608533674847</v>
      </c>
      <c r="C117" s="44">
        <f t="shared" si="43"/>
        <v>0.67435646495841439</v>
      </c>
    </row>
    <row r="118" spans="1:3" x14ac:dyDescent="0.2">
      <c r="A118" s="30" t="str">
        <f t="shared" si="41"/>
        <v>Public admin. and defence</v>
      </c>
      <c r="B118" s="44">
        <f t="shared" si="42"/>
        <v>-0.5302525888070786</v>
      </c>
      <c r="C118" s="44">
        <f t="shared" si="43"/>
        <v>0.27383437290040558</v>
      </c>
    </row>
    <row r="119" spans="1:3" x14ac:dyDescent="0.2">
      <c r="A119" s="30" t="str">
        <f t="shared" si="41"/>
        <v>Education</v>
      </c>
      <c r="B119" s="44">
        <f t="shared" si="42"/>
        <v>-1.1477304933379839</v>
      </c>
      <c r="C119" s="44">
        <f t="shared" si="43"/>
        <v>0.60246098404872495</v>
      </c>
    </row>
    <row r="120" spans="1:3" x14ac:dyDescent="0.2">
      <c r="A120" s="30" t="str">
        <f t="shared" si="41"/>
        <v>Health and social work</v>
      </c>
      <c r="B120" s="44">
        <f t="shared" si="42"/>
        <v>2.4076370467718267</v>
      </c>
      <c r="C120" s="44">
        <f t="shared" si="43"/>
        <v>0.84048528509792497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5.5461606078721637E-2</v>
      </c>
      <c r="C122" s="206">
        <f t="shared" si="43"/>
        <v>0.47641560095557089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Worcestershire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55.720509565425068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13.613738053369989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14.50758992374309</v>
      </c>
      <c r="G9" s="299" t="str">
        <f>CONCATENATE("(",ROUND((F9/$H11)*100,1),")")</f>
        <v>(9.2)</v>
      </c>
      <c r="H9" s="249">
        <f>SUM(H30,H51,H72,H93,H114,H135,H156,H177,H198,H219,H240,H261,H282,H303,H324,H345,H366,H387,H408,H429,H450,H471)</f>
        <v>83.841837542538158</v>
      </c>
      <c r="I9" s="299" t="str">
        <f>CONCATENATE("(",ROUND((H9/$H11)*100,1),")")</f>
        <v>(53)</v>
      </c>
      <c r="K9" s="249">
        <f>B14-B9</f>
        <v>1.1461697305906569</v>
      </c>
      <c r="L9" s="249">
        <f>D14-D9</f>
        <v>0.47090123972026099</v>
      </c>
      <c r="M9" s="249">
        <f>F14-F9</f>
        <v>0.16635297312832975</v>
      </c>
      <c r="N9" s="249">
        <f>SUM(K9:M9)</f>
        <v>1.7834239434392476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35.497937558879592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32.720889039566202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6.1493358590160234</v>
      </c>
      <c r="G10" s="299" t="str">
        <f>CONCATENATE("(",ROUND((F10/$H11)*100,1),")")</f>
        <v>(3.9)</v>
      </c>
      <c r="H10" s="249">
        <f t="shared" ref="H10" si="3">SUM(H31,H52,H73,H94,H115,H136,H157,H178,H199,H220,H241,H262,H283,H304,H325,H346,H367,H388,H409,H430,H451,H472)</f>
        <v>74.368162457461821</v>
      </c>
      <c r="I10" s="299" t="str">
        <f>CONCATENATE("(",ROUND((H10/$H11)*100,1),")")</f>
        <v>(47)</v>
      </c>
      <c r="K10" s="249">
        <f t="shared" ref="K10:K11" si="4">B15-B10</f>
        <v>1.7551765725057109</v>
      </c>
      <c r="L10" s="249">
        <f t="shared" ref="L10:L11" si="5">D15-D10</f>
        <v>0.43320747035076579</v>
      </c>
      <c r="M10" s="249">
        <f t="shared" ref="M10:M11" si="6">F15-F10</f>
        <v>0.10919201370433207</v>
      </c>
      <c r="N10" s="249">
        <f t="shared" ref="N10:N11" si="7">SUM(K10:M10)</f>
        <v>2.2975760565608088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91.218447124304674</v>
      </c>
      <c r="C11" s="299" t="str">
        <f>CONCATENATE("(",ROUND((B11/$H11)*100,1),")")</f>
        <v>(57.7)</v>
      </c>
      <c r="D11" s="249">
        <f t="shared" ref="D11" si="8">SUM(D32,D53,D74,D95,D116,D137,D158,D179,D200,D221,D242,D263,D284,D305,D326,D347,D368,D389,D410,D431,D452,D473)</f>
        <v>46.334627092936195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20.656925782759117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158.20999999999998</v>
      </c>
      <c r="I11" s="299" t="str">
        <f>CONCATENATE("(",ROUND((H11/$H11)*100,1),")")</f>
        <v>(100)</v>
      </c>
      <c r="K11" s="249">
        <f t="shared" si="4"/>
        <v>2.9013463030963322</v>
      </c>
      <c r="L11" s="249">
        <f t="shared" si="5"/>
        <v>0.90410871007102145</v>
      </c>
      <c r="M11" s="249">
        <f t="shared" si="6"/>
        <v>0.27554498683266004</v>
      </c>
      <c r="N11" s="249">
        <f t="shared" si="7"/>
        <v>4.0810000000000137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56.866679296015725</v>
      </c>
      <c r="C14" s="299" t="str">
        <f>CONCATENATE("(",ROUND((B14/$H16)*100,1),")")</f>
        <v>(35)</v>
      </c>
      <c r="D14" s="249">
        <f t="shared" ref="D14" si="11">SUM(D35,D56,D77,D98,D119,D140,D161,D182,D203,D224,D245,D266,D287,D308,D329,D350,D371,D392,D413,D434,D455,D476)</f>
        <v>14.08463929309025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14.67394289687142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85.625261485977362</v>
      </c>
      <c r="I14" s="299" t="str">
        <f>CONCATENATE("(",ROUND((H14/$H16)*100,1),")")</f>
        <v>(52.8)</v>
      </c>
      <c r="K14" s="249">
        <f>B19-B14</f>
        <v>1.1287010352411713</v>
      </c>
      <c r="L14" s="249">
        <f>D19-D14</f>
        <v>1.2042575330272136</v>
      </c>
      <c r="M14" s="249">
        <f>F19-F14</f>
        <v>0.64570269239576916</v>
      </c>
      <c r="N14" s="249">
        <f>SUM(K14:M14)</f>
        <v>2.978661260664154</v>
      </c>
    </row>
    <row r="15" spans="1:17" x14ac:dyDescent="0.2">
      <c r="A15" s="282" t="s">
        <v>365</v>
      </c>
      <c r="B15" s="249">
        <f t="shared" si="0"/>
        <v>37.253114131385303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33.154096509916968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6.2585278727203555</v>
      </c>
      <c r="G15" s="299" t="str">
        <f>CONCATENATE("(",ROUND((F15/$H16)*100,1),")")</f>
        <v>(3.9)</v>
      </c>
      <c r="H15" s="249">
        <f t="shared" ref="H15" si="16">SUM(H36,H57,H78,H99,H120,H141,H162,H183,H204,H225,H246,H267,H288,H309,H330,H351,H372,H393,H414,H435,H456,H477)</f>
        <v>76.665738514022635</v>
      </c>
      <c r="I15" s="299" t="str">
        <f>CONCATENATE("(",ROUND((H15/$H16)*100,1),")")</f>
        <v>(47.2)</v>
      </c>
      <c r="K15" s="249">
        <f t="shared" ref="K15:K16" si="17">B20-B15</f>
        <v>3.2695111524782092</v>
      </c>
      <c r="L15" s="249">
        <f t="shared" ref="L15:L16" si="18">D20-D15</f>
        <v>0.91714632928479034</v>
      </c>
      <c r="M15" s="249">
        <f t="shared" ref="M15:M16" si="19">F20-F15</f>
        <v>0.4446812575727348</v>
      </c>
      <c r="N15" s="249">
        <f t="shared" ref="N15:N16" si="20">SUM(K15:M15)</f>
        <v>4.6313387393357344</v>
      </c>
    </row>
    <row r="16" spans="1:17" x14ac:dyDescent="0.2">
      <c r="A16" s="282" t="s">
        <v>363</v>
      </c>
      <c r="B16" s="249">
        <f t="shared" si="0"/>
        <v>94.119793427401007</v>
      </c>
      <c r="C16" s="299" t="str">
        <f>CONCATENATE("(",ROUND((B16/$H16)*100,1),")")</f>
        <v>(58)</v>
      </c>
      <c r="D16" s="249">
        <f t="shared" ref="D16" si="21">SUM(D37,D58,D79,D100,D121,D142,D163,D184,D205,D226,D247,D268,D289,D310,D331,D352,D373,D394,D415,D436,D457,D478)</f>
        <v>47.238735803007216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20.932470769591777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162.291</v>
      </c>
      <c r="I16" s="299" t="str">
        <f>CONCATENATE("(",ROUND((H16/$H16)*100,1),")")</f>
        <v>(100)</v>
      </c>
      <c r="K16" s="249">
        <f t="shared" si="17"/>
        <v>4.3982121877193805</v>
      </c>
      <c r="L16" s="249">
        <f t="shared" si="18"/>
        <v>2.1214038623120075</v>
      </c>
      <c r="M16" s="249">
        <f t="shared" si="19"/>
        <v>1.0903839499685084</v>
      </c>
      <c r="N16" s="249">
        <f t="shared" si="20"/>
        <v>7.6099999999998964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57.995380331256897</v>
      </c>
      <c r="C19" s="299" t="str">
        <f>CONCATENATE("(",ROUND((B19/$H21)*100,1),")")</f>
        <v>(34.1)</v>
      </c>
      <c r="D19" s="249">
        <f t="shared" ref="D19" si="24">SUM(D40,D61,D82,D103,D124,D145,D166,D187,D208,D229,D250,D271,D292,D313,D334,D355,D376,D397,D418,D439,D460,D481)</f>
        <v>15.288896826117464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15.319645589267189</v>
      </c>
      <c r="G19" s="299" t="str">
        <f>CONCATENATE("(",ROUND((F19/$H21)*100,1),")")</f>
        <v>(9)</v>
      </c>
      <c r="H19" s="249">
        <f t="shared" ref="H19" si="26">SUM(H40,H61,H82,H103,H124,H145,H166,H187,H208,H229,H250,H271,H292,H313,H334,H355,H376,H397,H418,H439,H460,H481)</f>
        <v>88.603922746641558</v>
      </c>
      <c r="I19" s="299" t="str">
        <f>CONCATENATE("(",ROUND((H19/$H21)*100,1),")")</f>
        <v>(52.2)</v>
      </c>
      <c r="K19" s="249">
        <f>B19-B9</f>
        <v>2.2748707658318281</v>
      </c>
      <c r="L19" s="249">
        <f>D19-D9</f>
        <v>1.6751587727474746</v>
      </c>
      <c r="M19" s="249">
        <f>F19-F9</f>
        <v>0.81205566552409891</v>
      </c>
      <c r="N19" s="249">
        <f>SUM(K19:M19)</f>
        <v>4.7620852041034016</v>
      </c>
    </row>
    <row r="20" spans="1:14" x14ac:dyDescent="0.2">
      <c r="A20" s="282" t="s">
        <v>365</v>
      </c>
      <c r="B20" s="249">
        <f t="shared" si="0"/>
        <v>40.522625283863512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34.071242839201759</v>
      </c>
      <c r="E20" s="299" t="str">
        <f>CONCATENATE("(",ROUND((D20/$H21)*100,1),")")</f>
        <v>(20.1)</v>
      </c>
      <c r="F20" s="249">
        <f t="shared" ref="F20" si="28">SUM(F41,F62,F83,F104,F125,F146,F167,F188,F209,F230,F251,F272,F293,F314,F335,F356,F377,F398,F419,F440,F461,F482)</f>
        <v>6.7032091302930903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81.297077253358367</v>
      </c>
      <c r="I20" s="299" t="str">
        <f>CONCATENATE("(",ROUND((H20/$H21)*100,1),")")</f>
        <v>(47.8)</v>
      </c>
      <c r="K20" s="249">
        <f t="shared" ref="K20:K21" si="30">B20-B10</f>
        <v>5.0246877249839201</v>
      </c>
      <c r="L20" s="249">
        <f t="shared" ref="L20:L21" si="31">D20-D10</f>
        <v>1.3503537996355561</v>
      </c>
      <c r="M20" s="249">
        <f t="shared" ref="M20:M21" si="32">F20-F10</f>
        <v>0.55387327127706687</v>
      </c>
      <c r="N20" s="249">
        <f t="shared" ref="N20:N21" si="33">SUM(K20:M20)</f>
        <v>6.9289147958965431</v>
      </c>
    </row>
    <row r="21" spans="1:14" x14ac:dyDescent="0.2">
      <c r="A21" s="282" t="s">
        <v>363</v>
      </c>
      <c r="B21" s="249">
        <f t="shared" si="0"/>
        <v>98.518005615120387</v>
      </c>
      <c r="C21" s="299" t="str">
        <f>CONCATENATE("(",ROUND((B21/$H21)*100,1),")")</f>
        <v>(58)</v>
      </c>
      <c r="D21" s="249">
        <f t="shared" ref="D21" si="34">SUM(D42,D63,D84,D105,D126,D147,D168,D189,D210,D231,D252,D273,D294,D315,D336,D357,D378,D399,D420,D441,D462,D483)</f>
        <v>49.360139665319224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22.022854719560286</v>
      </c>
      <c r="G21" s="299" t="str">
        <f>CONCATENATE("(",ROUND((F21/$H21)*100,1),")")</f>
        <v>(13)</v>
      </c>
      <c r="H21" s="249">
        <f t="shared" ref="H21" si="35">SUM(H42,H63,H84,H105,H126,H147,H168,H189,H210,H231,H252,H273,H294,H315,H336,H357,H378,H399,H420,H441,H462,H483)</f>
        <v>169.9009999999999</v>
      </c>
      <c r="I21" s="299" t="str">
        <f>CONCATENATE("(",ROUND((H21/$H21)*100,1),")")</f>
        <v>(100)</v>
      </c>
      <c r="K21" s="249">
        <f t="shared" si="30"/>
        <v>7.2995584908157127</v>
      </c>
      <c r="L21" s="249">
        <f t="shared" si="31"/>
        <v>3.025512572383029</v>
      </c>
      <c r="M21" s="249">
        <f t="shared" si="32"/>
        <v>1.3659289368011684</v>
      </c>
      <c r="N21" s="249">
        <f t="shared" si="33"/>
        <v>11.69099999999991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0.7714808546299522</v>
      </c>
      <c r="C30" s="299" t="str">
        <f>CONCATENATE("(",ROUND((B30/$H32)*100,1),")")</f>
        <v>(32.5)</v>
      </c>
      <c r="D30" s="302">
        <f>'Ind T6'!M9</f>
        <v>1.9524552688528232E-2</v>
      </c>
      <c r="E30" s="299" t="str">
        <f>CONCATENATE("(",ROUND((D30/$H32)*100,1),")")</f>
        <v>(0.8)</v>
      </c>
      <c r="F30" s="302">
        <f>'Ind T6'!N9</f>
        <v>0.80238602891496547</v>
      </c>
      <c r="G30" s="299" t="str">
        <f>CONCATENATE("(",ROUND((F30/$H32)*100,1),")")</f>
        <v>(33.8)</v>
      </c>
      <c r="H30" s="302">
        <f>SUM(B30,D30,F30)</f>
        <v>1.5933914362334458</v>
      </c>
      <c r="I30" s="299" t="str">
        <f>CONCATENATE("(",ROUND((H30/$H32)*100,1),")")</f>
        <v>(67.1)</v>
      </c>
      <c r="K30" s="302">
        <f>B35-B30</f>
        <v>5.6794671855229462E-2</v>
      </c>
      <c r="L30" s="302">
        <f>D35-D30</f>
        <v>9.1260646945451676E-4</v>
      </c>
      <c r="M30" s="302">
        <f>F35-F30</f>
        <v>5.971047988310052E-3</v>
      </c>
      <c r="N30" s="302">
        <f>SUM(K30:M30)</f>
        <v>6.3678326312994027E-2</v>
      </c>
    </row>
    <row r="31" spans="1:14" x14ac:dyDescent="0.2">
      <c r="A31" s="282" t="s">
        <v>365</v>
      </c>
      <c r="B31" s="302">
        <f>'Ind T6'!L8</f>
        <v>0.43653558711357909</v>
      </c>
      <c r="C31" s="299" t="str">
        <f>CONCATENATE("(",ROUND((B31/$H32)*100,1),")")</f>
        <v>(18.4)</v>
      </c>
      <c r="D31" s="302">
        <f>'Ind T6'!M8</f>
        <v>2.1090693278715496E-2</v>
      </c>
      <c r="E31" s="299" t="str">
        <f>CONCATENATE("(",ROUND((D31/$H32)*100,1),")")</f>
        <v>(0.9)</v>
      </c>
      <c r="F31" s="302">
        <f>'Ind T6'!N8</f>
        <v>0.32398228337425788</v>
      </c>
      <c r="G31" s="299" t="str">
        <f>CONCATENATE("(",ROUND((F31/$H32)*100,1),")")</f>
        <v>(13.6)</v>
      </c>
      <c r="H31" s="302">
        <f t="shared" ref="H31" si="36">SUM(B31,D31,F31)</f>
        <v>0.78160856376655241</v>
      </c>
      <c r="I31" s="299" t="str">
        <f>CONCATENATE("(",ROUND((H31/$H32)*100,1),")")</f>
        <v>(32.9)</v>
      </c>
      <c r="K31" s="302">
        <f t="shared" ref="K31:K32" si="37">B36-B31</f>
        <v>1.6816623656087271E-2</v>
      </c>
      <c r="L31" s="302">
        <f t="shared" ref="L31:L32" si="38">D36-D31</f>
        <v>1.7640127698115987E-4</v>
      </c>
      <c r="M31" s="302">
        <f t="shared" ref="M31:M32" si="39">F36-F31</f>
        <v>1.7328648753940357E-2</v>
      </c>
      <c r="N31" s="302">
        <f t="shared" ref="N31:N32" si="40">SUM(K31:M31)</f>
        <v>3.4321673687008787E-2</v>
      </c>
    </row>
    <row r="32" spans="1:14" x14ac:dyDescent="0.2">
      <c r="A32" s="282" t="s">
        <v>363</v>
      </c>
      <c r="B32" s="302">
        <f>SUM(B30:B31)</f>
        <v>1.2080164417435313</v>
      </c>
      <c r="C32" s="299" t="str">
        <f>CONCATENATE("(",ROUND((B32/$H32)*100,1),")")</f>
        <v>(50.9)</v>
      </c>
      <c r="D32" s="302">
        <f>SUM(D30:D31)</f>
        <v>4.0615245967243724E-2</v>
      </c>
      <c r="E32" s="299" t="str">
        <f>CONCATENATE("(",ROUND((D32/$H32)*100,1),")")</f>
        <v>(1.7)</v>
      </c>
      <c r="F32" s="302">
        <f>SUM(F30:F31)</f>
        <v>1.1263683122892234</v>
      </c>
      <c r="G32" s="299" t="str">
        <f>CONCATENATE("(",ROUND((F32/$H32)*100,1),")")</f>
        <v>(47.4)</v>
      </c>
      <c r="H32" s="302">
        <f>SUM(H30:H31)</f>
        <v>2.3749999999999982</v>
      </c>
      <c r="I32" s="299" t="str">
        <f>CONCATENATE("(",ROUND((H32/$H32)*100,1),")")</f>
        <v>(100)</v>
      </c>
      <c r="K32" s="302">
        <f t="shared" si="37"/>
        <v>7.3611295511316843E-2</v>
      </c>
      <c r="L32" s="302">
        <f t="shared" si="38"/>
        <v>1.0890077464356801E-3</v>
      </c>
      <c r="M32" s="302">
        <f t="shared" si="39"/>
        <v>2.3299696742250298E-2</v>
      </c>
      <c r="N32" s="302">
        <f t="shared" si="40"/>
        <v>9.8000000000002821E-2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0.82827552648518166</v>
      </c>
      <c r="C35" s="299" t="str">
        <f>CONCATENATE("(",ROUND((B35/$H37)*100,1),")")</f>
        <v>(33.5)</v>
      </c>
      <c r="D35" s="302">
        <f>'Ind T6'!R9</f>
        <v>2.0437159157982748E-2</v>
      </c>
      <c r="E35" s="299" t="str">
        <f>CONCATENATE("(",ROUND((D35/$H37)*100,1),")")</f>
        <v>(0.8)</v>
      </c>
      <c r="F35" s="302">
        <f>'Ind T6'!S9</f>
        <v>0.80835707690327552</v>
      </c>
      <c r="G35" s="299" t="str">
        <f>CONCATENATE("(",ROUND((F35/$H37)*100,1),")")</f>
        <v>(32.7)</v>
      </c>
      <c r="H35" s="302">
        <f>SUM(B35,D35,F35)</f>
        <v>1.6570697625464399</v>
      </c>
      <c r="I35" s="299" t="str">
        <f>CONCATENATE("(",ROUND((H35/$H37)*100,1),")")</f>
        <v>(67)</v>
      </c>
      <c r="K35" s="302">
        <f>B40-B35</f>
        <v>6.4271078194891973E-2</v>
      </c>
      <c r="L35" s="302">
        <f>D40-D35</f>
        <v>-3.4948788725265578E-6</v>
      </c>
      <c r="M35" s="302">
        <f>F40-F35</f>
        <v>-6.4654676530208066E-2</v>
      </c>
      <c r="N35" s="302">
        <f>SUM(K35:M35)</f>
        <v>-3.8709321418861631E-4</v>
      </c>
    </row>
    <row r="36" spans="1:14" x14ac:dyDescent="0.2">
      <c r="A36" s="282" t="s">
        <v>365</v>
      </c>
      <c r="B36" s="302">
        <f>'Ind T6'!Q8</f>
        <v>0.45335221076966636</v>
      </c>
      <c r="C36" s="299" t="str">
        <f>CONCATENATE("(",ROUND((B36/$H37)*100,1),")")</f>
        <v>(18.3)</v>
      </c>
      <c r="D36" s="302">
        <f>'Ind T6'!R8</f>
        <v>2.1267094555696656E-2</v>
      </c>
      <c r="E36" s="299" t="str">
        <f>CONCATENATE("(",ROUND((D36/$H37)*100,1),")")</f>
        <v>(0.9)</v>
      </c>
      <c r="F36" s="302">
        <f>'Ind T6'!S8</f>
        <v>0.34131093212819824</v>
      </c>
      <c r="G36" s="299" t="str">
        <f>CONCATENATE("(",ROUND((F36/$H37)*100,1),")")</f>
        <v>(13.8)</v>
      </c>
      <c r="H36" s="302">
        <f t="shared" ref="H36" si="41">SUM(B36,D36,F36)</f>
        <v>0.8159302374535613</v>
      </c>
      <c r="I36" s="299" t="str">
        <f>CONCATENATE("(",ROUND((H36/$H37)*100,1),")")</f>
        <v>(33)</v>
      </c>
      <c r="K36" s="302">
        <f t="shared" ref="K36:K37" si="42">B41-B36</f>
        <v>-3.0855273322874521E-3</v>
      </c>
      <c r="L36" s="302">
        <f t="shared" ref="L36:L37" si="43">D41-D36</f>
        <v>-1.6632237494180989E-3</v>
      </c>
      <c r="M36" s="302">
        <f t="shared" ref="M36:M37" si="44">F41-F36</f>
        <v>8.1358442958900379E-3</v>
      </c>
      <c r="N36" s="302">
        <f t="shared" ref="N36:N37" si="45">SUM(K36:M36)</f>
        <v>3.3870932141844869E-3</v>
      </c>
    </row>
    <row r="37" spans="1:14" x14ac:dyDescent="0.2">
      <c r="A37" s="282" t="s">
        <v>363</v>
      </c>
      <c r="B37" s="302">
        <f>SUM(B35:B36)</f>
        <v>1.2816277372548481</v>
      </c>
      <c r="C37" s="299" t="str">
        <f>CONCATENATE("(",ROUND((B37/$H37)*100,1),")")</f>
        <v>(51.8)</v>
      </c>
      <c r="D37" s="302">
        <f>SUM(D35:D36)</f>
        <v>4.1704253713679404E-2</v>
      </c>
      <c r="E37" s="299" t="str">
        <f>CONCATENATE("(",ROUND((D37/$H37)*100,1),")")</f>
        <v>(1.7)</v>
      </c>
      <c r="F37" s="302">
        <f>SUM(F35:F36)</f>
        <v>1.1496680090314737</v>
      </c>
      <c r="G37" s="299" t="str">
        <f>CONCATENATE("(",ROUND((F37/$H37)*100,1),")")</f>
        <v>(46.5)</v>
      </c>
      <c r="H37" s="302">
        <f>SUM(H35:H36)</f>
        <v>2.4730000000000012</v>
      </c>
      <c r="I37" s="299" t="str">
        <f>CONCATENATE("(",ROUND((H37/$H37)*100,1),")")</f>
        <v>(100)</v>
      </c>
      <c r="K37" s="302">
        <f t="shared" si="42"/>
        <v>6.1185550862604465E-2</v>
      </c>
      <c r="L37" s="302">
        <f t="shared" si="43"/>
        <v>-1.6667186282906254E-3</v>
      </c>
      <c r="M37" s="302">
        <f t="shared" si="44"/>
        <v>-5.6518832234317973E-2</v>
      </c>
      <c r="N37" s="302">
        <f t="shared" si="45"/>
        <v>2.9999999999958671E-3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0.89254660468007363</v>
      </c>
      <c r="C40" s="299" t="str">
        <f>CONCATENATE("(",ROUND((B40/$H42)*100,1),")")</f>
        <v>(36)</v>
      </c>
      <c r="D40" s="302">
        <f>'Ind T6'!W9</f>
        <v>2.0433664279110222E-2</v>
      </c>
      <c r="E40" s="299" t="str">
        <f>CONCATENATE("(",ROUND((D40/$H42)*100,1),")")</f>
        <v>(0.8)</v>
      </c>
      <c r="F40" s="302">
        <f>'Ind T6'!X9</f>
        <v>0.74370240037306745</v>
      </c>
      <c r="G40" s="299" t="str">
        <f>CONCATENATE("(",ROUND((F40/$H42)*100,1),")")</f>
        <v>(30)</v>
      </c>
      <c r="H40" s="302">
        <f>SUM(B40,D40,F40)</f>
        <v>1.6566826693322514</v>
      </c>
      <c r="I40" s="299" t="str">
        <f>CONCATENATE("(",ROUND((H40/$H42)*100,1),")")</f>
        <v>(66.9)</v>
      </c>
      <c r="K40" s="302">
        <f>B40-B30</f>
        <v>0.12106575005012143</v>
      </c>
      <c r="L40" s="302">
        <f>D40-D30</f>
        <v>9.091115905819902E-4</v>
      </c>
      <c r="M40" s="302">
        <f>F40-F30</f>
        <v>-5.8683628541898014E-2</v>
      </c>
      <c r="N40" s="302">
        <f>SUM(K40:M40)</f>
        <v>6.3291233098805411E-2</v>
      </c>
    </row>
    <row r="41" spans="1:14" x14ac:dyDescent="0.2">
      <c r="A41" s="282" t="s">
        <v>365</v>
      </c>
      <c r="B41" s="302">
        <f>'Ind T6'!V8</f>
        <v>0.45026668343737891</v>
      </c>
      <c r="C41" s="299" t="str">
        <f>CONCATENATE("(",ROUND((B41/$H42)*100,1),")")</f>
        <v>(18.2)</v>
      </c>
      <c r="D41" s="302">
        <f>'Ind T6'!W8</f>
        <v>1.9603870806278557E-2</v>
      </c>
      <c r="E41" s="299" t="str">
        <f>CONCATENATE("(",ROUND((D41/$H42)*100,1),")")</f>
        <v>(0.8)</v>
      </c>
      <c r="F41" s="302">
        <f>'Ind T6'!X8</f>
        <v>0.34944677642408828</v>
      </c>
      <c r="G41" s="299" t="str">
        <f>CONCATENATE("(",ROUND((F41/$H42)*100,1),")")</f>
        <v>(14.1)</v>
      </c>
      <c r="H41" s="302">
        <f t="shared" ref="H41" si="46">SUM(B41,D41,F41)</f>
        <v>0.8193173306677457</v>
      </c>
      <c r="I41" s="299" t="str">
        <f>CONCATENATE("(",ROUND((H41/$H42)*100,1),")")</f>
        <v>(33.1)</v>
      </c>
      <c r="K41" s="302">
        <f t="shared" ref="K41:K42" si="47">B41-B31</f>
        <v>1.3731096323799818E-2</v>
      </c>
      <c r="L41" s="302">
        <f t="shared" ref="L41:L42" si="48">D41-D31</f>
        <v>-1.486822472436939E-3</v>
      </c>
      <c r="M41" s="302">
        <f t="shared" ref="M41:M42" si="49">F41-F31</f>
        <v>2.5464493049830395E-2</v>
      </c>
      <c r="N41" s="302">
        <f t="shared" ref="N41:N42" si="50">SUM(K41:M41)</f>
        <v>3.7708766901193277E-2</v>
      </c>
    </row>
    <row r="42" spans="1:14" x14ac:dyDescent="0.2">
      <c r="A42" s="282" t="s">
        <v>363</v>
      </c>
      <c r="B42" s="302">
        <f>SUM(B40:B41)</f>
        <v>1.3428132881174526</v>
      </c>
      <c r="C42" s="299" t="str">
        <f>CONCATENATE("(",ROUND((B42/$H42)*100,1),")")</f>
        <v>(54.2)</v>
      </c>
      <c r="D42" s="302">
        <f>SUM(D40:D41)</f>
        <v>4.0037535085388778E-2</v>
      </c>
      <c r="E42" s="299" t="str">
        <f>CONCATENATE("(",ROUND((D42/$H42)*100,1),")")</f>
        <v>(1.6)</v>
      </c>
      <c r="F42" s="302">
        <f>SUM(F40:F41)</f>
        <v>1.0931491767971557</v>
      </c>
      <c r="G42" s="299" t="str">
        <f>CONCATENATE("(",ROUND((F42/$H42)*100,1),")")</f>
        <v>(44.1)</v>
      </c>
      <c r="H42" s="302">
        <f>SUM(H40:H41)</f>
        <v>2.4759999999999973</v>
      </c>
      <c r="I42" s="299" t="str">
        <f>CONCATENATE("(",ROUND((H42/$H42)*100,1),")")</f>
        <v>(100)</v>
      </c>
      <c r="K42" s="302">
        <f t="shared" si="47"/>
        <v>0.13479684637392131</v>
      </c>
      <c r="L42" s="302">
        <f t="shared" si="48"/>
        <v>-5.7771088185494535E-4</v>
      </c>
      <c r="M42" s="302">
        <f t="shared" si="49"/>
        <v>-3.3219135492067675E-2</v>
      </c>
      <c r="N42" s="302">
        <f t="shared" si="50"/>
        <v>0.1009999999999987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8.882412060281758E-2</v>
      </c>
      <c r="C51" s="299" t="str">
        <f>CONCATENATE("(",ROUND((B51/$H53)*100,1),")")</f>
        <v>(82.2)</v>
      </c>
      <c r="D51" s="302">
        <f>'Ind T6'!M18</f>
        <v>1.4924623115655034E-3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9.0316582914383089E-2</v>
      </c>
      <c r="I51" s="299" t="str">
        <f>CONCATENATE("(",ROUND((H51/$H53)*100,1),")")</f>
        <v>(83.6)</v>
      </c>
      <c r="K51" s="302">
        <f>B56-B51</f>
        <v>-1.9755367109593344E-2</v>
      </c>
      <c r="L51" s="302">
        <f>D56-D51</f>
        <v>-3.186221774140797E-4</v>
      </c>
      <c r="M51" s="302">
        <f>F56-F51</f>
        <v>0</v>
      </c>
      <c r="N51" s="302">
        <f>SUM(K51:M51)</f>
        <v>-2.0073989287007425E-2</v>
      </c>
    </row>
    <row r="52" spans="1:14" x14ac:dyDescent="0.2">
      <c r="A52" s="282" t="s">
        <v>365</v>
      </c>
      <c r="B52" s="302">
        <f>'Ind T6'!L17</f>
        <v>1.5331658291636886E-2</v>
      </c>
      <c r="C52" s="299" t="str">
        <f>CONCATENATE("(",ROUND((B52/$H53)*100,1),")")</f>
        <v>(14.2)</v>
      </c>
      <c r="D52" s="302">
        <f>'Ind T6'!M17</f>
        <v>2.3517587939802351E-3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1.7683417085617121E-2</v>
      </c>
      <c r="I52" s="299" t="str">
        <f>CONCATENATE("(",ROUND((H52/$H53)*100,1),")")</f>
        <v>(16.4)</v>
      </c>
      <c r="K52" s="302">
        <f t="shared" ref="K52:K53" si="52">B57-B52</f>
        <v>-3.4523961336651466E-3</v>
      </c>
      <c r="L52" s="302">
        <f t="shared" ref="L52:L53" si="53">D57-D52</f>
        <v>-4.7361457932772535E-4</v>
      </c>
      <c r="M52" s="302">
        <f t="shared" ref="M52:M53" si="54">F57-F52</f>
        <v>0</v>
      </c>
      <c r="N52" s="302">
        <f t="shared" ref="N52:N53" si="55">SUM(K52:M52)</f>
        <v>-3.926010712992872E-3</v>
      </c>
    </row>
    <row r="53" spans="1:14" x14ac:dyDescent="0.2">
      <c r="A53" s="282" t="s">
        <v>363</v>
      </c>
      <c r="B53" s="302">
        <f>SUM(B51:B52)</f>
        <v>0.10415577889445446</v>
      </c>
      <c r="C53" s="299" t="str">
        <f>CONCATENATE("(",ROUND((B53/$H53)*100,1),")")</f>
        <v>(96.4)</v>
      </c>
      <c r="D53" s="302">
        <f>SUM(D51:D52)</f>
        <v>3.8442211055457385E-3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0.10800000000000021</v>
      </c>
      <c r="I53" s="299" t="str">
        <f>CONCATENATE("(",ROUND((H53/$H53)*100,1),")")</f>
        <v>(100)</v>
      </c>
      <c r="K53" s="302">
        <f t="shared" si="52"/>
        <v>-2.3207763243258489E-2</v>
      </c>
      <c r="L53" s="302">
        <f t="shared" si="53"/>
        <v>-7.9223675674180505E-4</v>
      </c>
      <c r="M53" s="302">
        <f t="shared" si="54"/>
        <v>0</v>
      </c>
      <c r="N53" s="302">
        <f t="shared" si="55"/>
        <v>-2.4000000000000295E-2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6.9068753493224236E-2</v>
      </c>
      <c r="C56" s="299" t="str">
        <f>CONCATENATE("(",ROUND((B56/$H58)*100,1),")")</f>
        <v>(82.2)</v>
      </c>
      <c r="D56" s="302">
        <f>'Ind T6'!R18</f>
        <v>1.1738401341514237E-3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7.0242593627375657E-2</v>
      </c>
      <c r="I56" s="299" t="str">
        <f>CONCATENATE("(",ROUND((H56/$H58)*100,1),")")</f>
        <v>(83.6)</v>
      </c>
      <c r="K56" s="302">
        <f>B61-B56</f>
        <v>-1.9632500241109171E-2</v>
      </c>
      <c r="L56" s="302">
        <f>D61-D56</f>
        <v>-2.3715323042351917E-4</v>
      </c>
      <c r="M56" s="302">
        <f>F61-F56</f>
        <v>0</v>
      </c>
      <c r="N56" s="302">
        <f>SUM(K56:M56)</f>
        <v>-1.9869653471532689E-2</v>
      </c>
    </row>
    <row r="57" spans="1:14" x14ac:dyDescent="0.2">
      <c r="A57" s="282" t="s">
        <v>365</v>
      </c>
      <c r="B57" s="302">
        <f>'Ind T6'!Q17</f>
        <v>1.187926215797174E-2</v>
      </c>
      <c r="C57" s="299" t="str">
        <f>CONCATENATE("(",ROUND((B57/$H58)*100,1),")")</f>
        <v>(14.1)</v>
      </c>
      <c r="D57" s="302">
        <f>'Ind T6'!R17</f>
        <v>1.8781442146525097E-3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1.3757406372624249E-2</v>
      </c>
      <c r="I57" s="299" t="str">
        <f>CONCATENATE("(",ROUND((H57/$H58)*100,1),")")</f>
        <v>(16.4)</v>
      </c>
      <c r="K57" s="302">
        <f t="shared" ref="K57:K58" si="57">B62-B57</f>
        <v>-3.6572326694133787E-3</v>
      </c>
      <c r="L57" s="302">
        <f t="shared" ref="L57:L58" si="58">D62-D57</f>
        <v>-4.7311385905384634E-4</v>
      </c>
      <c r="M57" s="302">
        <f t="shared" ref="M57:M58" si="59">F62-F57</f>
        <v>0</v>
      </c>
      <c r="N57" s="302">
        <f t="shared" ref="N57:N58" si="60">SUM(K57:M57)</f>
        <v>-4.1303465284672249E-3</v>
      </c>
    </row>
    <row r="58" spans="1:14" x14ac:dyDescent="0.2">
      <c r="A58" s="282" t="s">
        <v>363</v>
      </c>
      <c r="B58" s="302">
        <f>SUM(B56:B57)</f>
        <v>8.094801565119597E-2</v>
      </c>
      <c r="C58" s="299" t="str">
        <f>CONCATENATE("(",ROUND((B58/$H58)*100,1),")")</f>
        <v>(96.4)</v>
      </c>
      <c r="D58" s="302">
        <f>SUM(D56:D57)</f>
        <v>3.0519843488039334E-3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8.3999999999999908E-2</v>
      </c>
      <c r="I58" s="299" t="str">
        <f>CONCATENATE("(",ROUND((H58/$H58)*100,1),")")</f>
        <v>(100)</v>
      </c>
      <c r="K58" s="302">
        <f t="shared" si="57"/>
        <v>-2.3289732910522547E-2</v>
      </c>
      <c r="L58" s="302">
        <f t="shared" si="58"/>
        <v>-7.1026708947736529E-4</v>
      </c>
      <c r="M58" s="302">
        <f t="shared" si="59"/>
        <v>0</v>
      </c>
      <c r="N58" s="302">
        <f t="shared" si="60"/>
        <v>-2.399999999999991E-2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4.9436253252115064E-2</v>
      </c>
      <c r="C61" s="299" t="str">
        <f>CONCATENATE("(",ROUND((B61/$H63)*100,1),")")</f>
        <v>(82.4)</v>
      </c>
      <c r="D61" s="302">
        <f>'Ind T6'!W18</f>
        <v>9.3668690372790452E-4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5.0372940155842968E-2</v>
      </c>
      <c r="I61" s="299" t="str">
        <f>CONCATENATE("(",ROUND((H61/$H63)*100,1),")")</f>
        <v>(84)</v>
      </c>
      <c r="K61" s="302">
        <f>B61-B51</f>
        <v>-3.9387867350702516E-2</v>
      </c>
      <c r="L61" s="302">
        <f>D61-D51</f>
        <v>-5.5577540783759887E-4</v>
      </c>
      <c r="M61" s="302">
        <f>F61-F51</f>
        <v>0</v>
      </c>
      <c r="N61" s="302">
        <f>SUM(K61:M61)</f>
        <v>-3.9943642758540114E-2</v>
      </c>
    </row>
    <row r="62" spans="1:14" x14ac:dyDescent="0.2">
      <c r="A62" s="282" t="s">
        <v>365</v>
      </c>
      <c r="B62" s="302">
        <f>'Ind T6'!V17</f>
        <v>8.2220294885583609E-3</v>
      </c>
      <c r="C62" s="299" t="str">
        <f>CONCATENATE("(",ROUND((B62/$H63)*100,1),")")</f>
        <v>(13.7)</v>
      </c>
      <c r="D62" s="302">
        <f>'Ind T6'!W17</f>
        <v>1.4050303555986634E-3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9.6270598441570241E-3</v>
      </c>
      <c r="I62" s="299" t="str">
        <f>CONCATENATE("(",ROUND((H62/$H63)*100,1),")")</f>
        <v>(16)</v>
      </c>
      <c r="K62" s="302">
        <f t="shared" ref="K62:K63" si="62">B62-B52</f>
        <v>-7.1096288030785253E-3</v>
      </c>
      <c r="L62" s="302">
        <f t="shared" ref="L62:L63" si="63">D62-D52</f>
        <v>-9.4672843838157169E-4</v>
      </c>
      <c r="M62" s="302">
        <f t="shared" ref="M62:M63" si="64">F62-F52</f>
        <v>0</v>
      </c>
      <c r="N62" s="302">
        <f t="shared" ref="N62:N63" si="65">SUM(K62:M62)</f>
        <v>-8.0563572414600968E-3</v>
      </c>
    </row>
    <row r="63" spans="1:14" x14ac:dyDescent="0.2">
      <c r="A63" s="282" t="s">
        <v>363</v>
      </c>
      <c r="B63" s="302">
        <f>SUM(B61:B62)</f>
        <v>5.7658282740673424E-2</v>
      </c>
      <c r="C63" s="299" t="str">
        <f>CONCATENATE("(",ROUND((B63/$H63)*100,1),")")</f>
        <v>(96.1)</v>
      </c>
      <c r="D63" s="302">
        <f>SUM(D61:D62)</f>
        <v>2.3417172593265681E-3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5.9999999999999991E-2</v>
      </c>
      <c r="I63" s="299" t="str">
        <f>CONCATENATE("(",ROUND((H63/$H63)*100,1),")")</f>
        <v>(100)</v>
      </c>
      <c r="K63" s="302">
        <f t="shared" si="62"/>
        <v>-4.6497496153781036E-2</v>
      </c>
      <c r="L63" s="302">
        <f t="shared" si="63"/>
        <v>-1.5025038462191703E-3</v>
      </c>
      <c r="M63" s="302">
        <f t="shared" si="64"/>
        <v>0</v>
      </c>
      <c r="N63" s="302">
        <f t="shared" si="65"/>
        <v>-4.8000000000000209E-2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1.7986304385960121</v>
      </c>
      <c r="C72" s="299" t="str">
        <f>CONCATENATE("(",ROUND((B72/$H74)*100,1),")")</f>
        <v>(59.2)</v>
      </c>
      <c r="D72" s="302">
        <f>'Ind T6'!M27</f>
        <v>0.16791602740525377</v>
      </c>
      <c r="E72" s="299" t="str">
        <f>CONCATENATE("(",ROUND((D72/$H74)*100,1),")")</f>
        <v>(5.5)</v>
      </c>
      <c r="F72" s="302">
        <f>'Ind T6'!N27</f>
        <v>3.1023130526929333E-2</v>
      </c>
      <c r="G72" s="299" t="str">
        <f>CONCATENATE("(",ROUND((F72/$H74)*100,1),")")</f>
        <v>(1)</v>
      </c>
      <c r="H72" s="302">
        <f>SUM(B72,D72,F72)</f>
        <v>1.9975695965281952</v>
      </c>
      <c r="I72" s="299" t="str">
        <f>CONCATENATE("(",ROUND((H72/$H74)*100,1),")")</f>
        <v>(65.8)</v>
      </c>
      <c r="K72" s="302">
        <f>B77-B72</f>
        <v>-1.5675224267181598E-2</v>
      </c>
      <c r="L72" s="302">
        <f>D77-D72</f>
        <v>4.1607720155567574E-4</v>
      </c>
      <c r="M72" s="302">
        <f>F77-F72</f>
        <v>2.6767143470718749E-4</v>
      </c>
      <c r="N72" s="302">
        <f>SUM(K72:M72)</f>
        <v>-1.4991475630918735E-2</v>
      </c>
    </row>
    <row r="73" spans="1:14" x14ac:dyDescent="0.2">
      <c r="A73" s="282" t="s">
        <v>365</v>
      </c>
      <c r="B73" s="302">
        <f>'Ind T6'!L26</f>
        <v>0.79371212742283004</v>
      </c>
      <c r="C73" s="299" t="str">
        <f>CONCATENATE("(",ROUND((B73/$H74)*100,1),")")</f>
        <v>(26.1)</v>
      </c>
      <c r="D73" s="302">
        <f>'Ind T6'!M26</f>
        <v>0.19502793231138216</v>
      </c>
      <c r="E73" s="299" t="str">
        <f>CONCATENATE("(",ROUND((D73/$H74)*100,1),")")</f>
        <v>(6.4)</v>
      </c>
      <c r="F73" s="302">
        <f>'Ind T6'!N26</f>
        <v>4.9690343737593894E-2</v>
      </c>
      <c r="G73" s="299" t="str">
        <f>CONCATENATE("(",ROUND((F73/$H74)*100,1),")")</f>
        <v>(1.6)</v>
      </c>
      <c r="H73" s="302">
        <f t="shared" ref="H73" si="66">SUM(B73,D73,F73)</f>
        <v>1.0384304034718062</v>
      </c>
      <c r="I73" s="299" t="str">
        <f>CONCATENATE("(",ROUND((H73/$H74)*100,1),")")</f>
        <v>(34.2)</v>
      </c>
      <c r="K73" s="302">
        <f t="shared" ref="K73:K74" si="67">B78-B73</f>
        <v>3.1460890907230254E-2</v>
      </c>
      <c r="L73" s="302">
        <f t="shared" ref="L73:L74" si="68">D78-D73</f>
        <v>7.4206840285334641E-5</v>
      </c>
      <c r="M73" s="302">
        <f t="shared" ref="M73:M74" si="69">F78-F73</f>
        <v>1.4563778834071409E-3</v>
      </c>
      <c r="N73" s="302">
        <f t="shared" ref="N73:N74" si="70">SUM(K73:M73)</f>
        <v>3.299147563092273E-2</v>
      </c>
    </row>
    <row r="74" spans="1:14" x14ac:dyDescent="0.2">
      <c r="A74" s="282" t="s">
        <v>363</v>
      </c>
      <c r="B74" s="302">
        <f>SUM(B72:B73)</f>
        <v>2.5923425660188419</v>
      </c>
      <c r="C74" s="299" t="str">
        <f>CONCATENATE("(",ROUND((B74/$H74)*100,1),")")</f>
        <v>(85.4)</v>
      </c>
      <c r="D74" s="302">
        <f>SUM(D72:D73)</f>
        <v>0.36294395971663596</v>
      </c>
      <c r="E74" s="299" t="str">
        <f>CONCATENATE("(",ROUND((D74/$H74)*100,1),")")</f>
        <v>(12)</v>
      </c>
      <c r="F74" s="302">
        <f>SUM(F72:F73)</f>
        <v>8.071347426452323E-2</v>
      </c>
      <c r="G74" s="299" t="str">
        <f>CONCATENATE("(",ROUND((F74/$H74)*100,1),")")</f>
        <v>(2.7)</v>
      </c>
      <c r="H74" s="302">
        <f>SUM(H72:H73)</f>
        <v>3.0360000000000014</v>
      </c>
      <c r="I74" s="299" t="str">
        <f>CONCATENATE("(",ROUND((H74/$H74)*100,1),")")</f>
        <v>(100)</v>
      </c>
      <c r="K74" s="302">
        <f t="shared" si="67"/>
        <v>1.5785666640049101E-2</v>
      </c>
      <c r="L74" s="302">
        <f t="shared" si="68"/>
        <v>4.9028404184098262E-4</v>
      </c>
      <c r="M74" s="302">
        <f t="shared" si="69"/>
        <v>1.7240493181143318E-3</v>
      </c>
      <c r="N74" s="302">
        <f t="shared" si="70"/>
        <v>1.8000000000004415E-2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1.7829552143288305</v>
      </c>
      <c r="C77" s="299" t="str">
        <f>CONCATENATE("(",ROUND((B77/$H79)*100,1),")")</f>
        <v>(58.4)</v>
      </c>
      <c r="D77" s="302">
        <f>'Ind T6'!R27</f>
        <v>0.16833210460680945</v>
      </c>
      <c r="E77" s="299" t="str">
        <f>CONCATENATE("(",ROUND((D77/$H79)*100,1),")")</f>
        <v>(5.5)</v>
      </c>
      <c r="F77" s="302">
        <f>'Ind T6'!S27</f>
        <v>3.129080196163652E-2</v>
      </c>
      <c r="G77" s="299" t="str">
        <f>CONCATENATE("(",ROUND((F77/$H79)*100,1),")")</f>
        <v>(1)</v>
      </c>
      <c r="H77" s="302">
        <f>SUM(B77,D77,F77)</f>
        <v>1.9825781208972764</v>
      </c>
      <c r="I77" s="299" t="str">
        <f>CONCATENATE("(",ROUND((H77/$H79)*100,1),")")</f>
        <v>(64.9)</v>
      </c>
      <c r="K77" s="302">
        <f>B82-B77</f>
        <v>-9.3373942109471475E-2</v>
      </c>
      <c r="L77" s="302">
        <f>D82-D77</f>
        <v>-5.3124856217188487E-3</v>
      </c>
      <c r="M77" s="302">
        <f>F82-F77</f>
        <v>1.37884821956126E-4</v>
      </c>
      <c r="N77" s="302">
        <f>SUM(K77:M77)</f>
        <v>-9.8548542909234205E-2</v>
      </c>
    </row>
    <row r="78" spans="1:14" x14ac:dyDescent="0.2">
      <c r="A78" s="282" t="s">
        <v>365</v>
      </c>
      <c r="B78" s="302">
        <f>'Ind T6'!Q26</f>
        <v>0.82517301833006029</v>
      </c>
      <c r="C78" s="299" t="str">
        <f>CONCATENATE("(",ROUND((B78/$H79)*100,1),")")</f>
        <v>(27)</v>
      </c>
      <c r="D78" s="302">
        <f>'Ind T6'!R26</f>
        <v>0.19510213915166749</v>
      </c>
      <c r="E78" s="299" t="str">
        <f>CONCATENATE("(",ROUND((D78/$H79)*100,1),")")</f>
        <v>(6.4)</v>
      </c>
      <c r="F78" s="302">
        <f>'Ind T6'!S26</f>
        <v>5.1146721621001034E-2</v>
      </c>
      <c r="G78" s="299" t="str">
        <f>CONCATENATE("(",ROUND((F78/$H79)*100,1),")")</f>
        <v>(1.7)</v>
      </c>
      <c r="H78" s="302">
        <f t="shared" ref="H78" si="71">SUM(B78,D78,F78)</f>
        <v>1.0714218791027288</v>
      </c>
      <c r="I78" s="299" t="str">
        <f>CONCATENATE("(",ROUND((H78/$H79)*100,1),")")</f>
        <v>(35.1)</v>
      </c>
      <c r="K78" s="302">
        <f t="shared" ref="K78:K79" si="72">B83-B78</f>
        <v>2.8565445067556428E-2</v>
      </c>
      <c r="L78" s="302">
        <f t="shared" ref="L78:L79" si="73">D83-D78</f>
        <v>-7.5093826187248303E-3</v>
      </c>
      <c r="M78" s="302">
        <f t="shared" ref="M78:M79" si="74">F83-F78</f>
        <v>4.9248046038811305E-4</v>
      </c>
      <c r="N78" s="302">
        <f t="shared" ref="N78:N79" si="75">SUM(K78:M78)</f>
        <v>2.154854290921971E-2</v>
      </c>
    </row>
    <row r="79" spans="1:14" x14ac:dyDescent="0.2">
      <c r="A79" s="282" t="s">
        <v>363</v>
      </c>
      <c r="B79" s="302">
        <f>SUM(B77:B78)</f>
        <v>2.608128232658891</v>
      </c>
      <c r="C79" s="299" t="str">
        <f>CONCATENATE("(",ROUND((B79/$H79)*100,1),")")</f>
        <v>(85.4)</v>
      </c>
      <c r="D79" s="302">
        <f>SUM(D77:D78)</f>
        <v>0.36343424375847694</v>
      </c>
      <c r="E79" s="299" t="str">
        <f>CONCATENATE("(",ROUND((D79/$H79)*100,1),")")</f>
        <v>(11.9)</v>
      </c>
      <c r="F79" s="302">
        <f>SUM(F77:F78)</f>
        <v>8.2437523582637562E-2</v>
      </c>
      <c r="G79" s="299" t="str">
        <f>CONCATENATE("(",ROUND((F79/$H79)*100,1),")")</f>
        <v>(2.7)</v>
      </c>
      <c r="H79" s="302">
        <f>SUM(H77:H78)</f>
        <v>3.0540000000000052</v>
      </c>
      <c r="I79" s="299" t="str">
        <f>CONCATENATE("(",ROUND((H79/$H79)*100,1),")")</f>
        <v>(100)</v>
      </c>
      <c r="K79" s="302">
        <f t="shared" si="72"/>
        <v>-6.4808497041915381E-2</v>
      </c>
      <c r="L79" s="302">
        <f t="shared" si="73"/>
        <v>-1.2821868240443679E-2</v>
      </c>
      <c r="M79" s="302">
        <f t="shared" si="74"/>
        <v>6.3036528234422518E-4</v>
      </c>
      <c r="N79" s="302">
        <f t="shared" si="75"/>
        <v>-7.7000000000014834E-2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1.6895812722193591</v>
      </c>
      <c r="C82" s="299" t="str">
        <f>CONCATENATE("(",ROUND((B82/$H84)*100,1),")")</f>
        <v>(56.8)</v>
      </c>
      <c r="D82" s="302">
        <f>'Ind T6'!W27</f>
        <v>0.1630196189850906</v>
      </c>
      <c r="E82" s="299" t="str">
        <f>CONCATENATE("(",ROUND((D82/$H84)*100,1),")")</f>
        <v>(5.5)</v>
      </c>
      <c r="F82" s="302">
        <f>'Ind T6'!X27</f>
        <v>3.1428686783592646E-2</v>
      </c>
      <c r="G82" s="299" t="str">
        <f>CONCATENATE("(",ROUND((F82/$H84)*100,1),")")</f>
        <v>(1.1)</v>
      </c>
      <c r="H82" s="302">
        <f>SUM(B82,D82,F82)</f>
        <v>1.8840295779880423</v>
      </c>
      <c r="I82" s="299" t="str">
        <f>CONCATENATE("(",ROUND((H82/$H84)*100,1),")")</f>
        <v>(63.3)</v>
      </c>
      <c r="K82" s="302">
        <f>B82-B72</f>
        <v>-0.10904916637665307</v>
      </c>
      <c r="L82" s="302">
        <f>D82-D72</f>
        <v>-4.896408420163173E-3</v>
      </c>
      <c r="M82" s="302">
        <f>F82-F72</f>
        <v>4.0555625666331349E-4</v>
      </c>
      <c r="N82" s="302">
        <f>SUM(K82:M82)</f>
        <v>-0.11354001854015293</v>
      </c>
    </row>
    <row r="83" spans="1:14" x14ac:dyDescent="0.2">
      <c r="A83" s="282" t="s">
        <v>365</v>
      </c>
      <c r="B83" s="302">
        <f>'Ind T6'!V26</f>
        <v>0.85373846339761672</v>
      </c>
      <c r="C83" s="299" t="str">
        <f>CONCATENATE("(",ROUND((B83/$H84)*100,1),")")</f>
        <v>(28.7)</v>
      </c>
      <c r="D83" s="302">
        <f>'Ind T6'!W26</f>
        <v>0.18759275653294266</v>
      </c>
      <c r="E83" s="299" t="str">
        <f>CONCATENATE("(",ROUND((D83/$H84)*100,1),")")</f>
        <v>(6.3)</v>
      </c>
      <c r="F83" s="302">
        <f>'Ind T6'!X26</f>
        <v>5.1639202081389148E-2</v>
      </c>
      <c r="G83" s="299" t="str">
        <f>CONCATENATE("(",ROUND((F83/$H84)*100,1),")")</f>
        <v>(1.7)</v>
      </c>
      <c r="H83" s="302">
        <f t="shared" ref="H83" si="76">SUM(B83,D83,F83)</f>
        <v>1.0929704220119485</v>
      </c>
      <c r="I83" s="299" t="str">
        <f>CONCATENATE("(",ROUND((H83/$H84)*100,1),")")</f>
        <v>(36.7)</v>
      </c>
      <c r="K83" s="302">
        <f t="shared" ref="K83:K84" si="77">B83-B73</f>
        <v>6.0026335974786682E-2</v>
      </c>
      <c r="L83" s="302">
        <f t="shared" ref="L83:L84" si="78">D83-D73</f>
        <v>-7.4351757784394956E-3</v>
      </c>
      <c r="M83" s="302">
        <f t="shared" ref="M83:M84" si="79">F83-F73</f>
        <v>1.9488583437952539E-3</v>
      </c>
      <c r="N83" s="302">
        <f t="shared" ref="N83:N84" si="80">SUM(K83:M83)</f>
        <v>5.454001854014244E-2</v>
      </c>
    </row>
    <row r="84" spans="1:14" x14ac:dyDescent="0.2">
      <c r="A84" s="282" t="s">
        <v>363</v>
      </c>
      <c r="B84" s="302">
        <f>SUM(B82:B83)</f>
        <v>2.5433197356169757</v>
      </c>
      <c r="C84" s="299" t="str">
        <f>CONCATENATE("(",ROUND((B84/$H84)*100,1),")")</f>
        <v>(85.4)</v>
      </c>
      <c r="D84" s="302">
        <f>SUM(D82:D83)</f>
        <v>0.35061237551803326</v>
      </c>
      <c r="E84" s="299" t="str">
        <f>CONCATENATE("(",ROUND((D84/$H84)*100,1),")")</f>
        <v>(11.8)</v>
      </c>
      <c r="F84" s="302">
        <f>SUM(F82:F83)</f>
        <v>8.3067888864981787E-2</v>
      </c>
      <c r="G84" s="299" t="str">
        <f>CONCATENATE("(",ROUND((F84/$H84)*100,1),")")</f>
        <v>(2.8)</v>
      </c>
      <c r="H84" s="302">
        <f>SUM(H82:H83)</f>
        <v>2.9769999999999905</v>
      </c>
      <c r="I84" s="299" t="str">
        <f>CONCATENATE("(",ROUND((H84/$H84)*100,1),")")</f>
        <v>(100)</v>
      </c>
      <c r="K84" s="302">
        <f t="shared" si="77"/>
        <v>-4.902283040186628E-2</v>
      </c>
      <c r="L84" s="302">
        <f t="shared" si="78"/>
        <v>-1.2331584198602696E-2</v>
      </c>
      <c r="M84" s="302">
        <f t="shared" si="79"/>
        <v>2.354414600458557E-3</v>
      </c>
      <c r="N84" s="302">
        <f t="shared" si="80"/>
        <v>-5.9000000000010419E-2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2.9737347934027176</v>
      </c>
      <c r="C93" s="299" t="str">
        <f>CONCATENATE("(",ROUND((B93/$H95)*100,1),")")</f>
        <v>(71.4)</v>
      </c>
      <c r="D93" s="302">
        <f>'Ind T6'!M36</f>
        <v>0.11350482173916283</v>
      </c>
      <c r="E93" s="299" t="str">
        <f>CONCATENATE("(",ROUND((D93/$H95)*100,1),")")</f>
        <v>(2.7)</v>
      </c>
      <c r="F93" s="302">
        <f>'Ind T6'!N36</f>
        <v>0.11176563495347903</v>
      </c>
      <c r="G93" s="299" t="str">
        <f>CONCATENATE("(",ROUND((F93/$H95)*100,1),")")</f>
        <v>(2.7)</v>
      </c>
      <c r="H93" s="302">
        <f>SUM(B93,D93,F93)</f>
        <v>3.1990052500953596</v>
      </c>
      <c r="I93" s="299" t="str">
        <f>CONCATENATE("(",ROUND((H93/$H95)*100,1),")")</f>
        <v>(76.8)</v>
      </c>
      <c r="K93" s="302">
        <f>B98-B93</f>
        <v>0.28169279068651809</v>
      </c>
      <c r="L93" s="302">
        <f>D98-D93</f>
        <v>1.619274915321893E-2</v>
      </c>
      <c r="M93" s="302">
        <f>F98-F93</f>
        <v>1.2829384862807963E-2</v>
      </c>
      <c r="N93" s="302">
        <f>SUM(K93:M93)</f>
        <v>0.31071492470254503</v>
      </c>
    </row>
    <row r="94" spans="1:14" x14ac:dyDescent="0.2">
      <c r="A94" s="282" t="s">
        <v>365</v>
      </c>
      <c r="B94" s="302">
        <f>'Ind T6'!L35</f>
        <v>0.72295248555503866</v>
      </c>
      <c r="C94" s="299" t="str">
        <f>CONCATENATE("(",ROUND((B94/$H95)*100,1),")")</f>
        <v>(17.3)</v>
      </c>
      <c r="D94" s="302">
        <f>'Ind T6'!M35</f>
        <v>0.18517762449767233</v>
      </c>
      <c r="E94" s="299" t="str">
        <f>CONCATENATE("(",ROUND((D94/$H95)*100,1),")")</f>
        <v>(4.4)</v>
      </c>
      <c r="F94" s="302">
        <f>'Ind T6'!N35</f>
        <v>5.9864639851924827E-2</v>
      </c>
      <c r="G94" s="299" t="str">
        <f>CONCATENATE("(",ROUND((F94/$H95)*100,1),")")</f>
        <v>(1.4)</v>
      </c>
      <c r="H94" s="302">
        <f t="shared" ref="H94" si="81">SUM(B94,D94,F94)</f>
        <v>0.96799474990463585</v>
      </c>
      <c r="I94" s="299" t="str">
        <f>CONCATENATE("(",ROUND((H94/$H95)*100,1),")")</f>
        <v>(23.2)</v>
      </c>
      <c r="K94" s="302">
        <f t="shared" ref="K94:K95" si="82">B99-B94</f>
        <v>6.3768116149681586E-2</v>
      </c>
      <c r="L94" s="302">
        <f t="shared" ref="L94:L95" si="83">D99-D94</f>
        <v>1.6048435060568494E-2</v>
      </c>
      <c r="M94" s="302">
        <f t="shared" ref="M94:M95" si="84">F99-F94</f>
        <v>6.4685240872108737E-3</v>
      </c>
      <c r="N94" s="302">
        <f t="shared" ref="N94:N95" si="85">SUM(K94:M94)</f>
        <v>8.6285075297460961E-2</v>
      </c>
    </row>
    <row r="95" spans="1:14" x14ac:dyDescent="0.2">
      <c r="A95" s="282" t="s">
        <v>363</v>
      </c>
      <c r="B95" s="302">
        <f>SUM(B93:B94)</f>
        <v>3.6966872789577563</v>
      </c>
      <c r="C95" s="299" t="str">
        <f>CONCATENATE("(",ROUND((B95/$H95)*100,1),")")</f>
        <v>(88.7)</v>
      </c>
      <c r="D95" s="302">
        <f>SUM(D93:D94)</f>
        <v>0.29868244623683515</v>
      </c>
      <c r="E95" s="299" t="str">
        <f>CONCATENATE("(",ROUND((D95/$H95)*100,1),")")</f>
        <v>(7.2)</v>
      </c>
      <c r="F95" s="302">
        <f>SUM(F93:F94)</f>
        <v>0.17163027480540385</v>
      </c>
      <c r="G95" s="299" t="str">
        <f>CONCATENATE("(",ROUND((F95/$H95)*100,1),")")</f>
        <v>(4.1)</v>
      </c>
      <c r="H95" s="302">
        <f>SUM(H93:H94)</f>
        <v>4.1669999999999954</v>
      </c>
      <c r="I95" s="299" t="str">
        <f>CONCATENATE("(",ROUND((H95/$H95)*100,1),")")</f>
        <v>(100)</v>
      </c>
      <c r="K95" s="302">
        <f t="shared" si="82"/>
        <v>0.34546090683620001</v>
      </c>
      <c r="L95" s="302">
        <f t="shared" si="83"/>
        <v>3.2241184213787411E-2</v>
      </c>
      <c r="M95" s="302">
        <f t="shared" si="84"/>
        <v>1.9297908950018844E-2</v>
      </c>
      <c r="N95" s="302">
        <f t="shared" si="85"/>
        <v>0.39700000000000624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3.2554275840892357</v>
      </c>
      <c r="C98" s="299" t="str">
        <f>CONCATENATE("(",ROUND((B98/$H100)*100,1),")")</f>
        <v>(71.3)</v>
      </c>
      <c r="D98" s="302">
        <f>'Ind T6'!R36</f>
        <v>0.12969757089238176</v>
      </c>
      <c r="E98" s="299" t="str">
        <f>CONCATENATE("(",ROUND((D98/$H100)*100,1),")")</f>
        <v>(2.8)</v>
      </c>
      <c r="F98" s="302">
        <f>'Ind T6'!S36</f>
        <v>0.124595019816287</v>
      </c>
      <c r="G98" s="299" t="str">
        <f>CONCATENATE("(",ROUND((F98/$H100)*100,1),")")</f>
        <v>(2.7)</v>
      </c>
      <c r="H98" s="302">
        <f>SUM(B98,D98,F98)</f>
        <v>3.5097201747979043</v>
      </c>
      <c r="I98" s="299" t="str">
        <f>CONCATENATE("(",ROUND((H98/$H100)*100,1),")")</f>
        <v>(76.9)</v>
      </c>
      <c r="K98" s="302">
        <f>B103-B98</f>
        <v>-0.25547464771796591</v>
      </c>
      <c r="L98" s="302">
        <f>D103-D98</f>
        <v>-1.7244256315408213E-3</v>
      </c>
      <c r="M98" s="302">
        <f>F103-F98</f>
        <v>-4.8935414517847359E-3</v>
      </c>
      <c r="N98" s="302">
        <f>SUM(K98:M98)</f>
        <v>-0.26209261480129148</v>
      </c>
    </row>
    <row r="99" spans="1:14" x14ac:dyDescent="0.2">
      <c r="A99" s="282" t="s">
        <v>365</v>
      </c>
      <c r="B99" s="302">
        <f>'Ind T6'!Q35</f>
        <v>0.78672060170472025</v>
      </c>
      <c r="C99" s="299" t="str">
        <f>CONCATENATE("(",ROUND((B99/$H100)*100,1),")")</f>
        <v>(17.2)</v>
      </c>
      <c r="D99" s="302">
        <f>'Ind T6'!R35</f>
        <v>0.20122605955824083</v>
      </c>
      <c r="E99" s="299" t="str">
        <f>CONCATENATE("(",ROUND((D99/$H100)*100,1),")")</f>
        <v>(4.4)</v>
      </c>
      <c r="F99" s="302">
        <f>'Ind T6'!S35</f>
        <v>6.63331639391357E-2</v>
      </c>
      <c r="G99" s="299" t="str">
        <f>CONCATENATE("(",ROUND((F99/$H100)*100,1),")")</f>
        <v>(1.5)</v>
      </c>
      <c r="H99" s="302">
        <f t="shared" ref="H99" si="86">SUM(B99,D99,F99)</f>
        <v>1.0542798252020968</v>
      </c>
      <c r="I99" s="299" t="str">
        <f>CONCATENATE("(",ROUND((H99/$H100)*100,1),")")</f>
        <v>(23.1)</v>
      </c>
      <c r="K99" s="302">
        <f t="shared" ref="K99:K100" si="87">B104-B99</f>
        <v>-7.649816848369273E-2</v>
      </c>
      <c r="L99" s="302">
        <f t="shared" ref="L99:L100" si="88">D104-D99</f>
        <v>-1.7347855298093712E-2</v>
      </c>
      <c r="M99" s="302">
        <f t="shared" ref="M99:M100" si="89">F104-F99</f>
        <v>-2.0613614169224387E-3</v>
      </c>
      <c r="N99" s="302">
        <f t="shared" ref="N99:N100" si="90">SUM(K99:M99)</f>
        <v>-9.590738519870888E-2</v>
      </c>
    </row>
    <row r="100" spans="1:14" x14ac:dyDescent="0.2">
      <c r="A100" s="282" t="s">
        <v>363</v>
      </c>
      <c r="B100" s="302">
        <f>SUM(B98:B99)</f>
        <v>4.0421481857939563</v>
      </c>
      <c r="C100" s="299" t="str">
        <f>CONCATENATE("(",ROUND((B100/$H100)*100,1),")")</f>
        <v>(88.6)</v>
      </c>
      <c r="D100" s="302">
        <f>SUM(D98:D99)</f>
        <v>0.33092363045062256</v>
      </c>
      <c r="E100" s="299" t="str">
        <f>CONCATENATE("(",ROUND((D100/$H100)*100,1),")")</f>
        <v>(7.3)</v>
      </c>
      <c r="F100" s="302">
        <f>SUM(F98:F99)</f>
        <v>0.1909281837554227</v>
      </c>
      <c r="G100" s="299" t="str">
        <f>CONCATENATE("(",ROUND((F100/$H100)*100,1),")")</f>
        <v>(4.2)</v>
      </c>
      <c r="H100" s="302">
        <f>SUM(H98:H99)</f>
        <v>4.5640000000000009</v>
      </c>
      <c r="I100" s="299" t="str">
        <f>CONCATENATE("(",ROUND((H100/$H100)*100,1),")")</f>
        <v>(100)</v>
      </c>
      <c r="K100" s="302">
        <f t="shared" si="87"/>
        <v>-0.33197281620165908</v>
      </c>
      <c r="L100" s="302">
        <f t="shared" si="88"/>
        <v>-1.9072280929634533E-2</v>
      </c>
      <c r="M100" s="302">
        <f t="shared" si="89"/>
        <v>-6.9549028687071746E-3</v>
      </c>
      <c r="N100" s="302">
        <f t="shared" si="90"/>
        <v>-0.35800000000000076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2.9999529363712698</v>
      </c>
      <c r="C103" s="299" t="str">
        <f>CONCATENATE("(",ROUND((B103/$H105)*100,1),")")</f>
        <v>(71.3)</v>
      </c>
      <c r="D103" s="302">
        <f>'Ind T6'!W36</f>
        <v>0.12797314526084094</v>
      </c>
      <c r="E103" s="299" t="str">
        <f>CONCATENATE("(",ROUND((D103/$H105)*100,1),")")</f>
        <v>(3)</v>
      </c>
      <c r="F103" s="302">
        <f>'Ind T6'!X36</f>
        <v>0.11970147836450226</v>
      </c>
      <c r="G103" s="299" t="str">
        <f>CONCATENATE("(",ROUND((F103/$H105)*100,1),")")</f>
        <v>(2.8)</v>
      </c>
      <c r="H103" s="302">
        <f>SUM(B103,D103,F103)</f>
        <v>3.2476275599966131</v>
      </c>
      <c r="I103" s="299" t="str">
        <f>CONCATENATE("(",ROUND((H103/$H105)*100,1),")")</f>
        <v>(77.2)</v>
      </c>
      <c r="K103" s="302">
        <f>B103-B93</f>
        <v>2.6218142968552183E-2</v>
      </c>
      <c r="L103" s="302">
        <f>D103-D93</f>
        <v>1.4468323521678109E-2</v>
      </c>
      <c r="M103" s="302">
        <f>F103-F93</f>
        <v>7.9358434110232273E-3</v>
      </c>
      <c r="N103" s="302">
        <f>SUM(K103:M103)</f>
        <v>4.8622309901253519E-2</v>
      </c>
    </row>
    <row r="104" spans="1:14" x14ac:dyDescent="0.2">
      <c r="A104" s="282" t="s">
        <v>365</v>
      </c>
      <c r="B104" s="302">
        <f>'Ind T6'!V35</f>
        <v>0.71022243322102752</v>
      </c>
      <c r="C104" s="299" t="str">
        <f>CONCATENATE("(",ROUND((B104/$H105)*100,1),")")</f>
        <v>(16.9)</v>
      </c>
      <c r="D104" s="302">
        <f>'Ind T6'!W35</f>
        <v>0.18387820426014712</v>
      </c>
      <c r="E104" s="299" t="str">
        <f>CONCATENATE("(",ROUND((D104/$H105)*100,1),")")</f>
        <v>(4.4)</v>
      </c>
      <c r="F104" s="302">
        <f>'Ind T6'!X35</f>
        <v>6.4271802522213262E-2</v>
      </c>
      <c r="G104" s="299" t="str">
        <f>CONCATENATE("(",ROUND((F104/$H105)*100,1),")")</f>
        <v>(1.5)</v>
      </c>
      <c r="H104" s="302">
        <f t="shared" ref="H104" si="91">SUM(B104,D104,F104)</f>
        <v>0.95837244000338795</v>
      </c>
      <c r="I104" s="299" t="str">
        <f>CONCATENATE("(",ROUND((H104/$H105)*100,1),")")</f>
        <v>(22.8)</v>
      </c>
      <c r="K104" s="302">
        <f t="shared" ref="K104:K105" si="92">B104-B94</f>
        <v>-1.2730052334011144E-2</v>
      </c>
      <c r="L104" s="302">
        <f t="shared" ref="L104:L105" si="93">D104-D94</f>
        <v>-1.2994202375252173E-3</v>
      </c>
      <c r="M104" s="302">
        <f t="shared" ref="M104:M105" si="94">F104-F94</f>
        <v>4.4071626702884351E-3</v>
      </c>
      <c r="N104" s="302">
        <f t="shared" ref="N104:N105" si="95">SUM(K104:M104)</f>
        <v>-9.622309901247926E-3</v>
      </c>
    </row>
    <row r="105" spans="1:14" x14ac:dyDescent="0.2">
      <c r="A105" s="282" t="s">
        <v>363</v>
      </c>
      <c r="B105" s="302">
        <f>SUM(B103:B104)</f>
        <v>3.7101753695922972</v>
      </c>
      <c r="C105" s="299" t="str">
        <f>CONCATENATE("(",ROUND((B105/$H105)*100,1),")")</f>
        <v>(88.2)</v>
      </c>
      <c r="D105" s="302">
        <f>SUM(D103:D104)</f>
        <v>0.31185134952098803</v>
      </c>
      <c r="E105" s="299" t="str">
        <f>CONCATENATE("(",ROUND((D105/$H105)*100,1),")")</f>
        <v>(7.4)</v>
      </c>
      <c r="F105" s="302">
        <f>SUM(F103:F104)</f>
        <v>0.18397328088671552</v>
      </c>
      <c r="G105" s="299" t="str">
        <f>CONCATENATE("(",ROUND((F105/$H105)*100,1),")")</f>
        <v>(4.4)</v>
      </c>
      <c r="H105" s="302">
        <f>SUM(H103:H104)</f>
        <v>4.2060000000000013</v>
      </c>
      <c r="I105" s="299" t="str">
        <f>CONCATENATE("(",ROUND((H105/$H105)*100,1),")")</f>
        <v>(100)</v>
      </c>
      <c r="K105" s="302">
        <f t="shared" si="92"/>
        <v>1.3488090634540928E-2</v>
      </c>
      <c r="L105" s="302">
        <f t="shared" si="93"/>
        <v>1.3168903284152877E-2</v>
      </c>
      <c r="M105" s="302">
        <f t="shared" si="94"/>
        <v>1.2343006081311669E-2</v>
      </c>
      <c r="N105" s="302">
        <f t="shared" si="95"/>
        <v>3.9000000000005475E-2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6.7434448590356011</v>
      </c>
      <c r="C114" s="299" t="str">
        <f>CONCATENATE("(",ROUND((B114/$H116)*100,1),")")</f>
        <v>(70.4)</v>
      </c>
      <c r="D114" s="302">
        <f>'Ind T6'!M45</f>
        <v>0.37870918964054251</v>
      </c>
      <c r="E114" s="299" t="str">
        <f>CONCATENATE("(",ROUND((D114/$H116)*100,1),")")</f>
        <v>(4)</v>
      </c>
      <c r="F114" s="302">
        <f>'Ind T6'!N45</f>
        <v>0.39657041774282797</v>
      </c>
      <c r="G114" s="299" t="str">
        <f>CONCATENATE("(",ROUND((F114/$H116)*100,1),")")</f>
        <v>(4.1)</v>
      </c>
      <c r="H114" s="302">
        <f>SUM(B114,D114,F114)</f>
        <v>7.5187244664189716</v>
      </c>
      <c r="I114" s="299" t="str">
        <f>CONCATENATE("(",ROUND((H114/$H116)*100,1),")")</f>
        <v>(78.4)</v>
      </c>
      <c r="K114" s="302">
        <f>B119-B114</f>
        <v>-0.19466639950526154</v>
      </c>
      <c r="L114" s="302">
        <f>D119-D114</f>
        <v>-2.2934591853193853E-2</v>
      </c>
      <c r="M114" s="302">
        <f>F119-F114</f>
        <v>-2.0732548686757002E-2</v>
      </c>
      <c r="N114" s="302">
        <f>SUM(K114:M114)</f>
        <v>-0.2383335400452124</v>
      </c>
    </row>
    <row r="115" spans="1:14" x14ac:dyDescent="0.2">
      <c r="A115" s="282" t="s">
        <v>365</v>
      </c>
      <c r="B115" s="302">
        <f>'Ind T6'!L44</f>
        <v>1.4842296898854044</v>
      </c>
      <c r="C115" s="299" t="str">
        <f>CONCATENATE("(",ROUND((B115/$H116)*100,1),")")</f>
        <v>(15.5)</v>
      </c>
      <c r="D115" s="302">
        <f>'Ind T6'!M44</f>
        <v>0.43331595145615215</v>
      </c>
      <c r="E115" s="299" t="str">
        <f>CONCATENATE("(",ROUND((D115/$H116)*100,1),")")</f>
        <v>(4.5)</v>
      </c>
      <c r="F115" s="302">
        <f>'Ind T6'!N44</f>
        <v>0.14872989223947433</v>
      </c>
      <c r="G115" s="299" t="str">
        <f>CONCATENATE("(",ROUND((F115/$H116)*100,1),")")</f>
        <v>(1.6)</v>
      </c>
      <c r="H115" s="302">
        <f t="shared" ref="H115" si="96">SUM(B115,D115,F115)</f>
        <v>2.066275533581031</v>
      </c>
      <c r="I115" s="299" t="str">
        <f>CONCATENATE("(",ROUND((H115/$H116)*100,1),")")</f>
        <v>(21.6)</v>
      </c>
      <c r="K115" s="302">
        <f t="shared" ref="K115:K116" si="97">B120-B115</f>
        <v>-2.8143056870135963E-2</v>
      </c>
      <c r="L115" s="302">
        <f t="shared" ref="L115:L116" si="98">D120-D115</f>
        <v>-1.9463463130463377E-2</v>
      </c>
      <c r="M115" s="302">
        <f t="shared" ref="M115:M116" si="99">F120-F115</f>
        <v>-1.3059939954188887E-2</v>
      </c>
      <c r="N115" s="302">
        <f t="shared" ref="N115:N116" si="100">SUM(K115:M115)</f>
        <v>-6.0666459954788227E-2</v>
      </c>
    </row>
    <row r="116" spans="1:14" x14ac:dyDescent="0.2">
      <c r="A116" s="282" t="s">
        <v>363</v>
      </c>
      <c r="B116" s="302">
        <f>SUM(B114:B115)</f>
        <v>8.227674548921005</v>
      </c>
      <c r="C116" s="299" t="str">
        <f>CONCATENATE("(",ROUND((B116/$H116)*100,1),")")</f>
        <v>(85.8)</v>
      </c>
      <c r="D116" s="302">
        <f>SUM(D114:D115)</f>
        <v>0.81202514109669466</v>
      </c>
      <c r="E116" s="299" t="str">
        <f>CONCATENATE("(",ROUND((D116/$H116)*100,1),")")</f>
        <v>(8.5)</v>
      </c>
      <c r="F116" s="302">
        <f>SUM(F114:F115)</f>
        <v>0.54530030998230228</v>
      </c>
      <c r="G116" s="299" t="str">
        <f>CONCATENATE("(",ROUND((F116/$H116)*100,1),")")</f>
        <v>(5.7)</v>
      </c>
      <c r="H116" s="302">
        <f>SUM(H114:H115)</f>
        <v>9.5850000000000026</v>
      </c>
      <c r="I116" s="299" t="str">
        <f>CONCATENATE("(",ROUND((H116/$H116)*100,1),")")</f>
        <v>(100)</v>
      </c>
      <c r="K116" s="302">
        <f t="shared" si="97"/>
        <v>-0.22280945637539773</v>
      </c>
      <c r="L116" s="302">
        <f t="shared" si="98"/>
        <v>-4.239805498365723E-2</v>
      </c>
      <c r="M116" s="302">
        <f t="shared" si="99"/>
        <v>-3.3792488640945861E-2</v>
      </c>
      <c r="N116" s="302">
        <f t="shared" si="100"/>
        <v>-0.29900000000000082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6.5487784595303395</v>
      </c>
      <c r="C119" s="299" t="str">
        <f>CONCATENATE("(",ROUND((B119/$H121)*100,1),")")</f>
        <v>(70.5)</v>
      </c>
      <c r="D119" s="302">
        <f>'Ind T6'!R45</f>
        <v>0.35577459778734866</v>
      </c>
      <c r="E119" s="299" t="str">
        <f>CONCATENATE("(",ROUND((D119/$H121)*100,1),")")</f>
        <v>(3.8)</v>
      </c>
      <c r="F119" s="302">
        <f>'Ind T6'!S45</f>
        <v>0.37583786905607097</v>
      </c>
      <c r="G119" s="299" t="str">
        <f>CONCATENATE("(",ROUND((F119/$H121)*100,1),")")</f>
        <v>(4)</v>
      </c>
      <c r="H119" s="302">
        <f>SUM(B119,D119,F119)</f>
        <v>7.2803909263737596</v>
      </c>
      <c r="I119" s="299" t="str">
        <f>CONCATENATE("(",ROUND((H119/$H121)*100,1),")")</f>
        <v>(78.4)</v>
      </c>
      <c r="K119" s="302">
        <f>B124-B119</f>
        <v>-0.35714849107010505</v>
      </c>
      <c r="L119" s="302">
        <f>D124-D119</f>
        <v>-1.5114290871424185E-2</v>
      </c>
      <c r="M119" s="302">
        <f>F124-F119</f>
        <v>-2.7708586512972255E-3</v>
      </c>
      <c r="N119" s="302">
        <f>SUM(K119:M119)</f>
        <v>-0.37503364059282646</v>
      </c>
    </row>
    <row r="120" spans="1:14" x14ac:dyDescent="0.2">
      <c r="A120" s="282" t="s">
        <v>365</v>
      </c>
      <c r="B120" s="302">
        <f>'Ind T6'!Q44</f>
        <v>1.4560866330152684</v>
      </c>
      <c r="C120" s="299" t="str">
        <f>CONCATENATE("(",ROUND((B120/$H121)*100,1),")")</f>
        <v>(15.7)</v>
      </c>
      <c r="D120" s="302">
        <f>'Ind T6'!R44</f>
        <v>0.41385248832568877</v>
      </c>
      <c r="E120" s="299" t="str">
        <f>CONCATENATE("(",ROUND((D120/$H121)*100,1),")")</f>
        <v>(4.5)</v>
      </c>
      <c r="F120" s="302">
        <f>'Ind T6'!S44</f>
        <v>0.13566995228528544</v>
      </c>
      <c r="G120" s="299" t="str">
        <f>CONCATENATE("(",ROUND((F120/$H121)*100,1),")")</f>
        <v>(1.5)</v>
      </c>
      <c r="H120" s="302">
        <f t="shared" ref="H120" si="101">SUM(B120,D120,F120)</f>
        <v>2.0056090736262426</v>
      </c>
      <c r="I120" s="299" t="str">
        <f>CONCATENATE("(",ROUND((H120/$H121)*100,1),")")</f>
        <v>(21.6)</v>
      </c>
      <c r="K120" s="302">
        <f t="shared" ref="K120:K121" si="102">B125-B120</f>
        <v>-4.5008647946537028E-2</v>
      </c>
      <c r="L120" s="302">
        <f t="shared" ref="L120:L121" si="103">D125-D120</f>
        <v>-2.3195743123506973E-2</v>
      </c>
      <c r="M120" s="302">
        <f t="shared" ref="M120:M121" si="104">F125-F120</f>
        <v>-1.1761968337145601E-2</v>
      </c>
      <c r="N120" s="302">
        <f t="shared" ref="N120:N121" si="105">SUM(K120:M120)</f>
        <v>-7.9966359407189602E-2</v>
      </c>
    </row>
    <row r="121" spans="1:14" x14ac:dyDescent="0.2">
      <c r="A121" s="282" t="s">
        <v>363</v>
      </c>
      <c r="B121" s="302">
        <f>SUM(B119:B120)</f>
        <v>8.0048650925456073</v>
      </c>
      <c r="C121" s="299" t="str">
        <f>CONCATENATE("(",ROUND((B121/$H121)*100,1),")")</f>
        <v>(86.2)</v>
      </c>
      <c r="D121" s="302">
        <f>SUM(D119:D120)</f>
        <v>0.76962708611303743</v>
      </c>
      <c r="E121" s="299" t="str">
        <f>CONCATENATE("(",ROUND((D121/$H121)*100,1),")")</f>
        <v>(8.3)</v>
      </c>
      <c r="F121" s="302">
        <f>SUM(F119:F120)</f>
        <v>0.51150782134135642</v>
      </c>
      <c r="G121" s="299" t="str">
        <f>CONCATENATE("(",ROUND((F121/$H121)*100,1),")")</f>
        <v>(5.5)</v>
      </c>
      <c r="H121" s="302">
        <f>SUM(H119:H120)</f>
        <v>9.2860000000000014</v>
      </c>
      <c r="I121" s="299" t="str">
        <f>CONCATENATE("(",ROUND((H121/$H121)*100,1),")")</f>
        <v>(100)</v>
      </c>
      <c r="K121" s="302">
        <f t="shared" si="102"/>
        <v>-0.40215713901664163</v>
      </c>
      <c r="L121" s="302">
        <f t="shared" si="103"/>
        <v>-3.8310033994931159E-2</v>
      </c>
      <c r="M121" s="302">
        <f t="shared" si="104"/>
        <v>-1.4532826988442826E-2</v>
      </c>
      <c r="N121" s="302">
        <f t="shared" si="105"/>
        <v>-0.45500000000001561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6.1916299684602345</v>
      </c>
      <c r="C124" s="299" t="str">
        <f>CONCATENATE("(",ROUND((B124/$H126)*100,1),")")</f>
        <v>(70.1)</v>
      </c>
      <c r="D124" s="302">
        <f>'Ind T6'!W45</f>
        <v>0.34066030691592447</v>
      </c>
      <c r="E124" s="299" t="str">
        <f>CONCATENATE("(",ROUND((D124/$H126)*100,1),")")</f>
        <v>(3.9)</v>
      </c>
      <c r="F124" s="302">
        <f>'Ind T6'!X45</f>
        <v>0.37306701040477375</v>
      </c>
      <c r="G124" s="299" t="str">
        <f>CONCATENATE("(",ROUND((F124/$H126)*100,1),")")</f>
        <v>(4.2)</v>
      </c>
      <c r="H124" s="302">
        <f>SUM(B124,D124,F124)</f>
        <v>6.9053572857809327</v>
      </c>
      <c r="I124" s="299" t="str">
        <f>CONCATENATE("(",ROUND((H124/$H126)*100,1),")")</f>
        <v>(78.2)</v>
      </c>
      <c r="K124" s="302">
        <f>B124-B114</f>
        <v>-0.55181489057536659</v>
      </c>
      <c r="L124" s="302">
        <f>D124-D114</f>
        <v>-3.8048882724618038E-2</v>
      </c>
      <c r="M124" s="302">
        <f>F124-F114</f>
        <v>-2.3503407338054227E-2</v>
      </c>
      <c r="N124" s="302">
        <f>SUM(K124:M124)</f>
        <v>-0.61336718063803886</v>
      </c>
    </row>
    <row r="125" spans="1:14" x14ac:dyDescent="0.2">
      <c r="A125" s="282" t="s">
        <v>365</v>
      </c>
      <c r="B125" s="302">
        <f>'Ind T6'!V44</f>
        <v>1.4110779850687314</v>
      </c>
      <c r="C125" s="299" t="str">
        <f>CONCATENATE("(",ROUND((B125/$H126)*100,1),")")</f>
        <v>(16)</v>
      </c>
      <c r="D125" s="302">
        <f>'Ind T6'!W44</f>
        <v>0.3906567452021818</v>
      </c>
      <c r="E125" s="299" t="str">
        <f>CONCATENATE("(",ROUND((D125/$H126)*100,1),")")</f>
        <v>(4.4)</v>
      </c>
      <c r="F125" s="302">
        <f>'Ind T6'!X44</f>
        <v>0.12390798394813984</v>
      </c>
      <c r="G125" s="299" t="str">
        <f>CONCATENATE("(",ROUND((F125/$H126)*100,1),")")</f>
        <v>(1.4)</v>
      </c>
      <c r="H125" s="302">
        <f t="shared" ref="H125" si="106">SUM(B125,D125,F125)</f>
        <v>1.9256427142190531</v>
      </c>
      <c r="I125" s="299" t="str">
        <f>CONCATENATE("(",ROUND((H125/$H126)*100,1),")")</f>
        <v>(21.8)</v>
      </c>
      <c r="K125" s="302">
        <f t="shared" ref="K125:K126" si="107">B125-B115</f>
        <v>-7.3151704816672991E-2</v>
      </c>
      <c r="L125" s="302">
        <f t="shared" ref="L125:L126" si="108">D125-D115</f>
        <v>-4.265920625397035E-2</v>
      </c>
      <c r="M125" s="302">
        <f t="shared" ref="M125:M126" si="109">F125-F115</f>
        <v>-2.4821908291334488E-2</v>
      </c>
      <c r="N125" s="302">
        <f t="shared" ref="N125:N126" si="110">SUM(K125:M125)</f>
        <v>-0.14063281936197783</v>
      </c>
    </row>
    <row r="126" spans="1:14" x14ac:dyDescent="0.2">
      <c r="A126" s="282" t="s">
        <v>363</v>
      </c>
      <c r="B126" s="302">
        <f>SUM(B124:B125)</f>
        <v>7.6027079535289657</v>
      </c>
      <c r="C126" s="299" t="str">
        <f>CONCATENATE("(",ROUND((B126/$H126)*100,1),")")</f>
        <v>(86.1)</v>
      </c>
      <c r="D126" s="302">
        <f>SUM(D124:D125)</f>
        <v>0.73131705211810627</v>
      </c>
      <c r="E126" s="299" t="str">
        <f>CONCATENATE("(",ROUND((D126/$H126)*100,1),")")</f>
        <v>(8.3)</v>
      </c>
      <c r="F126" s="302">
        <f>SUM(F124:F125)</f>
        <v>0.49697499435291359</v>
      </c>
      <c r="G126" s="299" t="str">
        <f>CONCATENATE("(",ROUND((F126/$H126)*100,1),")")</f>
        <v>(5.6)</v>
      </c>
      <c r="H126" s="302">
        <f>SUM(H124:H125)</f>
        <v>8.8309999999999853</v>
      </c>
      <c r="I126" s="299" t="str">
        <f>CONCATENATE("(",ROUND((H126/$H126)*100,1),")")</f>
        <v>(100)</v>
      </c>
      <c r="K126" s="302">
        <f t="shared" si="107"/>
        <v>-0.62496659539203936</v>
      </c>
      <c r="L126" s="302">
        <f t="shared" si="108"/>
        <v>-8.0708088978588388E-2</v>
      </c>
      <c r="M126" s="302">
        <f t="shared" si="109"/>
        <v>-4.8325315629388688E-2</v>
      </c>
      <c r="N126" s="302">
        <f t="shared" si="110"/>
        <v>-0.75400000000001643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0.20832893594970728</v>
      </c>
      <c r="C135" s="299" t="str">
        <f>CONCATENATE("(",ROUND((B135/$H137)*100,1),")")</f>
        <v>(68.8)</v>
      </c>
      <c r="D135" s="302">
        <f>'Ind T6'!M54</f>
        <v>3.5501649019159627E-3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0.21187910085162323</v>
      </c>
      <c r="I135" s="299" t="str">
        <f>CONCATENATE("(",ROUND((H135/$H137)*100,1),")")</f>
        <v>(69.9)</v>
      </c>
      <c r="K135" s="302">
        <f>B140-B135</f>
        <v>-8.4557182582632173E-3</v>
      </c>
      <c r="L135" s="302">
        <f>D140-D135</f>
        <v>-7.618433704799886E-5</v>
      </c>
      <c r="M135" s="302">
        <f>F140-F135</f>
        <v>0</v>
      </c>
      <c r="N135" s="302">
        <f>SUM(K135:M135)</f>
        <v>-8.5319025953112162E-3</v>
      </c>
    </row>
    <row r="136" spans="1:14" x14ac:dyDescent="0.2">
      <c r="A136" s="282" t="s">
        <v>365</v>
      </c>
      <c r="B136" s="302">
        <f>'Ind T6'!L53</f>
        <v>7.4448272868211679E-2</v>
      </c>
      <c r="C136" s="299" t="str">
        <f>CONCATENATE("(",ROUND((B136/$H137)*100,1),")")</f>
        <v>(24.6)</v>
      </c>
      <c r="D136" s="302">
        <f>'Ind T6'!M53</f>
        <v>1.6672626280164894E-2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9.1120899148376566E-2</v>
      </c>
      <c r="I136" s="299" t="str">
        <f>CONCATENATE("(",ROUND((H136/$H137)*100,1),")")</f>
        <v>(30.1)</v>
      </c>
      <c r="K136" s="302">
        <f t="shared" ref="K136:K137" si="112">B141-B136</f>
        <v>-1.892465039612351E-3</v>
      </c>
      <c r="L136" s="302">
        <f t="shared" ref="L136:L137" si="113">D141-D136</f>
        <v>-5.7563236507642349E-4</v>
      </c>
      <c r="M136" s="302">
        <f t="shared" ref="M136:M137" si="114">F141-F136</f>
        <v>0</v>
      </c>
      <c r="N136" s="302">
        <f t="shared" ref="N136:N137" si="115">SUM(K136:M136)</f>
        <v>-2.4680974046887745E-3</v>
      </c>
    </row>
    <row r="137" spans="1:14" x14ac:dyDescent="0.2">
      <c r="A137" s="282" t="s">
        <v>363</v>
      </c>
      <c r="B137" s="302">
        <f>SUM(B135:B136)</f>
        <v>0.28277720881791896</v>
      </c>
      <c r="C137" s="299" t="str">
        <f>CONCATENATE("(",ROUND((B137/$H137)*100,1),")")</f>
        <v>(93.3)</v>
      </c>
      <c r="D137" s="302">
        <f>SUM(D135:D136)</f>
        <v>2.0222791182080858E-2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0.30299999999999983</v>
      </c>
      <c r="I137" s="299" t="str">
        <f>CONCATENATE("(",ROUND((H137/$H137)*100,1),")")</f>
        <v>(100)</v>
      </c>
      <c r="K137" s="302">
        <f t="shared" si="112"/>
        <v>-1.0348183297875568E-2</v>
      </c>
      <c r="L137" s="302">
        <f t="shared" si="113"/>
        <v>-6.5181670212442408E-4</v>
      </c>
      <c r="M137" s="302">
        <f t="shared" si="114"/>
        <v>0</v>
      </c>
      <c r="N137" s="302">
        <f t="shared" si="115"/>
        <v>-1.0999999999999992E-2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0.19987321769144406</v>
      </c>
      <c r="C140" s="299" t="str">
        <f>CONCATENATE("(",ROUND((B140/$H142)*100,1),")")</f>
        <v>(68.4)</v>
      </c>
      <c r="D140" s="302">
        <f>'Ind T6'!R54</f>
        <v>3.4739805648679638E-3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0.20334719825631203</v>
      </c>
      <c r="I140" s="299" t="str">
        <f>CONCATENATE("(",ROUND((H140/$H142)*100,1),")")</f>
        <v>(69.6)</v>
      </c>
      <c r="K140" s="302">
        <f>B145-B140</f>
        <v>-3.8755229017111148E-3</v>
      </c>
      <c r="L140" s="302">
        <f>D145-D140</f>
        <v>7.0233358583590613E-5</v>
      </c>
      <c r="M140" s="302">
        <f>F145-F140</f>
        <v>0</v>
      </c>
      <c r="N140" s="302">
        <f>SUM(K140:M140)</f>
        <v>-3.8052895431275242E-3</v>
      </c>
    </row>
    <row r="141" spans="1:14" x14ac:dyDescent="0.2">
      <c r="A141" s="282" t="s">
        <v>365</v>
      </c>
      <c r="B141" s="302">
        <f>'Ind T6'!Q53</f>
        <v>7.2555807828599328E-2</v>
      </c>
      <c r="C141" s="299" t="str">
        <f>CONCATENATE("(",ROUND((B141/$H142)*100,1),")")</f>
        <v>(24.8)</v>
      </c>
      <c r="D141" s="302">
        <f>'Ind T6'!R53</f>
        <v>1.6096993915088471E-2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8.8652801743687795E-2</v>
      </c>
      <c r="I141" s="299" t="str">
        <f>CONCATENATE("(",ROUND((H141/$H142)*100,1),")")</f>
        <v>(30.4)</v>
      </c>
      <c r="K141" s="302">
        <f t="shared" ref="K141:K142" si="117">B146-B141</f>
        <v>9.1334846511836876E-4</v>
      </c>
      <c r="L141" s="302">
        <f t="shared" ref="L141:L142" si="118">D146-D141</f>
        <v>-1.0805892199031511E-4</v>
      </c>
      <c r="M141" s="302">
        <f t="shared" ref="M141:M142" si="119">F146-F141</f>
        <v>0</v>
      </c>
      <c r="N141" s="302">
        <f t="shared" ref="N141:N142" si="120">SUM(K141:M141)</f>
        <v>8.0528954312805365E-4</v>
      </c>
    </row>
    <row r="142" spans="1:14" x14ac:dyDescent="0.2">
      <c r="A142" s="282" t="s">
        <v>363</v>
      </c>
      <c r="B142" s="302">
        <f>SUM(B140:B141)</f>
        <v>0.27242902552004339</v>
      </c>
      <c r="C142" s="299" t="str">
        <f>CONCATENATE("(",ROUND((B142/$H142)*100,1),")")</f>
        <v>(93.3)</v>
      </c>
      <c r="D142" s="302">
        <f>SUM(D140:D141)</f>
        <v>1.9570974479956434E-2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0.29199999999999982</v>
      </c>
      <c r="I142" s="299" t="str">
        <f>CONCATENATE("(",ROUND((H142/$H142)*100,1),")")</f>
        <v>(100)</v>
      </c>
      <c r="K142" s="302">
        <f t="shared" si="117"/>
        <v>-2.962174436592746E-3</v>
      </c>
      <c r="L142" s="302">
        <f t="shared" si="118"/>
        <v>-3.7825563406722329E-5</v>
      </c>
      <c r="M142" s="302">
        <f t="shared" si="119"/>
        <v>0</v>
      </c>
      <c r="N142" s="302">
        <f t="shared" si="120"/>
        <v>-2.9999999999994684E-3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0.19599769478973295</v>
      </c>
      <c r="C145" s="299" t="str">
        <f>CONCATENATE("(",ROUND((B145/$H147)*100,1),")")</f>
        <v>(67.8)</v>
      </c>
      <c r="D145" s="302">
        <f>'Ind T6'!W54</f>
        <v>3.5442139234515544E-3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0.1995419087131845</v>
      </c>
      <c r="I145" s="299" t="str">
        <f>CONCATENATE("(",ROUND((H145/$H147)*100,1),")")</f>
        <v>(69)</v>
      </c>
      <c r="K145" s="302">
        <f>B145-B135</f>
        <v>-1.2331241159974332E-2</v>
      </c>
      <c r="L145" s="302">
        <f>D145-D135</f>
        <v>-5.9509784644082471E-6</v>
      </c>
      <c r="M145" s="302">
        <f>F145-F135</f>
        <v>0</v>
      </c>
      <c r="N145" s="302">
        <f>SUM(K145:M145)</f>
        <v>-1.233719213843874E-2</v>
      </c>
    </row>
    <row r="146" spans="1:14" x14ac:dyDescent="0.2">
      <c r="A146" s="282" t="s">
        <v>365</v>
      </c>
      <c r="B146" s="302">
        <f>'Ind T6'!V53</f>
        <v>7.3469156293717697E-2</v>
      </c>
      <c r="C146" s="299" t="str">
        <f>CONCATENATE("(",ROUND((B146/$H147)*100,1),")")</f>
        <v>(25.4)</v>
      </c>
      <c r="D146" s="302">
        <f>'Ind T6'!W53</f>
        <v>1.5988934993098156E-2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8.9458091286815852E-2</v>
      </c>
      <c r="I146" s="299" t="str">
        <f>CONCATENATE("(",ROUND((H146/$H147)*100,1),")")</f>
        <v>(31)</v>
      </c>
      <c r="K146" s="302">
        <f t="shared" ref="K146:K147" si="122">B146-B136</f>
        <v>-9.7911657449398226E-4</v>
      </c>
      <c r="L146" s="302">
        <f t="shared" ref="L146:L147" si="123">D146-D136</f>
        <v>-6.836912870667386E-4</v>
      </c>
      <c r="M146" s="302">
        <f t="shared" ref="M146:M147" si="124">F146-F136</f>
        <v>0</v>
      </c>
      <c r="N146" s="302">
        <f t="shared" ref="N146:N147" si="125">SUM(K146:M146)</f>
        <v>-1.6628078615607209E-3</v>
      </c>
    </row>
    <row r="147" spans="1:14" x14ac:dyDescent="0.2">
      <c r="A147" s="282" t="s">
        <v>363</v>
      </c>
      <c r="B147" s="302">
        <f>SUM(B145:B146)</f>
        <v>0.26946685108345064</v>
      </c>
      <c r="C147" s="299" t="str">
        <f>CONCATENATE("(",ROUND((B147/$H147)*100,1),")")</f>
        <v>(93.2)</v>
      </c>
      <c r="D147" s="302">
        <f>SUM(D145:D146)</f>
        <v>1.9533148916549711E-2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0.28900000000000037</v>
      </c>
      <c r="I147" s="299" t="str">
        <f>CONCATENATE("(",ROUND((H147/$H147)*100,1),")")</f>
        <v>(100)</v>
      </c>
      <c r="K147" s="302">
        <f t="shared" si="122"/>
        <v>-1.3310357734468314E-2</v>
      </c>
      <c r="L147" s="302">
        <f t="shared" si="123"/>
        <v>-6.8964226553114641E-4</v>
      </c>
      <c r="M147" s="302">
        <f t="shared" si="124"/>
        <v>0</v>
      </c>
      <c r="N147" s="302">
        <f t="shared" si="125"/>
        <v>-1.3999999999999461E-2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0.70032967721579642</v>
      </c>
      <c r="C156" s="299" t="str">
        <f>CONCATENATE("(",ROUND((B156/$H158)*100,1),")")</f>
        <v>(55.4)</v>
      </c>
      <c r="D156" s="302">
        <f>'Ind T6'!M63</f>
        <v>0.22710540060489981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0.92743507782069623</v>
      </c>
      <c r="I156" s="299" t="str">
        <f>CONCATENATE("(",ROUND((H156/$H158)*100,1),")")</f>
        <v>(73.4)</v>
      </c>
      <c r="K156" s="302">
        <f>B161-B156</f>
        <v>1.4868697176415258E-2</v>
      </c>
      <c r="L156" s="302">
        <f>D161-D156</f>
        <v>7.4239364535566565E-3</v>
      </c>
      <c r="M156" s="302">
        <f>F161-F156</f>
        <v>0</v>
      </c>
      <c r="N156" s="302">
        <f>SUM(K156:M156)</f>
        <v>2.2292633629971914E-2</v>
      </c>
    </row>
    <row r="157" spans="1:14" x14ac:dyDescent="0.2">
      <c r="A157" s="282" t="s">
        <v>365</v>
      </c>
      <c r="B157" s="302">
        <f>'Ind T6'!L62</f>
        <v>0.21779671994264685</v>
      </c>
      <c r="C157" s="299" t="str">
        <f>CONCATENATE("(",ROUND((B157/$H158)*100,1),")")</f>
        <v>(17.2)</v>
      </c>
      <c r="D157" s="302">
        <f>'Ind T6'!M62</f>
        <v>0.1134866812922759</v>
      </c>
      <c r="E157" s="299" t="str">
        <f>CONCATENATE("(",ROUND((D157/$H158)*100,1),")")</f>
        <v>(9)</v>
      </c>
      <c r="F157" s="302">
        <f>'Ind T6'!N62</f>
        <v>5.2815209443798847E-3</v>
      </c>
      <c r="G157" s="299" t="str">
        <f>CONCATENATE("(",ROUND((F157/$H158)*100,1),")")</f>
        <v>(0.4)</v>
      </c>
      <c r="H157" s="302">
        <f t="shared" ref="H157" si="126">SUM(B157,D157,F157)</f>
        <v>0.33656492217930262</v>
      </c>
      <c r="I157" s="299" t="str">
        <f>CONCATENATE("(",ROUND((H157/$H158)*100,1),")")</f>
        <v>(26.6)</v>
      </c>
      <c r="K157" s="302">
        <f t="shared" ref="K157:K158" si="127">B162-B157</f>
        <v>1.5007648870456136E-2</v>
      </c>
      <c r="L157" s="302">
        <f t="shared" ref="L157:L158" si="128">D162-D157</f>
        <v>4.6736438286990312E-3</v>
      </c>
      <c r="M157" s="302">
        <f t="shared" ref="M157:M158" si="129">F162-F157</f>
        <v>2.6073670873098115E-5</v>
      </c>
      <c r="N157" s="302">
        <f t="shared" ref="N157:N158" si="130">SUM(K157:M157)</f>
        <v>1.9707366370028265E-2</v>
      </c>
    </row>
    <row r="158" spans="1:14" x14ac:dyDescent="0.2">
      <c r="A158" s="282" t="s">
        <v>363</v>
      </c>
      <c r="B158" s="302">
        <f>SUM(B156:B157)</f>
        <v>0.91812639715844324</v>
      </c>
      <c r="C158" s="299" t="str">
        <f>CONCATENATE("(",ROUND((B158/$H158)*100,1),")")</f>
        <v>(72.6)</v>
      </c>
      <c r="D158" s="302">
        <f>SUM(D156:D157)</f>
        <v>0.34059208189717571</v>
      </c>
      <c r="E158" s="299" t="str">
        <f>CONCATENATE("(",ROUND((D158/$H158)*100,1),")")</f>
        <v>(26.9)</v>
      </c>
      <c r="F158" s="302">
        <f>SUM(F156:F157)</f>
        <v>5.2815209443798847E-3</v>
      </c>
      <c r="G158" s="299" t="str">
        <f>CONCATENATE("(",ROUND((F158/$H158)*100,1),")")</f>
        <v>(0.4)</v>
      </c>
      <c r="H158" s="302">
        <f>SUM(H156:H157)</f>
        <v>1.2639999999999989</v>
      </c>
      <c r="I158" s="299" t="str">
        <f>CONCATENATE("(",ROUND((H158/$H158)*100,1),")")</f>
        <v>(100)</v>
      </c>
      <c r="K158" s="302">
        <f t="shared" si="127"/>
        <v>2.9876346046871394E-2</v>
      </c>
      <c r="L158" s="302">
        <f t="shared" si="128"/>
        <v>1.2097580282255715E-2</v>
      </c>
      <c r="M158" s="302">
        <f t="shared" si="129"/>
        <v>2.6073670873098115E-5</v>
      </c>
      <c r="N158" s="302">
        <f t="shared" si="130"/>
        <v>4.2000000000000204E-2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0.71519837439221168</v>
      </c>
      <c r="C161" s="299" t="str">
        <f>CONCATENATE("(",ROUND((B161/$H163)*100,1),")")</f>
        <v>(54.8)</v>
      </c>
      <c r="D161" s="302">
        <f>'Ind T6'!R63</f>
        <v>0.23452933705845647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0.94972771145066814</v>
      </c>
      <c r="I161" s="299" t="str">
        <f>CONCATENATE("(",ROUND((H161/$H163)*100,1),")")</f>
        <v>(72.7)</v>
      </c>
      <c r="K161" s="302">
        <f>B166-B161</f>
        <v>1.8634239840816913E-2</v>
      </c>
      <c r="L161" s="302">
        <f>D166-D161</f>
        <v>9.9024142654947078E-3</v>
      </c>
      <c r="M161" s="302">
        <f>F166-F161</f>
        <v>0</v>
      </c>
      <c r="N161" s="302">
        <f>SUM(K161:M161)</f>
        <v>2.8536654106311621E-2</v>
      </c>
    </row>
    <row r="162" spans="1:14" x14ac:dyDescent="0.2">
      <c r="A162" s="282" t="s">
        <v>365</v>
      </c>
      <c r="B162" s="302">
        <f>'Ind T6'!Q62</f>
        <v>0.23280436881310299</v>
      </c>
      <c r="C162" s="299" t="str">
        <f>CONCATENATE("(",ROUND((B162/$H163)*100,1),")")</f>
        <v>(17.8)</v>
      </c>
      <c r="D162" s="302">
        <f>'Ind T6'!R62</f>
        <v>0.11816032512097494</v>
      </c>
      <c r="E162" s="299" t="str">
        <f>CONCATENATE("(",ROUND((D162/$H163)*100,1),")")</f>
        <v>(9)</v>
      </c>
      <c r="F162" s="302">
        <f>'Ind T6'!S62</f>
        <v>5.3075946152529828E-3</v>
      </c>
      <c r="G162" s="299" t="str">
        <f>CONCATENATE("(",ROUND((F162/$H163)*100,1),")")</f>
        <v>(0.4)</v>
      </c>
      <c r="H162" s="302">
        <f t="shared" ref="H162" si="131">SUM(B162,D162,F162)</f>
        <v>0.35627228854933091</v>
      </c>
      <c r="I162" s="299" t="str">
        <f>CONCATENATE("(",ROUND((H162/$H163)*100,1),")")</f>
        <v>(27.3)</v>
      </c>
      <c r="K162" s="302">
        <f t="shared" ref="K162:K163" si="132">B167-B162</f>
        <v>2.7949700616442669E-2</v>
      </c>
      <c r="L162" s="302">
        <f t="shared" ref="L162:L163" si="133">D167-D162</f>
        <v>7.3804671919702192E-3</v>
      </c>
      <c r="M162" s="302">
        <f t="shared" ref="M162:M163" si="134">F167-F162</f>
        <v>1.3317808527407455E-4</v>
      </c>
      <c r="N162" s="302">
        <f t="shared" ref="N162:N163" si="135">SUM(K162:M162)</f>
        <v>3.5463345893686965E-2</v>
      </c>
    </row>
    <row r="163" spans="1:14" x14ac:dyDescent="0.2">
      <c r="A163" s="282" t="s">
        <v>363</v>
      </c>
      <c r="B163" s="302">
        <f>SUM(B161:B162)</f>
        <v>0.94800274320531464</v>
      </c>
      <c r="C163" s="299" t="str">
        <f>CONCATENATE("(",ROUND((B163/$H163)*100,1),")")</f>
        <v>(72.6)</v>
      </c>
      <c r="D163" s="302">
        <f>SUM(D161:D162)</f>
        <v>0.35268966217943143</v>
      </c>
      <c r="E163" s="299" t="str">
        <f>CONCATENATE("(",ROUND((D163/$H163)*100,1),")")</f>
        <v>(27)</v>
      </c>
      <c r="F163" s="302">
        <f>SUM(F161:F162)</f>
        <v>5.3075946152529828E-3</v>
      </c>
      <c r="G163" s="299" t="str">
        <f>CONCATENATE("(",ROUND((F163/$H163)*100,1),")")</f>
        <v>(0.4)</v>
      </c>
      <c r="H163" s="302">
        <f>SUM(H161:H162)</f>
        <v>1.3059999999999992</v>
      </c>
      <c r="I163" s="299" t="str">
        <f>CONCATENATE("(",ROUND((H163/$H163)*100,1),")")</f>
        <v>(100)</v>
      </c>
      <c r="K163" s="302">
        <f t="shared" si="132"/>
        <v>4.6583940457259665E-2</v>
      </c>
      <c r="L163" s="302">
        <f t="shared" si="133"/>
        <v>1.7282881457464927E-2</v>
      </c>
      <c r="M163" s="302">
        <f t="shared" si="134"/>
        <v>1.3317808527407455E-4</v>
      </c>
      <c r="N163" s="302">
        <f t="shared" si="135"/>
        <v>6.3999999999998669E-2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0.73383261423302859</v>
      </c>
      <c r="C166" s="299" t="str">
        <f>CONCATENATE("(",ROUND((B166/$H168)*100,1),")")</f>
        <v>(53.6)</v>
      </c>
      <c r="D166" s="302">
        <f>'Ind T6'!W63</f>
        <v>0.24443175132395117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0.97826436555697982</v>
      </c>
      <c r="I166" s="299" t="str">
        <f>CONCATENATE("(",ROUND((H166/$H168)*100,1),")")</f>
        <v>(71.4)</v>
      </c>
      <c r="K166" s="302">
        <f>B166-B156</f>
        <v>3.3502937017232171E-2</v>
      </c>
      <c r="L166" s="302">
        <f>D166-D156</f>
        <v>1.7326350719051364E-2</v>
      </c>
      <c r="M166" s="302">
        <f>F166-F156</f>
        <v>0</v>
      </c>
      <c r="N166" s="302">
        <f>SUM(K166:M166)</f>
        <v>5.0829287736283535E-2</v>
      </c>
    </row>
    <row r="167" spans="1:14" x14ac:dyDescent="0.2">
      <c r="A167" s="282" t="s">
        <v>365</v>
      </c>
      <c r="B167" s="302">
        <f>'Ind T6'!V62</f>
        <v>0.26075406942954565</v>
      </c>
      <c r="C167" s="299" t="str">
        <f>CONCATENATE("(",ROUND((B167/$H168)*100,1),")")</f>
        <v>(19)</v>
      </c>
      <c r="D167" s="302">
        <f>'Ind T6'!W62</f>
        <v>0.12554079231294515</v>
      </c>
      <c r="E167" s="299" t="str">
        <f>CONCATENATE("(",ROUND((D167/$H168)*100,1),")")</f>
        <v>(9.2)</v>
      </c>
      <c r="F167" s="302">
        <f>'Ind T6'!X62</f>
        <v>5.4407727005270573E-3</v>
      </c>
      <c r="G167" s="299" t="str">
        <f>CONCATENATE("(",ROUND((F167/$H168)*100,1),")")</f>
        <v>(0.4)</v>
      </c>
      <c r="H167" s="302">
        <f t="shared" ref="H167" si="136">SUM(B167,D167,F167)</f>
        <v>0.3917356344430179</v>
      </c>
      <c r="I167" s="299" t="str">
        <f>CONCATENATE("(",ROUND((H167/$H168)*100,1),")")</f>
        <v>(28.6)</v>
      </c>
      <c r="K167" s="302">
        <f t="shared" ref="K167:K168" si="137">B167-B157</f>
        <v>4.2957349486898805E-2</v>
      </c>
      <c r="L167" s="302">
        <f t="shared" ref="L167:L168" si="138">D167-D157</f>
        <v>1.205411102066925E-2</v>
      </c>
      <c r="M167" s="302">
        <f t="shared" ref="M167:M168" si="139">F167-F157</f>
        <v>1.5925175614717266E-4</v>
      </c>
      <c r="N167" s="302">
        <f t="shared" ref="N167:N168" si="140">SUM(K167:M167)</f>
        <v>5.5170712263715227E-2</v>
      </c>
    </row>
    <row r="168" spans="1:14" x14ac:dyDescent="0.2">
      <c r="A168" s="282" t="s">
        <v>363</v>
      </c>
      <c r="B168" s="302">
        <f>SUM(B166:B167)</f>
        <v>0.9945866836625743</v>
      </c>
      <c r="C168" s="299" t="str">
        <f>CONCATENATE("(",ROUND((B168/$H168)*100,1),")")</f>
        <v>(72.6)</v>
      </c>
      <c r="D168" s="302">
        <f>SUM(D166:D167)</f>
        <v>0.36997254363689636</v>
      </c>
      <c r="E168" s="299" t="str">
        <f>CONCATENATE("(",ROUND((D168/$H168)*100,1),")")</f>
        <v>(27)</v>
      </c>
      <c r="F168" s="302">
        <f>SUM(F166:F167)</f>
        <v>5.4407727005270573E-3</v>
      </c>
      <c r="G168" s="299" t="str">
        <f>CONCATENATE("(",ROUND((F168/$H168)*100,1),")")</f>
        <v>(0.4)</v>
      </c>
      <c r="H168" s="302">
        <f>SUM(H166:H167)</f>
        <v>1.3699999999999977</v>
      </c>
      <c r="I168" s="299" t="str">
        <f>CONCATENATE("(",ROUND((H168/$H168)*100,1),")")</f>
        <v>(100)</v>
      </c>
      <c r="K168" s="302">
        <f t="shared" si="137"/>
        <v>7.6460286504131059E-2</v>
      </c>
      <c r="L168" s="302">
        <f t="shared" si="138"/>
        <v>2.9380461739720642E-2</v>
      </c>
      <c r="M168" s="302">
        <f t="shared" si="139"/>
        <v>1.5925175614717266E-4</v>
      </c>
      <c r="N168" s="302">
        <f t="shared" si="140"/>
        <v>0.10599999999999887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4.7282017720358045</v>
      </c>
      <c r="C177" s="299" t="str">
        <f>CONCATENATE("(",ROUND((B177/$H179)*100,1),")")</f>
        <v>(40.1)</v>
      </c>
      <c r="D177" s="302">
        <f>'Ind T6'!M72</f>
        <v>0.3006763502179543</v>
      </c>
      <c r="E177" s="299" t="str">
        <f>CONCATENATE("(",ROUND((D177/$H179)*100,1),")")</f>
        <v>(2.6)</v>
      </c>
      <c r="F177" s="302">
        <f>'Ind T6'!N72</f>
        <v>5.0932019183323369</v>
      </c>
      <c r="G177" s="299" t="str">
        <f>CONCATENATE("(",ROUND((F177/$H179)*100,1),")")</f>
        <v>(43.2)</v>
      </c>
      <c r="H177" s="302">
        <f>SUM(B177,D177,F177)</f>
        <v>10.122080040586095</v>
      </c>
      <c r="I177" s="299" t="str">
        <f>CONCATENATE("(",ROUND((H177/$H179)*100,1),")")</f>
        <v>(85.9)</v>
      </c>
      <c r="K177" s="302">
        <f>B182-B177</f>
        <v>-7.6148939195234355E-2</v>
      </c>
      <c r="L177" s="302">
        <f>D182-D177</f>
        <v>4.4278972638069902E-3</v>
      </c>
      <c r="M177" s="302">
        <f>F182-F177</f>
        <v>3.2675349238147966E-2</v>
      </c>
      <c r="N177" s="302">
        <f>SUM(K177:M177)</f>
        <v>-3.9045692693279399E-2</v>
      </c>
    </row>
    <row r="178" spans="1:14" x14ac:dyDescent="0.2">
      <c r="A178" s="282" t="s">
        <v>365</v>
      </c>
      <c r="B178" s="302">
        <f>'Ind T6'!L71</f>
        <v>0.86796850734829079</v>
      </c>
      <c r="C178" s="299" t="str">
        <f>CONCATENATE("(",ROUND((B178/$H179)*100,1),")")</f>
        <v>(7.4)</v>
      </c>
      <c r="D178" s="302">
        <f>'Ind T6'!M71</f>
        <v>0.54237963136553946</v>
      </c>
      <c r="E178" s="299" t="str">
        <f>CONCATENATE("(",ROUND((D178/$H179)*100,1),")")</f>
        <v>(4.6)</v>
      </c>
      <c r="F178" s="302">
        <f>'Ind T6'!N71</f>
        <v>0.24757182070005659</v>
      </c>
      <c r="G178" s="299" t="str">
        <f>CONCATENATE("(",ROUND((F178/$H179)*100,1),")")</f>
        <v>(2.1)</v>
      </c>
      <c r="H178" s="302">
        <f t="shared" ref="H178" si="141">SUM(B178,D178,F178)</f>
        <v>1.6579199594138867</v>
      </c>
      <c r="I178" s="299" t="str">
        <f>CONCATENATE("(",ROUND((H178/$H179)*100,1),")")</f>
        <v>(14.1)</v>
      </c>
      <c r="K178" s="302">
        <f t="shared" ref="K178:K179" si="142">B183-B178</f>
        <v>7.0008548508004864E-4</v>
      </c>
      <c r="L178" s="302">
        <f t="shared" ref="L178:L179" si="143">D183-D178</f>
        <v>4.0150883300126283E-3</v>
      </c>
      <c r="M178" s="302">
        <f t="shared" ref="M178:M179" si="144">F183-F178</f>
        <v>1.3305188782032074E-3</v>
      </c>
      <c r="N178" s="302">
        <f t="shared" ref="N178:N179" si="145">SUM(K178:M178)</f>
        <v>6.0456926932958843E-3</v>
      </c>
    </row>
    <row r="179" spans="1:14" x14ac:dyDescent="0.2">
      <c r="A179" s="282" t="s">
        <v>363</v>
      </c>
      <c r="B179" s="302">
        <f>SUM(B177:B178)</f>
        <v>5.5961702793840953</v>
      </c>
      <c r="C179" s="299" t="str">
        <f>CONCATENATE("(",ROUND((B179/$H179)*100,1),")")</f>
        <v>(47.5)</v>
      </c>
      <c r="D179" s="302">
        <f>SUM(D177:D178)</f>
        <v>0.84305598158349371</v>
      </c>
      <c r="E179" s="299" t="str">
        <f>CONCATENATE("(",ROUND((D179/$H179)*100,1),")")</f>
        <v>(7.2)</v>
      </c>
      <c r="F179" s="302">
        <f>SUM(F177:F178)</f>
        <v>5.3407737390323939</v>
      </c>
      <c r="G179" s="299" t="str">
        <f>CONCATENATE("(",ROUND((F179/$H179)*100,1),")")</f>
        <v>(45.3)</v>
      </c>
      <c r="H179" s="302">
        <f>SUM(H177:H178)</f>
        <v>11.779999999999982</v>
      </c>
      <c r="I179" s="299" t="str">
        <f>CONCATENATE("(",ROUND((H179/$H179)*100,1),")")</f>
        <v>(100)</v>
      </c>
      <c r="K179" s="302">
        <f t="shared" si="142"/>
        <v>-7.5448853710154751E-2</v>
      </c>
      <c r="L179" s="302">
        <f t="shared" si="143"/>
        <v>8.4429855938197296E-3</v>
      </c>
      <c r="M179" s="302">
        <f t="shared" si="144"/>
        <v>3.4005868116350868E-2</v>
      </c>
      <c r="N179" s="302">
        <f t="shared" si="145"/>
        <v>-3.2999999999984153E-2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4.6520528328405701</v>
      </c>
      <c r="C182" s="299" t="str">
        <f>CONCATENATE("(",ROUND((B182/$H184)*100,1),")")</f>
        <v>(39.6)</v>
      </c>
      <c r="D182" s="302">
        <f>'Ind T6'!R72</f>
        <v>0.30510424748176129</v>
      </c>
      <c r="E182" s="299" t="str">
        <f>CONCATENATE("(",ROUND((D182/$H184)*100,1),")")</f>
        <v>(2.6)</v>
      </c>
      <c r="F182" s="302">
        <f>'Ind T6'!S72</f>
        <v>5.1258772675704849</v>
      </c>
      <c r="G182" s="299" t="str">
        <f>CONCATENATE("(",ROUND((F182/$H184)*100,1),")")</f>
        <v>(43.6)</v>
      </c>
      <c r="H182" s="302">
        <f>SUM(B182,D182,F182)</f>
        <v>10.083034347892816</v>
      </c>
      <c r="I182" s="299" t="str">
        <f>CONCATENATE("(",ROUND((H182/$H184)*100,1),")")</f>
        <v>(85.8)</v>
      </c>
      <c r="K182" s="302">
        <f>B187-B182</f>
        <v>-7.707657769907339E-2</v>
      </c>
      <c r="L182" s="302">
        <f>D187-D182</f>
        <v>1.6009657213701067E-2</v>
      </c>
      <c r="M182" s="302">
        <f>F187-F182</f>
        <v>0.1946823092657306</v>
      </c>
      <c r="N182" s="302">
        <f>SUM(K182:M182)</f>
        <v>0.13361538878035828</v>
      </c>
    </row>
    <row r="183" spans="1:14" x14ac:dyDescent="0.2">
      <c r="A183" s="282" t="s">
        <v>365</v>
      </c>
      <c r="B183" s="302">
        <f>'Ind T6'!Q71</f>
        <v>0.86866859283337083</v>
      </c>
      <c r="C183" s="299" t="str">
        <f>CONCATENATE("(",ROUND((B183/$H184)*100,1),")")</f>
        <v>(7.4)</v>
      </c>
      <c r="D183" s="302">
        <f>'Ind T6'!R71</f>
        <v>0.54639471969555209</v>
      </c>
      <c r="E183" s="299" t="str">
        <f>CONCATENATE("(",ROUND((D183/$H184)*100,1),")")</f>
        <v>(4.7)</v>
      </c>
      <c r="F183" s="302">
        <f>'Ind T6'!S71</f>
        <v>0.2489023395782598</v>
      </c>
      <c r="G183" s="299" t="str">
        <f>CONCATENATE("(",ROUND((F183/$H184)*100,1),")")</f>
        <v>(2.1)</v>
      </c>
      <c r="H183" s="302">
        <f t="shared" ref="H183" si="146">SUM(B183,D183,F183)</f>
        <v>1.6639656521071826</v>
      </c>
      <c r="I183" s="299" t="str">
        <f>CONCATENATE("(",ROUND((H183/$H184)*100,1),")")</f>
        <v>(14.2)</v>
      </c>
      <c r="K183" s="302">
        <f t="shared" ref="K183:K184" si="147">B188-B183</f>
        <v>2.5541665291591187E-2</v>
      </c>
      <c r="L183" s="302">
        <f t="shared" ref="L183:L184" si="148">D188-D183</f>
        <v>2.2316854379236806E-2</v>
      </c>
      <c r="M183" s="302">
        <f t="shared" ref="M183:M184" si="149">F188-F183</f>
        <v>1.4526091548794806E-2</v>
      </c>
      <c r="N183" s="302">
        <f t="shared" ref="N183:N184" si="150">SUM(K183:M183)</f>
        <v>6.2384611219622799E-2</v>
      </c>
    </row>
    <row r="184" spans="1:14" x14ac:dyDescent="0.2">
      <c r="A184" s="282" t="s">
        <v>363</v>
      </c>
      <c r="B184" s="302">
        <f>SUM(B182:B183)</f>
        <v>5.5207214256739405</v>
      </c>
      <c r="C184" s="299" t="str">
        <f>CONCATENATE("(",ROUND((B184/$H184)*100,1),")")</f>
        <v>(47)</v>
      </c>
      <c r="D184" s="302">
        <f>SUM(D182:D183)</f>
        <v>0.85149896717731344</v>
      </c>
      <c r="E184" s="299" t="str">
        <f>CONCATENATE("(",ROUND((D184/$H184)*100,1),")")</f>
        <v>(7.2)</v>
      </c>
      <c r="F184" s="302">
        <f>SUM(F182:F183)</f>
        <v>5.3747796071487448</v>
      </c>
      <c r="G184" s="299" t="str">
        <f>CONCATENATE("(",ROUND((F184/$H184)*100,1),")")</f>
        <v>(45.8)</v>
      </c>
      <c r="H184" s="302">
        <f>SUM(H182:H183)</f>
        <v>11.747</v>
      </c>
      <c r="I184" s="299" t="str">
        <f>CONCATENATE("(",ROUND((H184/$H184)*100,1),")")</f>
        <v>(100)</v>
      </c>
      <c r="K184" s="302">
        <f t="shared" si="147"/>
        <v>-5.1534912407481315E-2</v>
      </c>
      <c r="L184" s="302">
        <f t="shared" si="148"/>
        <v>3.8326511592937873E-2</v>
      </c>
      <c r="M184" s="302">
        <f t="shared" si="149"/>
        <v>0.20920840081452496</v>
      </c>
      <c r="N184" s="302">
        <f t="shared" si="150"/>
        <v>0.19599999999998152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4.5749762551414968</v>
      </c>
      <c r="C187" s="299" t="str">
        <f>CONCATENATE("(",ROUND((B187/$H189)*100,1),")")</f>
        <v>(38.3)</v>
      </c>
      <c r="D187" s="302">
        <f>'Ind T6'!W72</f>
        <v>0.32111390469546236</v>
      </c>
      <c r="E187" s="299" t="str">
        <f>CONCATENATE("(",ROUND((D187/$H189)*100,1),")")</f>
        <v>(2.7)</v>
      </c>
      <c r="F187" s="302">
        <f>'Ind T6'!X72</f>
        <v>5.3205595768362155</v>
      </c>
      <c r="G187" s="299" t="str">
        <f>CONCATENATE("(",ROUND((F187/$H189)*100,1),")")</f>
        <v>(44.5)</v>
      </c>
      <c r="H187" s="302">
        <f>SUM(B187,D187,F187)</f>
        <v>10.216649736673174</v>
      </c>
      <c r="I187" s="299" t="str">
        <f>CONCATENATE("(",ROUND((H187/$H189)*100,1),")")</f>
        <v>(85.5)</v>
      </c>
      <c r="K187" s="302">
        <f>B187-B177</f>
        <v>-0.15322551689430775</v>
      </c>
      <c r="L187" s="302">
        <f>D187-D177</f>
        <v>2.0437554477508058E-2</v>
      </c>
      <c r="M187" s="302">
        <f>F187-F177</f>
        <v>0.22735765850387857</v>
      </c>
      <c r="N187" s="302">
        <f>SUM(K187:M187)</f>
        <v>9.4569696087078881E-2</v>
      </c>
    </row>
    <row r="188" spans="1:14" x14ac:dyDescent="0.2">
      <c r="A188" s="282" t="s">
        <v>365</v>
      </c>
      <c r="B188" s="302">
        <f>'Ind T6'!V71</f>
        <v>0.89421025812496202</v>
      </c>
      <c r="C188" s="299" t="str">
        <f>CONCATENATE("(",ROUND((B188/$H189)*100,1),")")</f>
        <v>(7.5)</v>
      </c>
      <c r="D188" s="302">
        <f>'Ind T6'!W71</f>
        <v>0.56871157407478889</v>
      </c>
      <c r="E188" s="299" t="str">
        <f>CONCATENATE("(",ROUND((D188/$H189)*100,1),")")</f>
        <v>(4.8)</v>
      </c>
      <c r="F188" s="302">
        <f>'Ind T6'!X71</f>
        <v>0.26342843112705461</v>
      </c>
      <c r="G188" s="299" t="str">
        <f>CONCATENATE("(",ROUND((F188/$H189)*100,1),")")</f>
        <v>(2.2)</v>
      </c>
      <c r="H188" s="302">
        <f t="shared" ref="H188" si="151">SUM(B188,D188,F188)</f>
        <v>1.7263502633268057</v>
      </c>
      <c r="I188" s="299" t="str">
        <f>CONCATENATE("(",ROUND((H188/$H189)*100,1),")")</f>
        <v>(14.5)</v>
      </c>
      <c r="K188" s="302">
        <f t="shared" ref="K188:K189" si="152">B188-B178</f>
        <v>2.6241750776671235E-2</v>
      </c>
      <c r="L188" s="302">
        <f t="shared" ref="L188:L189" si="153">D188-D178</f>
        <v>2.6331942709249434E-2</v>
      </c>
      <c r="M188" s="302">
        <f t="shared" ref="M188:M189" si="154">F188-F178</f>
        <v>1.5856610426998013E-2</v>
      </c>
      <c r="N188" s="302">
        <f t="shared" ref="N188:N189" si="155">SUM(K188:M188)</f>
        <v>6.8430303912918683E-2</v>
      </c>
    </row>
    <row r="189" spans="1:14" x14ac:dyDescent="0.2">
      <c r="A189" s="282" t="s">
        <v>363</v>
      </c>
      <c r="B189" s="302">
        <f>SUM(B187:B188)</f>
        <v>5.4691865132664592</v>
      </c>
      <c r="C189" s="299" t="str">
        <f>CONCATENATE("(",ROUND((B189/$H189)*100,1),")")</f>
        <v>(45.8)</v>
      </c>
      <c r="D189" s="302">
        <f>SUM(D187:D188)</f>
        <v>0.88982547877025131</v>
      </c>
      <c r="E189" s="299" t="str">
        <f>CONCATENATE("(",ROUND((D189/$H189)*100,1),")")</f>
        <v>(7.5)</v>
      </c>
      <c r="F189" s="302">
        <f>SUM(F187:F188)</f>
        <v>5.5839880079632698</v>
      </c>
      <c r="G189" s="299" t="str">
        <f>CONCATENATE("(",ROUND((F189/$H189)*100,1),")")</f>
        <v>(46.8)</v>
      </c>
      <c r="H189" s="302">
        <f>SUM(H187:H188)</f>
        <v>11.94299999999998</v>
      </c>
      <c r="I189" s="299" t="str">
        <f>CONCATENATE("(",ROUND((H189/$H189)*100,1),")")</f>
        <v>(100)</v>
      </c>
      <c r="K189" s="302">
        <f t="shared" si="152"/>
        <v>-0.12698376611763607</v>
      </c>
      <c r="L189" s="302">
        <f t="shared" si="153"/>
        <v>4.6769497186757603E-2</v>
      </c>
      <c r="M189" s="302">
        <f t="shared" si="154"/>
        <v>0.24321426893087583</v>
      </c>
      <c r="N189" s="302">
        <f t="shared" si="155"/>
        <v>0.16299999999999737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8.5342449772666775</v>
      </c>
      <c r="C198" s="299" t="str">
        <f>CONCATENATE("(",ROUND((B198/$H200)*100,1),")")</f>
        <v>(38.1)</v>
      </c>
      <c r="D198" s="302">
        <f>'Ind T6'!M81</f>
        <v>3.0724112422594723</v>
      </c>
      <c r="E198" s="299" t="str">
        <f>CONCATENATE("(",ROUND((D198/$H200)*100,1),")")</f>
        <v>(13.7)</v>
      </c>
      <c r="F198" s="302">
        <f>'Ind T6'!N81</f>
        <v>0.71018271104767472</v>
      </c>
      <c r="G198" s="299" t="str">
        <f>CONCATENATE("(",ROUND((F198/$H200)*100,1),")")</f>
        <v>(3.2)</v>
      </c>
      <c r="H198" s="302">
        <f>SUM(B198,D198,F198)</f>
        <v>12.316838930573825</v>
      </c>
      <c r="I198" s="299" t="str">
        <f>CONCATENATE("(",ROUND((H198/$H200)*100,1),")")</f>
        <v>(55)</v>
      </c>
      <c r="K198" s="302">
        <f>B203-B198</f>
        <v>0.12495825589691556</v>
      </c>
      <c r="L198" s="302">
        <f>D203-D198</f>
        <v>5.4959793493316589E-3</v>
      </c>
      <c r="M198" s="302">
        <f>F203-F198</f>
        <v>1.0289268579906974E-2</v>
      </c>
      <c r="N198" s="302">
        <f>SUM(K198:M198)</f>
        <v>0.14074350382615419</v>
      </c>
    </row>
    <row r="199" spans="1:14" x14ac:dyDescent="0.2">
      <c r="A199" s="282" t="s">
        <v>365</v>
      </c>
      <c r="B199" s="302">
        <f>'Ind T6'!L80</f>
        <v>4.1196572822248987</v>
      </c>
      <c r="C199" s="299" t="str">
        <f>CONCATENATE("(",ROUND((B199/$H200)*100,1),")")</f>
        <v>(18.4)</v>
      </c>
      <c r="D199" s="302">
        <f>'Ind T6'!M80</f>
        <v>5.3384227777420223</v>
      </c>
      <c r="E199" s="299" t="str">
        <f>CONCATENATE("(",ROUND((D199/$H200)*100,1),")")</f>
        <v>(23.8)</v>
      </c>
      <c r="F199" s="302">
        <f>'Ind T6'!N80</f>
        <v>0.62308100945928313</v>
      </c>
      <c r="G199" s="299" t="str">
        <f>CONCATENATE("(",ROUND((F199/$H200)*100,1),")")</f>
        <v>(2.8)</v>
      </c>
      <c r="H199" s="302">
        <f t="shared" ref="H199" si="156">SUM(B199,D199,F199)</f>
        <v>10.081161069426205</v>
      </c>
      <c r="I199" s="299" t="str">
        <f>CONCATENATE("(",ROUND((H199/$H200)*100,1),")")</f>
        <v>(45)</v>
      </c>
      <c r="K199" s="302">
        <f t="shared" ref="K199:K200" si="157">B204-B199</f>
        <v>0.18498723761830504</v>
      </c>
      <c r="L199" s="302">
        <f t="shared" ref="L199:L200" si="158">D204-D199</f>
        <v>-0.19296659258811033</v>
      </c>
      <c r="M199" s="302">
        <f t="shared" ref="M199:M200" si="159">F204-F199</f>
        <v>1.9235851143607485E-2</v>
      </c>
      <c r="N199" s="302">
        <f t="shared" ref="N199:N200" si="160">SUM(K199:M199)</f>
        <v>1.12564961738022E-2</v>
      </c>
    </row>
    <row r="200" spans="1:14" x14ac:dyDescent="0.2">
      <c r="A200" s="282" t="s">
        <v>363</v>
      </c>
      <c r="B200" s="302">
        <f>SUM(B198:B199)</f>
        <v>12.653902259491577</v>
      </c>
      <c r="C200" s="299" t="str">
        <f>CONCATENATE("(",ROUND((B200/$H200)*100,1),")")</f>
        <v>(56.5)</v>
      </c>
      <c r="D200" s="302">
        <f>SUM(D198:D199)</f>
        <v>8.410834020001495</v>
      </c>
      <c r="E200" s="299" t="str">
        <f>CONCATENATE("(",ROUND((D200/$H200)*100,1),")")</f>
        <v>(37.6)</v>
      </c>
      <c r="F200" s="302">
        <f>SUM(F198:F199)</f>
        <v>1.3332637205069577</v>
      </c>
      <c r="G200" s="299" t="str">
        <f>CONCATENATE("(",ROUND((F200/$H200)*100,1),")")</f>
        <v>(6)</v>
      </c>
      <c r="H200" s="302">
        <f>SUM(H198:H199)</f>
        <v>22.398000000000032</v>
      </c>
      <c r="I200" s="299" t="str">
        <f>CONCATENATE("(",ROUND((H200/$H200)*100,1),")")</f>
        <v>(100)</v>
      </c>
      <c r="K200" s="302">
        <f t="shared" si="157"/>
        <v>0.30994549351521883</v>
      </c>
      <c r="L200" s="302">
        <f t="shared" si="158"/>
        <v>-0.18747061323878</v>
      </c>
      <c r="M200" s="302">
        <f t="shared" si="159"/>
        <v>2.9525119723514681E-2</v>
      </c>
      <c r="N200" s="302">
        <f t="shared" si="160"/>
        <v>0.15199999999995351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8.6592032331635931</v>
      </c>
      <c r="C203" s="299" t="str">
        <f>CONCATENATE("(",ROUND((B203/$H205)*100,1),")")</f>
        <v>(38.4)</v>
      </c>
      <c r="D203" s="302">
        <f>'Ind T6'!R81</f>
        <v>3.0779072216088039</v>
      </c>
      <c r="E203" s="299" t="str">
        <f>CONCATENATE("(",ROUND((D203/$H205)*100,1),")")</f>
        <v>(13.6)</v>
      </c>
      <c r="F203" s="302">
        <f>'Ind T6'!S81</f>
        <v>0.72047197962758169</v>
      </c>
      <c r="G203" s="299" t="str">
        <f>CONCATENATE("(",ROUND((F203/$H205)*100,1),")")</f>
        <v>(3.2)</v>
      </c>
      <c r="H203" s="302">
        <f>SUM(B203,D203,F203)</f>
        <v>12.457582434399979</v>
      </c>
      <c r="I203" s="299" t="str">
        <f>CONCATENATE("(",ROUND((H203/$H205)*100,1),")")</f>
        <v>(55.2)</v>
      </c>
      <c r="K203" s="302">
        <f>B208-B203</f>
        <v>0.1097496653040384</v>
      </c>
      <c r="L203" s="302">
        <f>D208-D203</f>
        <v>3.2259035633940059E-2</v>
      </c>
      <c r="M203" s="302">
        <f>F208-F203</f>
        <v>1.5244011882273312E-2</v>
      </c>
      <c r="N203" s="302">
        <f>SUM(K203:M203)</f>
        <v>0.15725271282025177</v>
      </c>
    </row>
    <row r="204" spans="1:14" x14ac:dyDescent="0.2">
      <c r="A204" s="282" t="s">
        <v>365</v>
      </c>
      <c r="B204" s="302">
        <f>'Ind T6'!Q80</f>
        <v>4.3046445198432037</v>
      </c>
      <c r="C204" s="299" t="str">
        <f>CONCATENATE("(",ROUND((B204/$H205)*100,1),")")</f>
        <v>(19.1)</v>
      </c>
      <c r="D204" s="302">
        <f>'Ind T6'!R80</f>
        <v>5.145456185153912</v>
      </c>
      <c r="E204" s="299" t="str">
        <f>CONCATENATE("(",ROUND((D204/$H205)*100,1),")")</f>
        <v>(22.8)</v>
      </c>
      <c r="F204" s="302">
        <f>'Ind T6'!S80</f>
        <v>0.64231686060289062</v>
      </c>
      <c r="G204" s="299" t="str">
        <f>CONCATENATE("(",ROUND((F204/$H205)*100,1),")")</f>
        <v>(2.8)</v>
      </c>
      <c r="H204" s="302">
        <f t="shared" ref="H204" si="161">SUM(B204,D204,F204)</f>
        <v>10.092417565600007</v>
      </c>
      <c r="I204" s="299" t="str">
        <f>CONCATENATE("(",ROUND((H204/$H205)*100,1),")")</f>
        <v>(44.8)</v>
      </c>
      <c r="K204" s="302">
        <f t="shared" ref="K204:K205" si="162">B209-B204</f>
        <v>0.34371304102949285</v>
      </c>
      <c r="L204" s="302">
        <f t="shared" ref="L204:L205" si="163">D209-D204</f>
        <v>-0.33817912213043311</v>
      </c>
      <c r="M204" s="302">
        <f t="shared" ref="M204:M205" si="164">F209-F204</f>
        <v>4.4213368280670462E-2</v>
      </c>
      <c r="N204" s="302">
        <f t="shared" ref="N204:N205" si="165">SUM(K204:M204)</f>
        <v>4.9747287179730204E-2</v>
      </c>
    </row>
    <row r="205" spans="1:14" x14ac:dyDescent="0.2">
      <c r="A205" s="282" t="s">
        <v>363</v>
      </c>
      <c r="B205" s="302">
        <f>SUM(B203:B204)</f>
        <v>12.963847753006796</v>
      </c>
      <c r="C205" s="299" t="str">
        <f>CONCATENATE("(",ROUND((B205/$H205)*100,1),")")</f>
        <v>(57.5)</v>
      </c>
      <c r="D205" s="302">
        <f>SUM(D203:D204)</f>
        <v>8.223363406762715</v>
      </c>
      <c r="E205" s="299" t="str">
        <f>CONCATENATE("(",ROUND((D205/$H205)*100,1),")")</f>
        <v>(36.5)</v>
      </c>
      <c r="F205" s="302">
        <f>SUM(F203:F204)</f>
        <v>1.3627888402304724</v>
      </c>
      <c r="G205" s="299" t="str">
        <f>CONCATENATE("(",ROUND((F205/$H205)*100,1),")")</f>
        <v>(6)</v>
      </c>
      <c r="H205" s="302">
        <f>SUM(H203:H204)</f>
        <v>22.549999999999986</v>
      </c>
      <c r="I205" s="299" t="str">
        <f>CONCATENATE("(",ROUND((H205/$H205)*100,1),")")</f>
        <v>(100)</v>
      </c>
      <c r="K205" s="302">
        <f t="shared" si="162"/>
        <v>0.45346270633353214</v>
      </c>
      <c r="L205" s="302">
        <f t="shared" si="163"/>
        <v>-0.30592008649649216</v>
      </c>
      <c r="M205" s="302">
        <f t="shared" si="164"/>
        <v>5.9457380162943663E-2</v>
      </c>
      <c r="N205" s="302">
        <f t="shared" si="165"/>
        <v>0.20699999999998364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8.7689528984676315</v>
      </c>
      <c r="C208" s="299" t="str">
        <f>CONCATENATE("(",ROUND((B208/$H210)*100,1),")")</f>
        <v>(38.5)</v>
      </c>
      <c r="D208" s="302">
        <f>'Ind T6'!W81</f>
        <v>3.110166257242744</v>
      </c>
      <c r="E208" s="299" t="str">
        <f>CONCATENATE("(",ROUND((D208/$H210)*100,1),")")</f>
        <v>(13.7)</v>
      </c>
      <c r="F208" s="302">
        <f>'Ind T6'!X81</f>
        <v>0.73571599150985501</v>
      </c>
      <c r="G208" s="299" t="str">
        <f>CONCATENATE("(",ROUND((F208/$H210)*100,1),")")</f>
        <v>(3.2)</v>
      </c>
      <c r="H208" s="302">
        <f>SUM(B208,D208,F208)</f>
        <v>12.61483514722023</v>
      </c>
      <c r="I208" s="299" t="str">
        <f>CONCATENATE("(",ROUND((H208/$H210)*100,1),")")</f>
        <v>(55.4)</v>
      </c>
      <c r="K208" s="302">
        <f>B208-B198</f>
        <v>0.23470792120095396</v>
      </c>
      <c r="L208" s="302">
        <f>D208-D198</f>
        <v>3.7755014983271717E-2</v>
      </c>
      <c r="M208" s="302">
        <f>F208-F198</f>
        <v>2.5533280462180286E-2</v>
      </c>
      <c r="N208" s="302">
        <f>SUM(K208:M208)</f>
        <v>0.29799621664640596</v>
      </c>
    </row>
    <row r="209" spans="1:14" x14ac:dyDescent="0.2">
      <c r="A209" s="282" t="s">
        <v>365</v>
      </c>
      <c r="B209" s="302">
        <f>'Ind T6'!V80</f>
        <v>4.6483575608726966</v>
      </c>
      <c r="C209" s="299" t="str">
        <f>CONCATENATE("(",ROUND((B209/$H210)*100,1),")")</f>
        <v>(20.4)</v>
      </c>
      <c r="D209" s="302">
        <f>'Ind T6'!W80</f>
        <v>4.8072770630234789</v>
      </c>
      <c r="E209" s="299" t="str">
        <f>CONCATENATE("(",ROUND((D209/$H210)*100,1),")")</f>
        <v>(21.1)</v>
      </c>
      <c r="F209" s="302">
        <f>'Ind T6'!X80</f>
        <v>0.68653022888356108</v>
      </c>
      <c r="G209" s="299" t="str">
        <f>CONCATENATE("(",ROUND((F209/$H210)*100,1),")")</f>
        <v>(3)</v>
      </c>
      <c r="H209" s="302">
        <f t="shared" ref="H209" si="166">SUM(B209,D209,F209)</f>
        <v>10.142164852779736</v>
      </c>
      <c r="I209" s="299" t="str">
        <f>CONCATENATE("(",ROUND((H209/$H210)*100,1),")")</f>
        <v>(44.6)</v>
      </c>
      <c r="K209" s="302">
        <f t="shared" ref="K209:K210" si="167">B209-B199</f>
        <v>0.52870027864779789</v>
      </c>
      <c r="L209" s="302">
        <f t="shared" ref="L209:L210" si="168">D209-D199</f>
        <v>-0.53114571471854344</v>
      </c>
      <c r="M209" s="302">
        <f t="shared" ref="M209:M210" si="169">F209-F199</f>
        <v>6.3449219424277947E-2</v>
      </c>
      <c r="N209" s="302">
        <f t="shared" ref="N209:N210" si="170">SUM(K209:M209)</f>
        <v>6.1003783353532404E-2</v>
      </c>
    </row>
    <row r="210" spans="1:14" x14ac:dyDescent="0.2">
      <c r="A210" s="282" t="s">
        <v>363</v>
      </c>
      <c r="B210" s="302">
        <f>SUM(B208:B209)</f>
        <v>13.417310459340328</v>
      </c>
      <c r="C210" s="299" t="str">
        <f>CONCATENATE("(",ROUND((B210/$H210)*100,1),")")</f>
        <v>(59)</v>
      </c>
      <c r="D210" s="302">
        <f>SUM(D208:D209)</f>
        <v>7.9174433202662229</v>
      </c>
      <c r="E210" s="299" t="str">
        <f>CONCATENATE("(",ROUND((D210/$H210)*100,1),")")</f>
        <v>(34.8)</v>
      </c>
      <c r="F210" s="302">
        <f>SUM(F208:F209)</f>
        <v>1.4222462203934161</v>
      </c>
      <c r="G210" s="299" t="str">
        <f>CONCATENATE("(",ROUND((F210/$H210)*100,1),")")</f>
        <v>(6.2)</v>
      </c>
      <c r="H210" s="302">
        <f>SUM(H208:H209)</f>
        <v>22.756999999999966</v>
      </c>
      <c r="I210" s="299" t="str">
        <f>CONCATENATE("(",ROUND((H210/$H210)*100,1),")")</f>
        <v>(100)</v>
      </c>
      <c r="K210" s="302">
        <f t="shared" si="167"/>
        <v>0.76340819984875097</v>
      </c>
      <c r="L210" s="302">
        <f t="shared" si="168"/>
        <v>-0.49339069973527216</v>
      </c>
      <c r="M210" s="302">
        <f t="shared" si="169"/>
        <v>8.8982499886458344E-2</v>
      </c>
      <c r="N210" s="302">
        <f t="shared" si="170"/>
        <v>0.35899999999993715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4.1647283213488278</v>
      </c>
      <c r="C219" s="299" t="str">
        <f>CONCATENATE("(",ROUND((B219/$H221)*100,1),")")</f>
        <v>(53.8)</v>
      </c>
      <c r="D219" s="302">
        <f>'Ind T6'!M90</f>
        <v>0.77092120426018129</v>
      </c>
      <c r="E219" s="299" t="str">
        <f>CONCATENATE("(",ROUND((D219/$H221)*100,1),")")</f>
        <v>(10)</v>
      </c>
      <c r="F219" s="302">
        <f>'Ind T6'!N90</f>
        <v>1.1105127114660558</v>
      </c>
      <c r="G219" s="299" t="str">
        <f>CONCATENATE("(",ROUND((F219/$H221)*100,1),")")</f>
        <v>(14.3)</v>
      </c>
      <c r="H219" s="302">
        <f>SUM(B219,D219,F219)</f>
        <v>6.0461622370750652</v>
      </c>
      <c r="I219" s="299" t="str">
        <f>CONCATENATE("(",ROUND((H219/$H221)*100,1),")")</f>
        <v>(78.1)</v>
      </c>
      <c r="K219" s="302">
        <f>B224-B219</f>
        <v>0.15003251956085339</v>
      </c>
      <c r="L219" s="302">
        <f>D224-D219</f>
        <v>3.3002317411167659E-2</v>
      </c>
      <c r="M219" s="302">
        <f>F224-F219</f>
        <v>4.4245238689905708E-2</v>
      </c>
      <c r="N219" s="302">
        <f>SUM(K219:M219)</f>
        <v>0.22728007566192676</v>
      </c>
    </row>
    <row r="220" spans="1:14" x14ac:dyDescent="0.2">
      <c r="A220" s="282" t="s">
        <v>365</v>
      </c>
      <c r="B220" s="302">
        <f>'Ind T6'!L89</f>
        <v>0.99390065572619801</v>
      </c>
      <c r="C220" s="299" t="str">
        <f>CONCATENATE("(",ROUND((B220/$H221)*100,1),")")</f>
        <v>(12.8)</v>
      </c>
      <c r="D220" s="302">
        <f>'Ind T6'!M89</f>
        <v>0.66771574063670891</v>
      </c>
      <c r="E220" s="299" t="str">
        <f>CONCATENATE("(",ROUND((D220/$H221)*100,1),")")</f>
        <v>(8.6)</v>
      </c>
      <c r="F220" s="302">
        <f>'Ind T6'!N89</f>
        <v>3.3221366562019211E-2</v>
      </c>
      <c r="G220" s="299" t="str">
        <f>CONCATENATE("(",ROUND((F220/$H221)*100,1),")")</f>
        <v>(0.4)</v>
      </c>
      <c r="H220" s="302">
        <f t="shared" ref="H220" si="171">SUM(B220,D220,F220)</f>
        <v>1.6948377629249261</v>
      </c>
      <c r="I220" s="299" t="str">
        <f>CONCATENATE("(",ROUND((H220/$H221)*100,1),")")</f>
        <v>(21.9)</v>
      </c>
      <c r="K220" s="302">
        <f t="shared" ref="K220:K221" si="172">B225-B220</f>
        <v>7.7782918531935419E-2</v>
      </c>
      <c r="L220" s="302">
        <f t="shared" ref="L220:L221" si="173">D225-D220</f>
        <v>6.2703444642423944E-2</v>
      </c>
      <c r="M220" s="302">
        <f t="shared" ref="M220:M221" si="174">F225-F220</f>
        <v>2.3356116372050956E-4</v>
      </c>
      <c r="N220" s="302">
        <f t="shared" ref="N220:N221" si="175">SUM(K220:M220)</f>
        <v>0.14071992433807987</v>
      </c>
    </row>
    <row r="221" spans="1:14" x14ac:dyDescent="0.2">
      <c r="A221" s="282" t="s">
        <v>363</v>
      </c>
      <c r="B221" s="302">
        <f>SUM(B219:B220)</f>
        <v>5.1586289770750255</v>
      </c>
      <c r="C221" s="299" t="str">
        <f>CONCATENATE("(",ROUND((B221/$H221)*100,1),")")</f>
        <v>(66.6)</v>
      </c>
      <c r="D221" s="302">
        <f>SUM(D219:D220)</f>
        <v>1.4386369448968903</v>
      </c>
      <c r="E221" s="299" t="str">
        <f>CONCATENATE("(",ROUND((D221/$H221)*100,1),")")</f>
        <v>(18.6)</v>
      </c>
      <c r="F221" s="302">
        <f>SUM(F219:F220)</f>
        <v>1.1437340780280749</v>
      </c>
      <c r="G221" s="299" t="str">
        <f>CONCATENATE("(",ROUND((F221/$H221)*100,1),")")</f>
        <v>(14.8)</v>
      </c>
      <c r="H221" s="302">
        <f>SUM(H219:H220)</f>
        <v>7.7409999999999908</v>
      </c>
      <c r="I221" s="299" t="str">
        <f>CONCATENATE("(",ROUND((H221/$H221)*100,1),")")</f>
        <v>(100)</v>
      </c>
      <c r="K221" s="302">
        <f t="shared" si="172"/>
        <v>0.22781543809278926</v>
      </c>
      <c r="L221" s="302">
        <f t="shared" si="173"/>
        <v>9.5705762053591492E-2</v>
      </c>
      <c r="M221" s="302">
        <f t="shared" si="174"/>
        <v>4.4478799853626239E-2</v>
      </c>
      <c r="N221" s="302">
        <f t="shared" si="175"/>
        <v>0.36800000000000699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4.3147608409096811</v>
      </c>
      <c r="C224" s="299" t="str">
        <f>CONCATENATE("(",ROUND((B224/$H226)*100,1),")")</f>
        <v>(53.2)</v>
      </c>
      <c r="D224" s="302">
        <f>'Ind T6'!R90</f>
        <v>0.80392352167134895</v>
      </c>
      <c r="E224" s="299" t="str">
        <f>CONCATENATE("(",ROUND((D224/$H226)*100,1),")")</f>
        <v>(9.9)</v>
      </c>
      <c r="F224" s="302">
        <f>'Ind T6'!S90</f>
        <v>1.1547579501559615</v>
      </c>
      <c r="G224" s="299" t="str">
        <f>CONCATENATE("(",ROUND((F224/$H226)*100,1),")")</f>
        <v>(14.2)</v>
      </c>
      <c r="H224" s="302">
        <f>SUM(B224,D224,F224)</f>
        <v>6.2734423127369912</v>
      </c>
      <c r="I224" s="299" t="str">
        <f>CONCATENATE("(",ROUND((H224/$H226)*100,1),")")</f>
        <v>(77.4)</v>
      </c>
      <c r="K224" s="302">
        <f>B229-B224</f>
        <v>-5.4844910388719192E-2</v>
      </c>
      <c r="L224" s="302">
        <f>D229-D224</f>
        <v>3.2075950999572611E-2</v>
      </c>
      <c r="M224" s="302">
        <f>F229-F224</f>
        <v>3.916641762983808E-2</v>
      </c>
      <c r="N224" s="302">
        <f>SUM(K224:M224)</f>
        <v>1.6397458240691498E-2</v>
      </c>
    </row>
    <row r="225" spans="1:14" x14ac:dyDescent="0.2">
      <c r="A225" s="282" t="s">
        <v>365</v>
      </c>
      <c r="B225" s="302">
        <f>'Ind T6'!Q89</f>
        <v>1.0716835742581334</v>
      </c>
      <c r="C225" s="299" t="str">
        <f>CONCATENATE("(",ROUND((B225/$H226)*100,1),")")</f>
        <v>(13.2)</v>
      </c>
      <c r="D225" s="302">
        <f>'Ind T6'!R89</f>
        <v>0.73041918527913285</v>
      </c>
      <c r="E225" s="299" t="str">
        <f>CONCATENATE("(",ROUND((D225/$H226)*100,1),")")</f>
        <v>(9)</v>
      </c>
      <c r="F225" s="302">
        <f>'Ind T6'!S89</f>
        <v>3.3454927725739721E-2</v>
      </c>
      <c r="G225" s="299" t="str">
        <f>CONCATENATE("(",ROUND((F225/$H226)*100,1),")")</f>
        <v>(0.4)</v>
      </c>
      <c r="H225" s="302">
        <f t="shared" ref="H225" si="176">SUM(B225,D225,F225)</f>
        <v>1.8355576872630059</v>
      </c>
      <c r="I225" s="299" t="str">
        <f>CONCATENATE("(",ROUND((H225/$H226)*100,1),")")</f>
        <v>(22.6)</v>
      </c>
      <c r="K225" s="302">
        <f t="shared" ref="K225:K226" si="177">B230-B225</f>
        <v>5.5486654953287085E-2</v>
      </c>
      <c r="L225" s="302">
        <f t="shared" ref="L225:L226" si="178">D230-D225</f>
        <v>6.7756825568860535E-2</v>
      </c>
      <c r="M225" s="302">
        <f t="shared" ref="M225:M226" si="179">F230-F225</f>
        <v>-6.4093876283034118E-4</v>
      </c>
      <c r="N225" s="302">
        <f t="shared" ref="N225:N226" si="180">SUM(K225:M225)</f>
        <v>0.12260254175931729</v>
      </c>
    </row>
    <row r="226" spans="1:14" x14ac:dyDescent="0.2">
      <c r="A226" s="282" t="s">
        <v>363</v>
      </c>
      <c r="B226" s="302">
        <f>SUM(B224:B225)</f>
        <v>5.3864444151678148</v>
      </c>
      <c r="C226" s="299" t="str">
        <f>CONCATENATE("(",ROUND((B226/$H226)*100,1),")")</f>
        <v>(66.4)</v>
      </c>
      <c r="D226" s="302">
        <f>SUM(D224:D225)</f>
        <v>1.5343427069504818</v>
      </c>
      <c r="E226" s="299" t="str">
        <f>CONCATENATE("(",ROUND((D226/$H226)*100,1),")")</f>
        <v>(18.9)</v>
      </c>
      <c r="F226" s="302">
        <f>SUM(F224:F225)</f>
        <v>1.1882128778817012</v>
      </c>
      <c r="G226" s="299" t="str">
        <f>CONCATENATE("(",ROUND((F226/$H226)*100,1),")")</f>
        <v>(14.7)</v>
      </c>
      <c r="H226" s="302">
        <f>SUM(H224:H225)</f>
        <v>8.1089999999999964</v>
      </c>
      <c r="I226" s="299" t="str">
        <f>CONCATENATE("(",ROUND((H226/$H226)*100,1),")")</f>
        <v>(100)</v>
      </c>
      <c r="K226" s="302">
        <f t="shared" si="177"/>
        <v>6.4174456456722595E-4</v>
      </c>
      <c r="L226" s="302">
        <f t="shared" si="178"/>
        <v>9.9832776568433257E-2</v>
      </c>
      <c r="M226" s="302">
        <f t="shared" si="179"/>
        <v>3.8525478867007745E-2</v>
      </c>
      <c r="N226" s="302">
        <f t="shared" si="180"/>
        <v>0.13900000000000823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4.259915930520962</v>
      </c>
      <c r="C229" s="299" t="str">
        <f>CONCATENATE("(",ROUND((B229/$H231)*100,1),")")</f>
        <v>(51.6)</v>
      </c>
      <c r="D229" s="302">
        <f>'Ind T6'!W90</f>
        <v>0.83599947267092156</v>
      </c>
      <c r="E229" s="299" t="str">
        <f>CONCATENATE("(",ROUND((D229/$H231)*100,1),")")</f>
        <v>(10.1)</v>
      </c>
      <c r="F229" s="302">
        <f>'Ind T6'!X90</f>
        <v>1.1939243677857996</v>
      </c>
      <c r="G229" s="299" t="str">
        <f>CONCATENATE("(",ROUND((F229/$H231)*100,1),")")</f>
        <v>(14.5)</v>
      </c>
      <c r="H229" s="302">
        <f>SUM(B229,D229,F229)</f>
        <v>6.2898397709776823</v>
      </c>
      <c r="I229" s="299" t="str">
        <f>CONCATENATE("(",ROUND((H229/$H231)*100,1),")")</f>
        <v>(76.3)</v>
      </c>
      <c r="K229" s="302">
        <f>B229-B219</f>
        <v>9.5187609172134202E-2</v>
      </c>
      <c r="L229" s="302">
        <f>D229-D219</f>
        <v>6.507826841074027E-2</v>
      </c>
      <c r="M229" s="302">
        <f>F229-F219</f>
        <v>8.3411656319743788E-2</v>
      </c>
      <c r="N229" s="302">
        <f>SUM(K229:M229)</f>
        <v>0.24367753390261826</v>
      </c>
    </row>
    <row r="230" spans="1:14" x14ac:dyDescent="0.2">
      <c r="A230" s="282" t="s">
        <v>365</v>
      </c>
      <c r="B230" s="302">
        <f>'Ind T6'!V89</f>
        <v>1.1271702292114205</v>
      </c>
      <c r="C230" s="299" t="str">
        <f>CONCATENATE("(",ROUND((B230/$H231)*100,1),")")</f>
        <v>(13.7)</v>
      </c>
      <c r="D230" s="302">
        <f>'Ind T6'!W89</f>
        <v>0.79817601084799339</v>
      </c>
      <c r="E230" s="299" t="str">
        <f>CONCATENATE("(",ROUND((D230/$H231)*100,1),")")</f>
        <v>(9.7)</v>
      </c>
      <c r="F230" s="302">
        <f>'Ind T6'!X89</f>
        <v>3.2813988962909379E-2</v>
      </c>
      <c r="G230" s="299" t="str">
        <f>CONCATENATE("(",ROUND((F230/$H231)*100,1),")")</f>
        <v>(0.4)</v>
      </c>
      <c r="H230" s="302">
        <f t="shared" ref="H230" si="181">SUM(B230,D230,F230)</f>
        <v>1.9581602290223232</v>
      </c>
      <c r="I230" s="299" t="str">
        <f>CONCATENATE("(",ROUND((H230/$H231)*100,1),")")</f>
        <v>(23.7)</v>
      </c>
      <c r="K230" s="302">
        <f t="shared" ref="K230:K231" si="182">B230-B220</f>
        <v>0.1332695734852225</v>
      </c>
      <c r="L230" s="302">
        <f t="shared" ref="L230:L231" si="183">D230-D220</f>
        <v>0.13046027021128448</v>
      </c>
      <c r="M230" s="302">
        <f t="shared" ref="M230:M231" si="184">F230-F220</f>
        <v>-4.0737759910983162E-4</v>
      </c>
      <c r="N230" s="302">
        <f t="shared" ref="N230:N231" si="185">SUM(K230:M230)</f>
        <v>0.26332246609739718</v>
      </c>
    </row>
    <row r="231" spans="1:14" x14ac:dyDescent="0.2">
      <c r="A231" s="282" t="s">
        <v>363</v>
      </c>
      <c r="B231" s="302">
        <f>SUM(B229:B230)</f>
        <v>5.387086159732382</v>
      </c>
      <c r="C231" s="299" t="str">
        <f>CONCATENATE("(",ROUND((B231/$H231)*100,1),")")</f>
        <v>(65.3)</v>
      </c>
      <c r="D231" s="302">
        <f>SUM(D229:D230)</f>
        <v>1.6341754835189151</v>
      </c>
      <c r="E231" s="299" t="str">
        <f>CONCATENATE("(",ROUND((D231/$H231)*100,1),")")</f>
        <v>(19.8)</v>
      </c>
      <c r="F231" s="302">
        <f>SUM(F229:F230)</f>
        <v>1.2267383567487089</v>
      </c>
      <c r="G231" s="299" t="str">
        <f>CONCATENATE("(",ROUND((F231/$H231)*100,1),")")</f>
        <v>(14.9)</v>
      </c>
      <c r="H231" s="302">
        <f>SUM(H229:H230)</f>
        <v>8.2480000000000047</v>
      </c>
      <c r="I231" s="299" t="str">
        <f>CONCATENATE("(",ROUND((H231/$H231)*100,1),")")</f>
        <v>(100)</v>
      </c>
      <c r="K231" s="302">
        <f t="shared" si="182"/>
        <v>0.22845718265735648</v>
      </c>
      <c r="L231" s="302">
        <f t="shared" si="183"/>
        <v>0.19553853862202475</v>
      </c>
      <c r="M231" s="302">
        <f t="shared" si="184"/>
        <v>8.3004278720633984E-2</v>
      </c>
      <c r="N231" s="302">
        <f t="shared" si="185"/>
        <v>0.50700000000001522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2.5410717233224536</v>
      </c>
      <c r="C240" s="299" t="str">
        <f>CONCATENATE("(",ROUND((B240/$H242)*100,1),")")</f>
        <v>(20.9)</v>
      </c>
      <c r="D240" s="302">
        <f>'Ind T6'!M99</f>
        <v>2.7033679013146594</v>
      </c>
      <c r="E240" s="299" t="str">
        <f>CONCATENATE("(",ROUND((D240/$H242)*100,1),")")</f>
        <v>(22.3)</v>
      </c>
      <c r="F240" s="302">
        <f>'Ind T6'!N99</f>
        <v>0.24592940656485615</v>
      </c>
      <c r="G240" s="299" t="str">
        <f>CONCATENATE("(",ROUND((F240/$H242)*100,1),")")</f>
        <v>(2)</v>
      </c>
      <c r="H240" s="302">
        <f>SUM(B240,D240,F240)</f>
        <v>5.4903690312019693</v>
      </c>
      <c r="I240" s="299" t="str">
        <f>CONCATENATE("(",ROUND((H240/$H242)*100,1),")")</f>
        <v>(45.2)</v>
      </c>
      <c r="K240" s="302">
        <f>B245-B240</f>
        <v>0.14946497800694658</v>
      </c>
      <c r="L240" s="302">
        <f>D245-D240</f>
        <v>0.16652038795279056</v>
      </c>
      <c r="M240" s="302">
        <f>F245-F240</f>
        <v>8.1465329430549238E-3</v>
      </c>
      <c r="N240" s="302">
        <f>SUM(K240:M240)</f>
        <v>0.32413189890279204</v>
      </c>
    </row>
    <row r="241" spans="1:14" x14ac:dyDescent="0.2">
      <c r="A241" s="282" t="s">
        <v>365</v>
      </c>
      <c r="B241" s="302">
        <f>'Ind T6'!L98</f>
        <v>2.1631317056263022</v>
      </c>
      <c r="C241" s="299" t="str">
        <f>CONCATENATE("(",ROUND((B241/$H242)*100,1),")")</f>
        <v>(17.8)</v>
      </c>
      <c r="D241" s="302">
        <f>'Ind T6'!M98</f>
        <v>4.102004421363926</v>
      </c>
      <c r="E241" s="299" t="str">
        <f>CONCATENATE("(",ROUND((D241/$H242)*100,1),")")</f>
        <v>(33.8)</v>
      </c>
      <c r="F241" s="302">
        <f>'Ind T6'!N98</f>
        <v>0.38549484180780574</v>
      </c>
      <c r="G241" s="299" t="str">
        <f>CONCATENATE("(",ROUND((F241/$H242)*100,1),")")</f>
        <v>(3.2)</v>
      </c>
      <c r="H241" s="302">
        <f t="shared" ref="H241" si="186">SUM(B241,D241,F241)</f>
        <v>6.6506309687980343</v>
      </c>
      <c r="I241" s="299" t="str">
        <f>CONCATENATE("(",ROUND((H241/$H242)*100,1),")")</f>
        <v>(54.8)</v>
      </c>
      <c r="K241" s="302">
        <f t="shared" ref="K241:K242" si="187">B246-B241</f>
        <v>0.12604913371151483</v>
      </c>
      <c r="L241" s="302">
        <f t="shared" ref="L241:L242" si="188">D246-D241</f>
        <v>0.22109834660987371</v>
      </c>
      <c r="M241" s="302">
        <f t="shared" ref="M241:M242" si="189">F246-F241</f>
        <v>1.1720620775839075E-2</v>
      </c>
      <c r="N241" s="302">
        <f t="shared" ref="N241:N242" si="190">SUM(K241:M241)</f>
        <v>0.35886810109722761</v>
      </c>
    </row>
    <row r="242" spans="1:14" x14ac:dyDescent="0.2">
      <c r="A242" s="282" t="s">
        <v>363</v>
      </c>
      <c r="B242" s="302">
        <f>SUM(B240:B241)</f>
        <v>4.7042034289487553</v>
      </c>
      <c r="C242" s="299" t="str">
        <f>CONCATENATE("(",ROUND((B242/$H242)*100,1),")")</f>
        <v>(38.7)</v>
      </c>
      <c r="D242" s="302">
        <f>SUM(D240:D241)</f>
        <v>6.8053723226785854</v>
      </c>
      <c r="E242" s="299" t="str">
        <f>CONCATENATE("(",ROUND((D242/$H242)*100,1),")")</f>
        <v>(56.1)</v>
      </c>
      <c r="F242" s="302">
        <f>SUM(F240:F241)</f>
        <v>0.63142424837266187</v>
      </c>
      <c r="G242" s="299" t="str">
        <f>CONCATENATE("(",ROUND((F242/$H242)*100,1),")")</f>
        <v>(5.2)</v>
      </c>
      <c r="H242" s="302">
        <f>SUM(H240:H241)</f>
        <v>12.141000000000004</v>
      </c>
      <c r="I242" s="299" t="str">
        <f>CONCATENATE("(",ROUND((H242/$H242)*100,1),")")</f>
        <v>(100)</v>
      </c>
      <c r="K242" s="302">
        <f t="shared" si="187"/>
        <v>0.27551411171846141</v>
      </c>
      <c r="L242" s="302">
        <f t="shared" si="188"/>
        <v>0.38761873456266382</v>
      </c>
      <c r="M242" s="302">
        <f t="shared" si="189"/>
        <v>1.9867153718894026E-2</v>
      </c>
      <c r="N242" s="302">
        <f t="shared" si="190"/>
        <v>0.68300000000001926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2.6905367013294001</v>
      </c>
      <c r="C245" s="299" t="str">
        <f>CONCATENATE("(",ROUND((B245/$H247)*100,1),")")</f>
        <v>(21)</v>
      </c>
      <c r="D245" s="302">
        <f>'Ind T6'!R99</f>
        <v>2.86988828926745</v>
      </c>
      <c r="E245" s="299" t="str">
        <f>CONCATENATE("(",ROUND((D245/$H247)*100,1),")")</f>
        <v>(22.4)</v>
      </c>
      <c r="F245" s="302">
        <f>'Ind T6'!S99</f>
        <v>0.25407593950791107</v>
      </c>
      <c r="G245" s="299" t="str">
        <f>CONCATENATE("(",ROUND((F245/$H247)*100,1),")")</f>
        <v>(2)</v>
      </c>
      <c r="H245" s="302">
        <f>SUM(B245,D245,F245)</f>
        <v>5.814500930104761</v>
      </c>
      <c r="I245" s="299" t="str">
        <f>CONCATENATE("(",ROUND((H245/$H247)*100,1),")")</f>
        <v>(45.3)</v>
      </c>
      <c r="K245" s="302">
        <f>B250-B245</f>
        <v>0.55917992096402847</v>
      </c>
      <c r="L245" s="302">
        <f>D250-D245</f>
        <v>0.5359874292178195</v>
      </c>
      <c r="M245" s="302">
        <f>F250-F245</f>
        <v>4.5821261307925742E-2</v>
      </c>
      <c r="N245" s="302">
        <f>SUM(K245:M245)</f>
        <v>1.1409886114897736</v>
      </c>
    </row>
    <row r="246" spans="1:14" x14ac:dyDescent="0.2">
      <c r="A246" s="282" t="s">
        <v>365</v>
      </c>
      <c r="B246" s="302">
        <f>'Ind T6'!Q98</f>
        <v>2.289180839337817</v>
      </c>
      <c r="C246" s="299" t="str">
        <f>CONCATENATE("(",ROUND((B246/$H247)*100,1),")")</f>
        <v>(17.9)</v>
      </c>
      <c r="D246" s="302">
        <f>'Ind T6'!R98</f>
        <v>4.3231027679737997</v>
      </c>
      <c r="E246" s="299" t="str">
        <f>CONCATENATE("(",ROUND((D246/$H247)*100,1),")")</f>
        <v>(33.7)</v>
      </c>
      <c r="F246" s="302">
        <f>'Ind T6'!S98</f>
        <v>0.39721546258364482</v>
      </c>
      <c r="G246" s="299" t="str">
        <f>CONCATENATE("(",ROUND((F246/$H247)*100,1),")")</f>
        <v>(3.1)</v>
      </c>
      <c r="H246" s="302">
        <f t="shared" ref="H246" si="191">SUM(B246,D246,F246)</f>
        <v>7.0094990698952611</v>
      </c>
      <c r="I246" s="299" t="str">
        <f>CONCATENATE("(",ROUND((H246/$H247)*100,1),")")</f>
        <v>(54.7)</v>
      </c>
      <c r="K246" s="302">
        <f t="shared" ref="K246:K247" si="192">B251-B246</f>
        <v>0.45672177012936821</v>
      </c>
      <c r="L246" s="302">
        <f t="shared" ref="L246:L247" si="193">D251-D246</f>
        <v>0.77235990459715786</v>
      </c>
      <c r="M246" s="302">
        <f t="shared" ref="M246:M247" si="194">F251-F246</f>
        <v>7.0929713783664028E-2</v>
      </c>
      <c r="N246" s="302">
        <f t="shared" ref="N246:N247" si="195">SUM(K246:M246)</f>
        <v>1.30001138851019</v>
      </c>
    </row>
    <row r="247" spans="1:14" x14ac:dyDescent="0.2">
      <c r="A247" s="282" t="s">
        <v>363</v>
      </c>
      <c r="B247" s="302">
        <f>SUM(B245:B246)</f>
        <v>4.9797175406672167</v>
      </c>
      <c r="C247" s="299" t="str">
        <f>CONCATENATE("(",ROUND((B247/$H247)*100,1),")")</f>
        <v>(38.8)</v>
      </c>
      <c r="D247" s="302">
        <f>SUM(D245:D246)</f>
        <v>7.1929910572412492</v>
      </c>
      <c r="E247" s="299" t="str">
        <f>CONCATENATE("(",ROUND((D247/$H247)*100,1),")")</f>
        <v>(56.1)</v>
      </c>
      <c r="F247" s="302">
        <f>SUM(F245:F246)</f>
        <v>0.65129140209155589</v>
      </c>
      <c r="G247" s="299" t="str">
        <f>CONCATENATE("(",ROUND((F247/$H247)*100,1),")")</f>
        <v>(5.1)</v>
      </c>
      <c r="H247" s="302">
        <f>SUM(H245:H246)</f>
        <v>12.824000000000023</v>
      </c>
      <c r="I247" s="299" t="str">
        <f>CONCATENATE("(",ROUND((H247/$H247)*100,1),")")</f>
        <v>(100)</v>
      </c>
      <c r="K247" s="302">
        <f t="shared" si="192"/>
        <v>1.0159016910933971</v>
      </c>
      <c r="L247" s="302">
        <f t="shared" si="193"/>
        <v>1.3083473338149769</v>
      </c>
      <c r="M247" s="302">
        <f t="shared" si="194"/>
        <v>0.11675097509158983</v>
      </c>
      <c r="N247" s="302">
        <f t="shared" si="195"/>
        <v>2.4409999999999639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3.2497166222934286</v>
      </c>
      <c r="C250" s="299" t="str">
        <f>CONCATENATE("(",ROUND((B250/$H252)*100,1),")")</f>
        <v>(21.3)</v>
      </c>
      <c r="D250" s="302">
        <f>'Ind T6'!W99</f>
        <v>3.4058757184852695</v>
      </c>
      <c r="E250" s="299" t="str">
        <f>CONCATENATE("(",ROUND((D250/$H252)*100,1),")")</f>
        <v>(22.3)</v>
      </c>
      <c r="F250" s="302">
        <f>'Ind T6'!X99</f>
        <v>0.29989720081583682</v>
      </c>
      <c r="G250" s="299" t="str">
        <f>CONCATENATE("(",ROUND((F250/$H252)*100,1),")")</f>
        <v>(2)</v>
      </c>
      <c r="H250" s="302">
        <f>SUM(B250,D250,F250)</f>
        <v>6.9554895415945346</v>
      </c>
      <c r="I250" s="299" t="str">
        <f>CONCATENATE("(",ROUND((H250/$H252)*100,1),")")</f>
        <v>(45.6)</v>
      </c>
      <c r="K250" s="302">
        <f>B250-B240</f>
        <v>0.70864489897097505</v>
      </c>
      <c r="L250" s="302">
        <f>D250-D240</f>
        <v>0.70250781717061006</v>
      </c>
      <c r="M250" s="302">
        <f>F250-F240</f>
        <v>5.3967794250980666E-2</v>
      </c>
      <c r="N250" s="302">
        <f>SUM(K250:M250)</f>
        <v>1.4651205103925657</v>
      </c>
    </row>
    <row r="251" spans="1:14" x14ac:dyDescent="0.2">
      <c r="A251" s="282" t="s">
        <v>365</v>
      </c>
      <c r="B251" s="302">
        <f>'Ind T6'!V98</f>
        <v>2.7459026094671852</v>
      </c>
      <c r="C251" s="299" t="str">
        <f>CONCATENATE("(",ROUND((B251/$H252)*100,1),")")</f>
        <v>(18)</v>
      </c>
      <c r="D251" s="302">
        <f>'Ind T6'!W98</f>
        <v>5.0954626725709575</v>
      </c>
      <c r="E251" s="299" t="str">
        <f>CONCATENATE("(",ROUND((D251/$H252)*100,1),")")</f>
        <v>(33.4)</v>
      </c>
      <c r="F251" s="302">
        <f>'Ind T6'!X98</f>
        <v>0.46814517636730885</v>
      </c>
      <c r="G251" s="299" t="str">
        <f>CONCATENATE("(",ROUND((F251/$H252)*100,1),")")</f>
        <v>(3.1)</v>
      </c>
      <c r="H251" s="302">
        <f t="shared" ref="H251" si="196">SUM(B251,D251,F251)</f>
        <v>8.3095104584054518</v>
      </c>
      <c r="I251" s="299" t="str">
        <f>CONCATENATE("(",ROUND((H251/$H252)*100,1),")")</f>
        <v>(54.4)</v>
      </c>
      <c r="K251" s="302">
        <f t="shared" ref="K251:K252" si="197">B251-B241</f>
        <v>0.58277090384088304</v>
      </c>
      <c r="L251" s="302">
        <f t="shared" ref="L251:L252" si="198">D251-D241</f>
        <v>0.99345825120703157</v>
      </c>
      <c r="M251" s="302">
        <f t="shared" ref="M251:M252" si="199">F251-F241</f>
        <v>8.2650334559503102E-2</v>
      </c>
      <c r="N251" s="302">
        <f t="shared" ref="N251:N252" si="200">SUM(K251:M251)</f>
        <v>1.6588794896074177</v>
      </c>
    </row>
    <row r="252" spans="1:14" x14ac:dyDescent="0.2">
      <c r="A252" s="282" t="s">
        <v>363</v>
      </c>
      <c r="B252" s="302">
        <f>SUM(B250:B251)</f>
        <v>5.9956192317606138</v>
      </c>
      <c r="C252" s="299" t="str">
        <f>CONCATENATE("(",ROUND((B252/$H252)*100,1),")")</f>
        <v>(39.3)</v>
      </c>
      <c r="D252" s="302">
        <f>SUM(D250:D251)</f>
        <v>8.5013383910562261</v>
      </c>
      <c r="E252" s="299" t="str">
        <f>CONCATENATE("(",ROUND((D252/$H252)*100,1),")")</f>
        <v>(55.7)</v>
      </c>
      <c r="F252" s="302">
        <f>SUM(F250:F251)</f>
        <v>0.76804237718314572</v>
      </c>
      <c r="G252" s="299" t="str">
        <f>CONCATENATE("(",ROUND((F252/$H252)*100,1),")")</f>
        <v>(5)</v>
      </c>
      <c r="H252" s="302">
        <f>SUM(H250:H251)</f>
        <v>15.264999999999986</v>
      </c>
      <c r="I252" s="299" t="str">
        <f>CONCATENATE("(",ROUND((H252/$H252)*100,1),")")</f>
        <v>(100)</v>
      </c>
      <c r="K252" s="302">
        <f t="shared" si="197"/>
        <v>1.2914158028118585</v>
      </c>
      <c r="L252" s="302">
        <f t="shared" si="198"/>
        <v>1.6959660683776407</v>
      </c>
      <c r="M252" s="302">
        <f t="shared" si="199"/>
        <v>0.13661812881048385</v>
      </c>
      <c r="N252" s="302">
        <f t="shared" si="200"/>
        <v>3.1239999999999832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0.17679955039267953</v>
      </c>
      <c r="C261" s="299" t="str">
        <f>CONCATENATE("(",ROUND((B261/$H263)*100,1),")")</f>
        <v>(16.6)</v>
      </c>
      <c r="D261" s="302">
        <f>'Ind T6'!M108</f>
        <v>0.10317197452021808</v>
      </c>
      <c r="E261" s="299" t="str">
        <f>CONCATENATE("(",ROUND((D261/$H263)*100,1),")")</f>
        <v>(9.7)</v>
      </c>
      <c r="F261" s="302">
        <f>'Ind T6'!N108</f>
        <v>0.38434394905722502</v>
      </c>
      <c r="G261" s="299" t="str">
        <f>CONCATENATE("(",ROUND((F261/$H263)*100,1),")")</f>
        <v>(36)</v>
      </c>
      <c r="H261" s="302">
        <f>SUM(B261,D261,F261)</f>
        <v>0.66431547397012269</v>
      </c>
      <c r="I261" s="299" t="str">
        <f>CONCATENATE("(",ROUND((H261/$H263)*100,1),")")</f>
        <v>(62.2)</v>
      </c>
      <c r="K261" s="302">
        <f>B266-B261</f>
        <v>-4.3572512532518981E-3</v>
      </c>
      <c r="L261" s="302">
        <f>D266-D261</f>
        <v>2.7970315098090892E-3</v>
      </c>
      <c r="M261" s="302">
        <f>F266-F261</f>
        <v>-4.9842793037224165E-3</v>
      </c>
      <c r="N261" s="302">
        <f>SUM(K261:M261)</f>
        <v>-6.5444990471652253E-3</v>
      </c>
    </row>
    <row r="262" spans="1:14" x14ac:dyDescent="0.2">
      <c r="A262" s="282" t="s">
        <v>365</v>
      </c>
      <c r="B262" s="302">
        <f>'Ind T6'!L107</f>
        <v>0.10837392281515182</v>
      </c>
      <c r="C262" s="299" t="str">
        <f>CONCATENATE("(",ROUND((B262/$H263)*100,1),")")</f>
        <v>(10.1)</v>
      </c>
      <c r="D262" s="302">
        <f>'Ind T6'!M107</f>
        <v>0.14865567628024451</v>
      </c>
      <c r="E262" s="299" t="str">
        <f>CONCATENATE("(",ROUND((D262/$H263)*100,1),")")</f>
        <v>(13.9)</v>
      </c>
      <c r="F262" s="302">
        <f>'Ind T6'!N107</f>
        <v>0.14665492693448187</v>
      </c>
      <c r="G262" s="299" t="str">
        <f>CONCATENATE("(",ROUND((F262/$H263)*100,1),")")</f>
        <v>(13.7)</v>
      </c>
      <c r="H262" s="302">
        <f t="shared" ref="H262" si="201">SUM(B262,D262,F262)</f>
        <v>0.40368452602987825</v>
      </c>
      <c r="I262" s="299" t="str">
        <f>CONCATENATE("(",ROUND((H262/$H263)*100,1),")")</f>
        <v>(37.8)</v>
      </c>
      <c r="K262" s="302">
        <f t="shared" ref="K262:K263" si="202">B267-B262</f>
        <v>-2.204091124165683E-3</v>
      </c>
      <c r="L262" s="302">
        <f t="shared" ref="L262:L263" si="203">D267-D262</f>
        <v>-8.4799130617591034E-4</v>
      </c>
      <c r="M262" s="302">
        <f t="shared" ref="M262:M263" si="204">F267-F262</f>
        <v>-4.4034185224935962E-3</v>
      </c>
      <c r="N262" s="302">
        <f t="shared" ref="N262:N263" si="205">SUM(K262:M262)</f>
        <v>-7.4555009528351895E-3</v>
      </c>
    </row>
    <row r="263" spans="1:14" x14ac:dyDescent="0.2">
      <c r="A263" s="282" t="s">
        <v>363</v>
      </c>
      <c r="B263" s="302">
        <f>SUM(B261:B262)</f>
        <v>0.28517347320783137</v>
      </c>
      <c r="C263" s="299" t="str">
        <f>CONCATENATE("(",ROUND((B263/$H263)*100,1),")")</f>
        <v>(26.7)</v>
      </c>
      <c r="D263" s="302">
        <f>SUM(D261:D262)</f>
        <v>0.2518276508004626</v>
      </c>
      <c r="E263" s="299" t="str">
        <f>CONCATENATE("(",ROUND((D263/$H263)*100,1),")")</f>
        <v>(23.6)</v>
      </c>
      <c r="F263" s="302">
        <f>SUM(F261:F262)</f>
        <v>0.53099887599170692</v>
      </c>
      <c r="G263" s="299" t="str">
        <f>CONCATENATE("(",ROUND((F263/$H263)*100,1),")")</f>
        <v>(49.7)</v>
      </c>
      <c r="H263" s="302">
        <f>SUM(H261:H262)</f>
        <v>1.0680000000000009</v>
      </c>
      <c r="I263" s="299" t="str">
        <f>CONCATENATE("(",ROUND((H263/$H263)*100,1),")")</f>
        <v>(100)</v>
      </c>
      <c r="K263" s="302">
        <f t="shared" si="202"/>
        <v>-6.5613423774176227E-3</v>
      </c>
      <c r="L263" s="302">
        <f t="shared" si="203"/>
        <v>1.9490402036331789E-3</v>
      </c>
      <c r="M263" s="302">
        <f t="shared" si="204"/>
        <v>-9.3876978262160682E-3</v>
      </c>
      <c r="N263" s="302">
        <f t="shared" si="205"/>
        <v>-1.4000000000000512E-2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0.17244229913942763</v>
      </c>
      <c r="C266" s="299" t="str">
        <f>CONCATENATE("(",ROUND((B266/$H268)*100,1),")")</f>
        <v>(16.4)</v>
      </c>
      <c r="D266" s="302">
        <f>'Ind T6'!R108</f>
        <v>0.10596900603002717</v>
      </c>
      <c r="E266" s="299" t="str">
        <f>CONCATENATE("(",ROUND((D266/$H268)*100,1),")")</f>
        <v>(10.1)</v>
      </c>
      <c r="F266" s="302">
        <f>'Ind T6'!S108</f>
        <v>0.3793596697535026</v>
      </c>
      <c r="G266" s="299" t="str">
        <f>CONCATENATE("(",ROUND((F266/$H268)*100,1),")")</f>
        <v>(36)</v>
      </c>
      <c r="H266" s="302">
        <f>SUM(B266,D266,F266)</f>
        <v>0.65777097492295744</v>
      </c>
      <c r="I266" s="299" t="str">
        <f>CONCATENATE("(",ROUND((H266/$H268)*100,1),")")</f>
        <v>(62.4)</v>
      </c>
      <c r="K266" s="302">
        <f>B271-B266</f>
        <v>1.0605144129224031E-3</v>
      </c>
      <c r="L266" s="302">
        <f>D271-D266</f>
        <v>9.0043589788899869E-3</v>
      </c>
      <c r="M266" s="302">
        <f>F271-F266</f>
        <v>1.0163901599076486E-2</v>
      </c>
      <c r="N266" s="302">
        <f>SUM(K266:M266)</f>
        <v>2.0228774990888876E-2</v>
      </c>
    </row>
    <row r="267" spans="1:14" x14ac:dyDescent="0.2">
      <c r="A267" s="282" t="s">
        <v>365</v>
      </c>
      <c r="B267" s="302">
        <f>'Ind T6'!Q107</f>
        <v>0.10616983169098614</v>
      </c>
      <c r="C267" s="299" t="str">
        <f>CONCATENATE("(",ROUND((B267/$H268)*100,1),")")</f>
        <v>(10.1)</v>
      </c>
      <c r="D267" s="302">
        <f>'Ind T6'!R107</f>
        <v>0.1478076849740686</v>
      </c>
      <c r="E267" s="299" t="str">
        <f>CONCATENATE("(",ROUND((D267/$H268)*100,1),")")</f>
        <v>(14)</v>
      </c>
      <c r="F267" s="302">
        <f>'Ind T6'!S107</f>
        <v>0.14225150841198828</v>
      </c>
      <c r="G267" s="299" t="str">
        <f>CONCATENATE("(",ROUND((F267/$H268)*100,1),")")</f>
        <v>(13.5)</v>
      </c>
      <c r="H267" s="302">
        <f t="shared" ref="H267" si="206">SUM(B267,D267,F267)</f>
        <v>0.39622902507704305</v>
      </c>
      <c r="I267" s="299" t="str">
        <f>CONCATENATE("(",ROUND((H267/$H268)*100,1),")")</f>
        <v>(37.6)</v>
      </c>
      <c r="K267" s="302">
        <f t="shared" ref="K267:K268" si="207">B272-B267</f>
        <v>2.6814875528252818E-3</v>
      </c>
      <c r="L267" s="302">
        <f t="shared" ref="L267:L268" si="208">D272-D267</f>
        <v>2.8888262142610366E-3</v>
      </c>
      <c r="M267" s="302">
        <f t="shared" ref="M267:M268" si="209">F272-F267</f>
        <v>-3.7990887579761323E-3</v>
      </c>
      <c r="N267" s="302">
        <f t="shared" ref="N267:N268" si="210">SUM(K267:M267)</f>
        <v>1.7712250091101861E-3</v>
      </c>
    </row>
    <row r="268" spans="1:14" x14ac:dyDescent="0.2">
      <c r="A268" s="282" t="s">
        <v>363</v>
      </c>
      <c r="B268" s="302">
        <f>SUM(B266:B267)</f>
        <v>0.27861213083041375</v>
      </c>
      <c r="C268" s="299" t="str">
        <f>CONCATENATE("(",ROUND((B268/$H268)*100,1),")")</f>
        <v>(26.4)</v>
      </c>
      <c r="D268" s="302">
        <f>SUM(D266:D267)</f>
        <v>0.25377669100409578</v>
      </c>
      <c r="E268" s="299" t="str">
        <f>CONCATENATE("(",ROUND((D268/$H268)*100,1),")")</f>
        <v>(24.1)</v>
      </c>
      <c r="F268" s="302">
        <f>SUM(F266:F267)</f>
        <v>0.52161117816549085</v>
      </c>
      <c r="G268" s="299" t="str">
        <f>CONCATENATE("(",ROUND((F268/$H268)*100,1),")")</f>
        <v>(49.5)</v>
      </c>
      <c r="H268" s="302">
        <f>SUM(H266:H267)</f>
        <v>1.0540000000000005</v>
      </c>
      <c r="I268" s="299" t="str">
        <f>CONCATENATE("(",ROUND((H268/$H268)*100,1),")")</f>
        <v>(100)</v>
      </c>
      <c r="K268" s="302">
        <f t="shared" si="207"/>
        <v>3.7420019657476988E-3</v>
      </c>
      <c r="L268" s="302">
        <f t="shared" si="208"/>
        <v>1.1893185193151024E-2</v>
      </c>
      <c r="M268" s="302">
        <f t="shared" si="209"/>
        <v>6.3648128411003535E-3</v>
      </c>
      <c r="N268" s="302">
        <f t="shared" si="210"/>
        <v>2.1999999999999076E-2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0.17350281355235003</v>
      </c>
      <c r="C271" s="299" t="str">
        <f>CONCATENATE("(",ROUND((B271/$H273)*100,1),")")</f>
        <v>(16.1)</v>
      </c>
      <c r="D271" s="302">
        <f>'Ind T6'!W108</f>
        <v>0.11497336500891715</v>
      </c>
      <c r="E271" s="299" t="str">
        <f>CONCATENATE("(",ROUND((D271/$H273)*100,1),")")</f>
        <v>(10.7)</v>
      </c>
      <c r="F271" s="302">
        <f>'Ind T6'!X108</f>
        <v>0.38952357135257909</v>
      </c>
      <c r="G271" s="299" t="str">
        <f>CONCATENATE("(",ROUND((F271/$H273)*100,1),")")</f>
        <v>(36.2)</v>
      </c>
      <c r="H271" s="302">
        <f>SUM(B271,D271,F271)</f>
        <v>0.67799974991384626</v>
      </c>
      <c r="I271" s="299" t="str">
        <f>CONCATENATE("(",ROUND((H271/$H273)*100,1),")")</f>
        <v>(63)</v>
      </c>
      <c r="K271" s="302">
        <f>B271-B261</f>
        <v>-3.296736840329495E-3</v>
      </c>
      <c r="L271" s="302">
        <f>D271-D261</f>
        <v>1.1801390488699076E-2</v>
      </c>
      <c r="M271" s="302">
        <f>F271-F261</f>
        <v>5.1796222953540694E-3</v>
      </c>
      <c r="N271" s="302">
        <f>SUM(K271:M271)</f>
        <v>1.3684275943723651E-2</v>
      </c>
    </row>
    <row r="272" spans="1:14" x14ac:dyDescent="0.2">
      <c r="A272" s="282" t="s">
        <v>365</v>
      </c>
      <c r="B272" s="302">
        <f>'Ind T6'!V107</f>
        <v>0.10885131924381142</v>
      </c>
      <c r="C272" s="299" t="str">
        <f>CONCATENATE("(",ROUND((B272/$H273)*100,1),")")</f>
        <v>(10.1)</v>
      </c>
      <c r="D272" s="302">
        <f>'Ind T6'!W107</f>
        <v>0.15069651118832963</v>
      </c>
      <c r="E272" s="299" t="str">
        <f>CONCATENATE("(",ROUND((D272/$H273)*100,1),")")</f>
        <v>(14)</v>
      </c>
      <c r="F272" s="302">
        <f>'Ind T6'!X107</f>
        <v>0.13845241965401214</v>
      </c>
      <c r="G272" s="299" t="str">
        <f>CONCATENATE("(",ROUND((F272/$H273)*100,1),")")</f>
        <v>(12.9)</v>
      </c>
      <c r="H272" s="302">
        <f t="shared" ref="H272" si="211">SUM(B272,D272,F272)</f>
        <v>0.39800025008615314</v>
      </c>
      <c r="I272" s="299" t="str">
        <f>CONCATENATE("(",ROUND((H272/$H273)*100,1),")")</f>
        <v>(37)</v>
      </c>
      <c r="K272" s="302">
        <f t="shared" ref="K272:K273" si="212">B272-B262</f>
        <v>4.7739642865959886E-4</v>
      </c>
      <c r="L272" s="302">
        <f t="shared" ref="L272:L273" si="213">D272-D262</f>
        <v>2.0408349080851262E-3</v>
      </c>
      <c r="M272" s="302">
        <f t="shared" ref="M272:M273" si="214">F272-F262</f>
        <v>-8.2025072804697285E-3</v>
      </c>
      <c r="N272" s="302">
        <f t="shared" ref="N272:N273" si="215">SUM(K272:M272)</f>
        <v>-5.6842759437250034E-3</v>
      </c>
    </row>
    <row r="273" spans="1:14" x14ac:dyDescent="0.2">
      <c r="A273" s="282" t="s">
        <v>363</v>
      </c>
      <c r="B273" s="302">
        <f>SUM(B271:B272)</f>
        <v>0.28235413279616145</v>
      </c>
      <c r="C273" s="299" t="str">
        <f>CONCATENATE("(",ROUND((B273/$H273)*100,1),")")</f>
        <v>(26.2)</v>
      </c>
      <c r="D273" s="302">
        <f>SUM(D271:D272)</f>
        <v>0.2656698761972468</v>
      </c>
      <c r="E273" s="299" t="str">
        <f>CONCATENATE("(",ROUND((D273/$H273)*100,1),")")</f>
        <v>(24.7)</v>
      </c>
      <c r="F273" s="302">
        <f>SUM(F271:F272)</f>
        <v>0.52797599100659121</v>
      </c>
      <c r="G273" s="299" t="str">
        <f>CONCATENATE("(",ROUND((F273/$H273)*100,1),")")</f>
        <v>(49.1)</v>
      </c>
      <c r="H273" s="302">
        <f>SUM(H271:H272)</f>
        <v>1.0759999999999994</v>
      </c>
      <c r="I273" s="299" t="str">
        <f>CONCATENATE("(",ROUND((H273/$H273)*100,1),")")</f>
        <v>(100)</v>
      </c>
      <c r="K273" s="302">
        <f t="shared" si="212"/>
        <v>-2.8193404116699239E-3</v>
      </c>
      <c r="L273" s="302">
        <f t="shared" si="213"/>
        <v>1.3842225396784202E-2</v>
      </c>
      <c r="M273" s="302">
        <f t="shared" si="214"/>
        <v>-3.0228849851157147E-3</v>
      </c>
      <c r="N273" s="302">
        <f t="shared" si="215"/>
        <v>7.9999999999985638E-3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2.2723352788288591</v>
      </c>
      <c r="C282" s="299" t="str">
        <f>CONCATENATE("(",ROUND((B282/$H284)*100,1),")")</f>
        <v>(54.6)</v>
      </c>
      <c r="D282" s="302">
        <f>'Ind T6'!M117</f>
        <v>0.12069587229975637</v>
      </c>
      <c r="E282" s="299" t="str">
        <f>CONCATENATE("(",ROUND((D282/$H284)*100,1),")")</f>
        <v>(2.9)</v>
      </c>
      <c r="F282" s="302">
        <f>'Ind T6'!N117</f>
        <v>0.57399282752172509</v>
      </c>
      <c r="G282" s="299" t="str">
        <f>CONCATENATE("(",ROUND((F282/$H284)*100,1),")")</f>
        <v>(13.8)</v>
      </c>
      <c r="H282" s="302">
        <f>SUM(B282,D282,F282)</f>
        <v>2.9670239786503405</v>
      </c>
      <c r="I282" s="299" t="str">
        <f>CONCATENATE("(",ROUND((H282/$H284)*100,1),")")</f>
        <v>(71.3)</v>
      </c>
      <c r="K282" s="302">
        <f>B287-B282</f>
        <v>0.11492417699043056</v>
      </c>
      <c r="L282" s="302">
        <f>D287-D282</f>
        <v>7.9413542538604998E-3</v>
      </c>
      <c r="M282" s="302">
        <f>F287-F282</f>
        <v>4.7423030550189038E-2</v>
      </c>
      <c r="N282" s="302">
        <f>SUM(K282:M282)</f>
        <v>0.1702885617944801</v>
      </c>
    </row>
    <row r="283" spans="1:14" x14ac:dyDescent="0.2">
      <c r="A283" s="282" t="s">
        <v>365</v>
      </c>
      <c r="B283" s="302">
        <f>'Ind T6'!L116</f>
        <v>0.91004570703095067</v>
      </c>
      <c r="C283" s="299" t="str">
        <f>CONCATENATE("(",ROUND((B283/$H284)*100,1),")")</f>
        <v>(21.9)</v>
      </c>
      <c r="D283" s="302">
        <f>'Ind T6'!M116</f>
        <v>0.19300808662930455</v>
      </c>
      <c r="E283" s="299" t="str">
        <f>CONCATENATE("(",ROUND((D283/$H284)*100,1),")")</f>
        <v>(4.6)</v>
      </c>
      <c r="F283" s="302">
        <f>'Ind T6'!N116</f>
        <v>8.9922227689395229E-2</v>
      </c>
      <c r="G283" s="299" t="str">
        <f>CONCATENATE("(",ROUND((F283/$H284)*100,1),")")</f>
        <v>(2.2)</v>
      </c>
      <c r="H283" s="302">
        <f t="shared" ref="H283" si="216">SUM(B283,D283,F283)</f>
        <v>1.1929760213496503</v>
      </c>
      <c r="I283" s="299" t="str">
        <f>CONCATENATE("(",ROUND((H283/$H284)*100,1),")")</f>
        <v>(28.7)</v>
      </c>
      <c r="K283" s="302">
        <f t="shared" ref="K283:K284" si="217">B288-B283</f>
        <v>7.5569921303070053E-2</v>
      </c>
      <c r="L283" s="302">
        <f t="shared" ref="L283:L284" si="218">D288-D283</f>
        <v>8.4107286325136033E-3</v>
      </c>
      <c r="M283" s="302">
        <f t="shared" ref="M283:M284" si="219">F288-F283</f>
        <v>6.730788269925958E-3</v>
      </c>
      <c r="N283" s="302">
        <f t="shared" ref="N283:N284" si="220">SUM(K283:M283)</f>
        <v>9.0711438205509615E-2</v>
      </c>
    </row>
    <row r="284" spans="1:14" x14ac:dyDescent="0.2">
      <c r="A284" s="282" t="s">
        <v>363</v>
      </c>
      <c r="B284" s="302">
        <f>SUM(B282:B283)</f>
        <v>3.18238098585981</v>
      </c>
      <c r="C284" s="299" t="str">
        <f>CONCATENATE("(",ROUND((B284/$H284)*100,1),")")</f>
        <v>(76.5)</v>
      </c>
      <c r="D284" s="302">
        <f>SUM(D282:D283)</f>
        <v>0.31370395892906089</v>
      </c>
      <c r="E284" s="299" t="str">
        <f>CONCATENATE("(",ROUND((D284/$H284)*100,1),")")</f>
        <v>(7.5)</v>
      </c>
      <c r="F284" s="302">
        <f>SUM(F282:F283)</f>
        <v>0.66391505521112038</v>
      </c>
      <c r="G284" s="299" t="str">
        <f>CONCATENATE("(",ROUND((F284/$H284)*100,1),")")</f>
        <v>(16)</v>
      </c>
      <c r="H284" s="302">
        <f>SUM(H282:H283)</f>
        <v>4.1599999999999913</v>
      </c>
      <c r="I284" s="299" t="str">
        <f>CONCATENATE("(",ROUND((H284/$H284)*100,1),")")</f>
        <v>(100)</v>
      </c>
      <c r="K284" s="302">
        <f t="shared" si="217"/>
        <v>0.19049409829350061</v>
      </c>
      <c r="L284" s="302">
        <f t="shared" si="218"/>
        <v>1.6352082886374131E-2</v>
      </c>
      <c r="M284" s="302">
        <f t="shared" si="219"/>
        <v>5.4153818820114941E-2</v>
      </c>
      <c r="N284" s="302">
        <f t="shared" si="220"/>
        <v>0.26099999999998968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2.3872594558192897</v>
      </c>
      <c r="C287" s="299" t="str">
        <f>CONCATENATE("(",ROUND((B287/$H289)*100,1),")")</f>
        <v>(54)</v>
      </c>
      <c r="D287" s="302">
        <f>'Ind T6'!R117</f>
        <v>0.12863722655361687</v>
      </c>
      <c r="E287" s="299" t="str">
        <f>CONCATENATE("(",ROUND((D287/$H289)*100,1),")")</f>
        <v>(2.9)</v>
      </c>
      <c r="F287" s="302">
        <f>'Ind T6'!S117</f>
        <v>0.62141585807191413</v>
      </c>
      <c r="G287" s="299" t="str">
        <f>CONCATENATE("(",ROUND((F287/$H289)*100,1),")")</f>
        <v>(14.1)</v>
      </c>
      <c r="H287" s="302">
        <f>SUM(B287,D287,F287)</f>
        <v>3.1373125404448206</v>
      </c>
      <c r="I287" s="299" t="str">
        <f>CONCATENATE("(",ROUND((H287/$H289)*100,1),")")</f>
        <v>(71)</v>
      </c>
      <c r="K287" s="302">
        <f>B292-B287</f>
        <v>0.10171037950385386</v>
      </c>
      <c r="L287" s="302">
        <f>D292-D287</f>
        <v>8.0377734440685578E-3</v>
      </c>
      <c r="M287" s="302">
        <f>F292-F287</f>
        <v>4.8104576071341998E-2</v>
      </c>
      <c r="N287" s="302">
        <f>SUM(K287:M287)</f>
        <v>0.15785272901926442</v>
      </c>
    </row>
    <row r="288" spans="1:14" x14ac:dyDescent="0.2">
      <c r="A288" s="282" t="s">
        <v>365</v>
      </c>
      <c r="B288" s="302">
        <f>'Ind T6'!Q116</f>
        <v>0.98561562833402072</v>
      </c>
      <c r="C288" s="299" t="str">
        <f>CONCATENATE("(",ROUND((B288/$H289)*100,1),")")</f>
        <v>(22.3)</v>
      </c>
      <c r="D288" s="302">
        <f>'Ind T6'!R116</f>
        <v>0.20141881526181815</v>
      </c>
      <c r="E288" s="299" t="str">
        <f>CONCATENATE("(",ROUND((D288/$H289)*100,1),")")</f>
        <v>(4.6)</v>
      </c>
      <c r="F288" s="302">
        <f>'Ind T6'!S116</f>
        <v>9.6653015959321187E-2</v>
      </c>
      <c r="G288" s="299" t="str">
        <f>CONCATENATE("(",ROUND((F288/$H289)*100,1),")")</f>
        <v>(2.2)</v>
      </c>
      <c r="H288" s="302">
        <f t="shared" ref="H288" si="221">SUM(B288,D288,F288)</f>
        <v>1.2836874595551602</v>
      </c>
      <c r="I288" s="299" t="str">
        <f>CONCATENATE("(",ROUND((H288/$H289)*100,1),")")</f>
        <v>(29)</v>
      </c>
      <c r="K288" s="302">
        <f t="shared" ref="K288:K289" si="222">B293-B288</f>
        <v>9.7846497416378186E-2</v>
      </c>
      <c r="L288" s="302">
        <f t="shared" ref="L288:L289" si="223">D293-D288</f>
        <v>3.6521428190222083E-3</v>
      </c>
      <c r="M288" s="302">
        <f t="shared" ref="M288:M289" si="224">F293-F288</f>
        <v>5.6486307453493118E-3</v>
      </c>
      <c r="N288" s="302">
        <f t="shared" ref="N288:N289" si="225">SUM(K288:M288)</f>
        <v>0.10714727098074971</v>
      </c>
    </row>
    <row r="289" spans="1:14" x14ac:dyDescent="0.2">
      <c r="A289" s="282" t="s">
        <v>363</v>
      </c>
      <c r="B289" s="302">
        <f>SUM(B287:B288)</f>
        <v>3.3728750841533106</v>
      </c>
      <c r="C289" s="299" t="str">
        <f>CONCATENATE("(",ROUND((B289/$H289)*100,1),")")</f>
        <v>(76.3)</v>
      </c>
      <c r="D289" s="302">
        <f>SUM(D287:D288)</f>
        <v>0.33005604181543502</v>
      </c>
      <c r="E289" s="299" t="str">
        <f>CONCATENATE("(",ROUND((D289/$H289)*100,1),")")</f>
        <v>(7.5)</v>
      </c>
      <c r="F289" s="302">
        <f>SUM(F287:F288)</f>
        <v>0.71806887403123532</v>
      </c>
      <c r="G289" s="299" t="str">
        <f>CONCATENATE("(",ROUND((F289/$H289)*100,1),")")</f>
        <v>(16.2)</v>
      </c>
      <c r="H289" s="302">
        <f>SUM(H287:H288)</f>
        <v>4.4209999999999807</v>
      </c>
      <c r="I289" s="299" t="str">
        <f>CONCATENATE("(",ROUND((H289/$H289)*100,1),")")</f>
        <v>(100)</v>
      </c>
      <c r="K289" s="302">
        <f t="shared" si="222"/>
        <v>0.19955687692023183</v>
      </c>
      <c r="L289" s="302">
        <f t="shared" si="223"/>
        <v>1.1689916263090794E-2</v>
      </c>
      <c r="M289" s="302">
        <f t="shared" si="224"/>
        <v>5.3753206816691268E-2</v>
      </c>
      <c r="N289" s="302">
        <f t="shared" si="225"/>
        <v>0.26500000000001389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2.4889698353231435</v>
      </c>
      <c r="C292" s="299" t="str">
        <f>CONCATENATE("(",ROUND((B292/$H294)*100,1),")")</f>
        <v>(53.1)</v>
      </c>
      <c r="D292" s="302">
        <f>'Ind T6'!W117</f>
        <v>0.13667499999768543</v>
      </c>
      <c r="E292" s="299" t="str">
        <f>CONCATENATE("(",ROUND((D292/$H294)*100,1),")")</f>
        <v>(2.9)</v>
      </c>
      <c r="F292" s="302">
        <f>'Ind T6'!X117</f>
        <v>0.66952043414325613</v>
      </c>
      <c r="G292" s="299" t="str">
        <f>CONCATENATE("(",ROUND((F292/$H294)*100,1),")")</f>
        <v>(14.3)</v>
      </c>
      <c r="H292" s="302">
        <f>SUM(B292,D292,F292)</f>
        <v>3.2951652694640847</v>
      </c>
      <c r="I292" s="299" t="str">
        <f>CONCATENATE("(",ROUND((H292/$H294)*100,1),")")</f>
        <v>(70.3)</v>
      </c>
      <c r="K292" s="302">
        <f>B292-B282</f>
        <v>0.21663455649428442</v>
      </c>
      <c r="L292" s="302">
        <f>D292-D282</f>
        <v>1.5979127697929058E-2</v>
      </c>
      <c r="M292" s="302">
        <f>F292-F282</f>
        <v>9.5527606621531036E-2</v>
      </c>
      <c r="N292" s="302">
        <f>SUM(K292:M292)</f>
        <v>0.32814129081374455</v>
      </c>
    </row>
    <row r="293" spans="1:14" x14ac:dyDescent="0.2">
      <c r="A293" s="282" t="s">
        <v>365</v>
      </c>
      <c r="B293" s="302">
        <f>'Ind T6'!V116</f>
        <v>1.0834621257503989</v>
      </c>
      <c r="C293" s="299" t="str">
        <f>CONCATENATE("(",ROUND((B293/$H294)*100,1),")")</f>
        <v>(23.1)</v>
      </c>
      <c r="D293" s="302">
        <f>'Ind T6'!W116</f>
        <v>0.20507095808084036</v>
      </c>
      <c r="E293" s="299" t="str">
        <f>CONCATENATE("(",ROUND((D293/$H294)*100,1),")")</f>
        <v>(4.4)</v>
      </c>
      <c r="F293" s="302">
        <f>'Ind T6'!X116</f>
        <v>0.1023016467046705</v>
      </c>
      <c r="G293" s="299" t="str">
        <f>CONCATENATE("(",ROUND((F293/$H294)*100,1),")")</f>
        <v>(2.2)</v>
      </c>
      <c r="H293" s="302">
        <f t="shared" ref="H293" si="226">SUM(B293,D293,F293)</f>
        <v>1.3908347305359097</v>
      </c>
      <c r="I293" s="299" t="str">
        <f>CONCATENATE("(",ROUND((H293/$H294)*100,1),")")</f>
        <v>(29.7)</v>
      </c>
      <c r="K293" s="302">
        <f t="shared" ref="K293:K294" si="227">B293-B283</f>
        <v>0.17341641871944824</v>
      </c>
      <c r="L293" s="302">
        <f t="shared" ref="L293:L294" si="228">D293-D283</f>
        <v>1.2062871451535812E-2</v>
      </c>
      <c r="M293" s="302">
        <f t="shared" ref="M293:M294" si="229">F293-F283</f>
        <v>1.237941901527527E-2</v>
      </c>
      <c r="N293" s="302">
        <f t="shared" ref="N293:N294" si="230">SUM(K293:M293)</f>
        <v>0.19785870918625931</v>
      </c>
    </row>
    <row r="294" spans="1:14" x14ac:dyDescent="0.2">
      <c r="A294" s="282" t="s">
        <v>363</v>
      </c>
      <c r="B294" s="302">
        <f>SUM(B292:B293)</f>
        <v>3.5724319610735424</v>
      </c>
      <c r="C294" s="299" t="str">
        <f>CONCATENATE("(",ROUND((B294/$H294)*100,1),")")</f>
        <v>(76.2)</v>
      </c>
      <c r="D294" s="302">
        <f>SUM(D292:D293)</f>
        <v>0.34174595807852581</v>
      </c>
      <c r="E294" s="299" t="str">
        <f>CONCATENATE("(",ROUND((D294/$H294)*100,1),")")</f>
        <v>(7.3)</v>
      </c>
      <c r="F294" s="302">
        <f>SUM(F292:F293)</f>
        <v>0.77182208084792658</v>
      </c>
      <c r="G294" s="299" t="str">
        <f>CONCATENATE("(",ROUND((F294/$H294)*100,1),")")</f>
        <v>(16.5)</v>
      </c>
      <c r="H294" s="302">
        <f>SUM(H292:H293)</f>
        <v>4.6859999999999946</v>
      </c>
      <c r="I294" s="299" t="str">
        <f>CONCATENATE("(",ROUND((H294/$H294)*100,1),")")</f>
        <v>(100)</v>
      </c>
      <c r="K294" s="302">
        <f t="shared" si="227"/>
        <v>0.39005097521373244</v>
      </c>
      <c r="L294" s="302">
        <f t="shared" si="228"/>
        <v>2.8041999149464925E-2</v>
      </c>
      <c r="M294" s="302">
        <f t="shared" si="229"/>
        <v>0.10790702563680621</v>
      </c>
      <c r="N294" s="302">
        <f t="shared" si="230"/>
        <v>0.52600000000000358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0.83171322759586808</v>
      </c>
      <c r="C303" s="299" t="str">
        <f>CONCATENATE("(",ROUND((B303/$H305)*100,1),")")</f>
        <v>(40.9)</v>
      </c>
      <c r="D303" s="302">
        <f>'Ind T6'!M126</f>
        <v>6.518498796129267E-2</v>
      </c>
      <c r="E303" s="299" t="str">
        <f>CONCATENATE("(",ROUND((D303/$H305)*100,1),")")</f>
        <v>(3.2)</v>
      </c>
      <c r="F303" s="302">
        <f>'Ind T6'!N126</f>
        <v>0.14516904121674828</v>
      </c>
      <c r="G303" s="299" t="str">
        <f>CONCATENATE("(",ROUND((F303/$H305)*100,1),")")</f>
        <v>(7.1)</v>
      </c>
      <c r="H303" s="302">
        <f>SUM(B303,D303,F303)</f>
        <v>1.0420672567739091</v>
      </c>
      <c r="I303" s="299" t="str">
        <f>CONCATENATE("(",ROUND((H303/$H305)*100,1),")")</f>
        <v>(51.3)</v>
      </c>
      <c r="K303" s="302">
        <f>B308-B303</f>
        <v>-2.3966187751308654E-3</v>
      </c>
      <c r="L303" s="302">
        <f>D308-D303</f>
        <v>2.4814473368935108E-3</v>
      </c>
      <c r="M303" s="302">
        <f>F308-F303</f>
        <v>6.879050015407201E-3</v>
      </c>
      <c r="N303" s="302">
        <f>SUM(K303:M303)</f>
        <v>6.9638785771698464E-3</v>
      </c>
    </row>
    <row r="304" spans="1:14" x14ac:dyDescent="0.2">
      <c r="A304" s="282" t="s">
        <v>365</v>
      </c>
      <c r="B304" s="302">
        <f>'Ind T6'!L125</f>
        <v>0.66543968275575238</v>
      </c>
      <c r="C304" s="299" t="str">
        <f>CONCATENATE("(",ROUND((B304/$H305)*100,1),")")</f>
        <v>(32.7)</v>
      </c>
      <c r="D304" s="302">
        <f>'Ind T6'!M125</f>
        <v>0.29799674266883441</v>
      </c>
      <c r="E304" s="299" t="str">
        <f>CONCATENATE("(",ROUND((D304/$H305)*100,1),")")</f>
        <v>(14.7)</v>
      </c>
      <c r="F304" s="302">
        <f>'Ind T6'!N125</f>
        <v>2.7496317801503189E-2</v>
      </c>
      <c r="G304" s="299" t="str">
        <f>CONCATENATE("(",ROUND((F304/$H305)*100,1),")")</f>
        <v>(1.4)</v>
      </c>
      <c r="H304" s="302">
        <f t="shared" ref="H304" si="231">SUM(B304,D304,F304)</f>
        <v>0.99093274322609004</v>
      </c>
      <c r="I304" s="299" t="str">
        <f>CONCATENATE("(",ROUND((H304/$H305)*100,1),")")</f>
        <v>(48.7)</v>
      </c>
      <c r="K304" s="302">
        <f t="shared" ref="K304:K305" si="232">B309-B304</f>
        <v>-4.7425370609084361E-3</v>
      </c>
      <c r="L304" s="302">
        <f t="shared" ref="L304:L305" si="233">D309-D304</f>
        <v>-5.2646086705364636E-3</v>
      </c>
      <c r="M304" s="302">
        <f t="shared" ref="M304:M305" si="234">F309-F304</f>
        <v>1.043267154274545E-3</v>
      </c>
      <c r="N304" s="302">
        <f t="shared" ref="N304:N305" si="235">SUM(K304:M304)</f>
        <v>-8.9638785771703547E-3</v>
      </c>
    </row>
    <row r="305" spans="1:14" x14ac:dyDescent="0.2">
      <c r="A305" s="282" t="s">
        <v>363</v>
      </c>
      <c r="B305" s="302">
        <f>SUM(B303:B304)</f>
        <v>1.4971529103516206</v>
      </c>
      <c r="C305" s="299" t="str">
        <f>CONCATENATE("(",ROUND((B305/$H305)*100,1),")")</f>
        <v>(73.6)</v>
      </c>
      <c r="D305" s="302">
        <f>SUM(D303:D304)</f>
        <v>0.3631817306301271</v>
      </c>
      <c r="E305" s="299" t="str">
        <f>CONCATENATE("(",ROUND((D305/$H305)*100,1),")")</f>
        <v>(17.9)</v>
      </c>
      <c r="F305" s="302">
        <f>SUM(F303:F304)</f>
        <v>0.17266535901825147</v>
      </c>
      <c r="G305" s="299" t="str">
        <f>CONCATENATE("(",ROUND((F305/$H305)*100,1),")")</f>
        <v>(8.5)</v>
      </c>
      <c r="H305" s="302">
        <f>SUM(H303:H304)</f>
        <v>2.032999999999999</v>
      </c>
      <c r="I305" s="299" t="str">
        <f>CONCATENATE("(",ROUND((H305/$H305)*100,1),")")</f>
        <v>(100)</v>
      </c>
      <c r="K305" s="302">
        <f t="shared" si="232"/>
        <v>-7.1391558360394125E-3</v>
      </c>
      <c r="L305" s="302">
        <f t="shared" si="233"/>
        <v>-2.7831613336429806E-3</v>
      </c>
      <c r="M305" s="302">
        <f t="shared" si="234"/>
        <v>7.9223171696817529E-3</v>
      </c>
      <c r="N305" s="302">
        <f t="shared" si="235"/>
        <v>-2.0000000000006402E-3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0.82931660882073721</v>
      </c>
      <c r="C308" s="299" t="str">
        <f>CONCATENATE("(",ROUND((B308/$H310)*100,1),")")</f>
        <v>(40.8)</v>
      </c>
      <c r="D308" s="302">
        <f>'Ind T6'!R126</f>
        <v>6.7666435298186181E-2</v>
      </c>
      <c r="E308" s="299" t="str">
        <f>CONCATENATE("(",ROUND((D308/$H310)*100,1),")")</f>
        <v>(3.3)</v>
      </c>
      <c r="F308" s="302">
        <f>'Ind T6'!S126</f>
        <v>0.15204809123215549</v>
      </c>
      <c r="G308" s="299" t="str">
        <f>CONCATENATE("(",ROUND((F308/$H310)*100,1),")")</f>
        <v>(7.5)</v>
      </c>
      <c r="H308" s="302">
        <f>SUM(B308,D308,F308)</f>
        <v>1.0490311353510788</v>
      </c>
      <c r="I308" s="299" t="str">
        <f>CONCATENATE("(",ROUND((H308/$H310)*100,1),")")</f>
        <v>(51.7)</v>
      </c>
      <c r="K308" s="302">
        <f>B313-B308</f>
        <v>-4.0469705835911585E-2</v>
      </c>
      <c r="L308" s="302">
        <f>D313-D308</f>
        <v>1.0840509093781592E-3</v>
      </c>
      <c r="M308" s="302">
        <f>F313-F308</f>
        <v>-1.6189451869726701E-3</v>
      </c>
      <c r="N308" s="302">
        <f>SUM(K308:M308)</f>
        <v>-4.1004600113506096E-2</v>
      </c>
    </row>
    <row r="309" spans="1:14" x14ac:dyDescent="0.2">
      <c r="A309" s="282" t="s">
        <v>365</v>
      </c>
      <c r="B309" s="302">
        <f>'Ind T6'!Q125</f>
        <v>0.66069714569484395</v>
      </c>
      <c r="C309" s="299" t="str">
        <f>CONCATENATE("(",ROUND((B309/$H310)*100,1),")")</f>
        <v>(32.5)</v>
      </c>
      <c r="D309" s="302">
        <f>'Ind T6'!R125</f>
        <v>0.29273213399829795</v>
      </c>
      <c r="E309" s="299" t="str">
        <f>CONCATENATE("(",ROUND((D309/$H310)*100,1),")")</f>
        <v>(14.4)</v>
      </c>
      <c r="F309" s="302">
        <f>'Ind T6'!S125</f>
        <v>2.8539584955777735E-2</v>
      </c>
      <c r="G309" s="299" t="str">
        <f>CONCATENATE("(",ROUND((F309/$H310)*100,1),")")</f>
        <v>(1.4)</v>
      </c>
      <c r="H309" s="302">
        <f t="shared" ref="H309" si="236">SUM(B309,D309,F309)</f>
        <v>0.98196886464891953</v>
      </c>
      <c r="I309" s="299" t="str">
        <f>CONCATENATE("(",ROUND((H309/$H310)*100,1),")")</f>
        <v>(48.3)</v>
      </c>
      <c r="K309" s="302">
        <f t="shared" ref="K309:K310" si="237">B314-B309</f>
        <v>-3.4265774870895771E-2</v>
      </c>
      <c r="L309" s="302">
        <f t="shared" ref="L309:L310" si="238">D314-D309</f>
        <v>-1.7730189163401355E-2</v>
      </c>
      <c r="M309" s="302">
        <f t="shared" ref="M309:M310" si="239">F314-F309</f>
        <v>-9.9943585219559872E-4</v>
      </c>
      <c r="N309" s="302">
        <f t="shared" ref="N309:N310" si="240">SUM(K309:M309)</f>
        <v>-5.2995399886492725E-2</v>
      </c>
    </row>
    <row r="310" spans="1:14" x14ac:dyDescent="0.2">
      <c r="A310" s="282" t="s">
        <v>363</v>
      </c>
      <c r="B310" s="302">
        <f>SUM(B308:B309)</f>
        <v>1.4900137545155812</v>
      </c>
      <c r="C310" s="299" t="str">
        <f>CONCATENATE("(",ROUND((B310/$H310)*100,1),")")</f>
        <v>(73.4)</v>
      </c>
      <c r="D310" s="302">
        <f>SUM(D308:D309)</f>
        <v>0.36039856929648412</v>
      </c>
      <c r="E310" s="299" t="str">
        <f>CONCATENATE("(",ROUND((D310/$H310)*100,1),")")</f>
        <v>(17.7)</v>
      </c>
      <c r="F310" s="302">
        <f>SUM(F308:F309)</f>
        <v>0.18058767618793323</v>
      </c>
      <c r="G310" s="299" t="str">
        <f>CONCATENATE("(",ROUND((F310/$H310)*100,1),")")</f>
        <v>(8.9)</v>
      </c>
      <c r="H310" s="302">
        <f>SUM(H308:H309)</f>
        <v>2.0309999999999984</v>
      </c>
      <c r="I310" s="299" t="str">
        <f>CONCATENATE("(",ROUND((H310/$H310)*100,1),")")</f>
        <v>(100)</v>
      </c>
      <c r="K310" s="302">
        <f t="shared" si="237"/>
        <v>-7.4735480706807467E-2</v>
      </c>
      <c r="L310" s="302">
        <f t="shared" si="238"/>
        <v>-1.6646138254023168E-2</v>
      </c>
      <c r="M310" s="302">
        <f t="shared" si="239"/>
        <v>-2.6183810391682827E-3</v>
      </c>
      <c r="N310" s="302">
        <f t="shared" si="240"/>
        <v>-9.3999999999998918E-2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0.78884690298482563</v>
      </c>
      <c r="C313" s="299" t="str">
        <f>CONCATENATE("(",ROUND((B313/$H315)*100,1),")")</f>
        <v>(40.7)</v>
      </c>
      <c r="D313" s="302">
        <f>'Ind T6'!W126</f>
        <v>6.875048620756434E-2</v>
      </c>
      <c r="E313" s="299" t="str">
        <f>CONCATENATE("(",ROUND((D313/$H315)*100,1),")")</f>
        <v>(3.5)</v>
      </c>
      <c r="F313" s="302">
        <f>'Ind T6'!X126</f>
        <v>0.15042914604518282</v>
      </c>
      <c r="G313" s="299" t="str">
        <f>CONCATENATE("(",ROUND((F313/$H315)*100,1),")")</f>
        <v>(7.8)</v>
      </c>
      <c r="H313" s="302">
        <f>SUM(B313,D313,F313)</f>
        <v>1.0080265352375728</v>
      </c>
      <c r="I313" s="299" t="str">
        <f>CONCATENATE("(",ROUND((H313/$H315)*100,1),")")</f>
        <v>(52)</v>
      </c>
      <c r="K313" s="302">
        <f>B313-B303</f>
        <v>-4.286632461104245E-2</v>
      </c>
      <c r="L313" s="302">
        <f>D313-D303</f>
        <v>3.56549824627167E-3</v>
      </c>
      <c r="M313" s="302">
        <f>F313-F303</f>
        <v>5.2601048284345309E-3</v>
      </c>
      <c r="N313" s="302">
        <f>SUM(K313:M313)</f>
        <v>-3.4040721536336249E-2</v>
      </c>
    </row>
    <row r="314" spans="1:14" x14ac:dyDescent="0.2">
      <c r="A314" s="282" t="s">
        <v>365</v>
      </c>
      <c r="B314" s="302">
        <f>'Ind T6'!V125</f>
        <v>0.62643137082394817</v>
      </c>
      <c r="C314" s="299" t="str">
        <f>CONCATENATE("(",ROUND((B314/$H315)*100,1),")")</f>
        <v>(32.3)</v>
      </c>
      <c r="D314" s="302">
        <f>'Ind T6'!W125</f>
        <v>0.27500194483489659</v>
      </c>
      <c r="E314" s="299" t="str">
        <f>CONCATENATE("(",ROUND((D314/$H315)*100,1),")")</f>
        <v>(14.2)</v>
      </c>
      <c r="F314" s="302">
        <f>'Ind T6'!X125</f>
        <v>2.7540149103582136E-2</v>
      </c>
      <c r="G314" s="299" t="str">
        <f>CONCATENATE("(",ROUND((F314/$H315)*100,1),")")</f>
        <v>(1.4)</v>
      </c>
      <c r="H314" s="302">
        <f t="shared" ref="H314" si="241">SUM(B314,D314,F314)</f>
        <v>0.92897346476242693</v>
      </c>
      <c r="I314" s="299" t="str">
        <f>CONCATENATE("(",ROUND((H314/$H315)*100,1),")")</f>
        <v>(48)</v>
      </c>
      <c r="K314" s="302">
        <f t="shared" ref="K314:K315" si="242">B314-B304</f>
        <v>-3.9008311931804207E-2</v>
      </c>
      <c r="L314" s="302">
        <f t="shared" ref="L314:L315" si="243">D314-D304</f>
        <v>-2.2994797833937819E-2</v>
      </c>
      <c r="M314" s="302">
        <f t="shared" ref="M314:M315" si="244">F314-F304</f>
        <v>4.383130207894631E-5</v>
      </c>
      <c r="N314" s="302">
        <f t="shared" ref="N314:N315" si="245">SUM(K314:M314)</f>
        <v>-6.195927846366308E-2</v>
      </c>
    </row>
    <row r="315" spans="1:14" x14ac:dyDescent="0.2">
      <c r="A315" s="282" t="s">
        <v>363</v>
      </c>
      <c r="B315" s="302">
        <f>SUM(B313:B314)</f>
        <v>1.4152782738087737</v>
      </c>
      <c r="C315" s="299" t="str">
        <f>CONCATENATE("(",ROUND((B315/$H315)*100,1),")")</f>
        <v>(73.1)</v>
      </c>
      <c r="D315" s="302">
        <f>SUM(D313:D314)</f>
        <v>0.34375243104246095</v>
      </c>
      <c r="E315" s="299" t="str">
        <f>CONCATENATE("(",ROUND((D315/$H315)*100,1),")")</f>
        <v>(17.7)</v>
      </c>
      <c r="F315" s="302">
        <f>SUM(F313:F314)</f>
        <v>0.17796929514876494</v>
      </c>
      <c r="G315" s="299" t="str">
        <f>CONCATENATE("(",ROUND((F315/$H315)*100,1),")")</f>
        <v>(9.2)</v>
      </c>
      <c r="H315" s="302">
        <f>SUM(H313:H314)</f>
        <v>1.9369999999999998</v>
      </c>
      <c r="I315" s="299" t="str">
        <f>CONCATENATE("(",ROUND((H315/$H315)*100,1),")")</f>
        <v>(100)</v>
      </c>
      <c r="K315" s="302">
        <f t="shared" si="242"/>
        <v>-8.1874636542846879E-2</v>
      </c>
      <c r="L315" s="302">
        <f t="shared" si="243"/>
        <v>-1.9429299587666149E-2</v>
      </c>
      <c r="M315" s="302">
        <f t="shared" si="244"/>
        <v>5.3039361305134702E-3</v>
      </c>
      <c r="N315" s="302">
        <f t="shared" si="245"/>
        <v>-9.5999999999999558E-2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1.428240857690636</v>
      </c>
      <c r="C324" s="299" t="str">
        <f>CONCATENATE("(",ROUND((B324/$H326)*100,1),")")</f>
        <v>(31.2)</v>
      </c>
      <c r="D324" s="302">
        <f>'Ind T6'!M135</f>
        <v>0.47532965476915978</v>
      </c>
      <c r="E324" s="299" t="str">
        <f>CONCATENATE("(",ROUND((D324/$H326)*100,1),")")</f>
        <v>(10.4)</v>
      </c>
      <c r="F324" s="302">
        <f>'Ind T6'!N135</f>
        <v>0.32868635781990729</v>
      </c>
      <c r="G324" s="299" t="str">
        <f>CONCATENATE("(",ROUND((F324/$H326)*100,1),")")</f>
        <v>(7.2)</v>
      </c>
      <c r="H324" s="302">
        <f>SUM(B324,D324,F324)</f>
        <v>2.232256870279703</v>
      </c>
      <c r="I324" s="299" t="str">
        <f>CONCATENATE("(",ROUND((H324/$H326)*100,1),")")</f>
        <v>(48.7)</v>
      </c>
      <c r="K324" s="302">
        <f>B329-B324</f>
        <v>9.3366697029697576E-3</v>
      </c>
      <c r="L324" s="302">
        <f>D329-D324</f>
        <v>4.374973094798118E-3</v>
      </c>
      <c r="M324" s="302">
        <f>F329-F324</f>
        <v>1.952425466697516E-2</v>
      </c>
      <c r="N324" s="302">
        <f>SUM(K324:M324)</f>
        <v>3.3235897464743036E-2</v>
      </c>
    </row>
    <row r="325" spans="1:14" x14ac:dyDescent="0.2">
      <c r="A325" s="282" t="s">
        <v>365</v>
      </c>
      <c r="B325" s="302">
        <f>'Ind T6'!L134</f>
        <v>1.2523229467821184</v>
      </c>
      <c r="C325" s="299" t="str">
        <f>CONCATENATE("(",ROUND((B325/$H326)*100,1),")")</f>
        <v>(27.3)</v>
      </c>
      <c r="D325" s="302">
        <f>'Ind T6'!M134</f>
        <v>0.92778007278443275</v>
      </c>
      <c r="E325" s="299" t="str">
        <f>CONCATENATE("(",ROUND((D325/$H326)*100,1),")")</f>
        <v>(20.3)</v>
      </c>
      <c r="F325" s="302">
        <f>'Ind T6'!N134</f>
        <v>0.16664011015374627</v>
      </c>
      <c r="G325" s="299" t="str">
        <f>CONCATENATE("(",ROUND((F325/$H326)*100,1),")")</f>
        <v>(3.6)</v>
      </c>
      <c r="H325" s="302">
        <f t="shared" ref="H325" si="246">SUM(B325,D325,F325)</f>
        <v>2.3467431297202972</v>
      </c>
      <c r="I325" s="299" t="str">
        <f>CONCATENATE("(",ROUND((H325/$H326)*100,1),")")</f>
        <v>(51.3)</v>
      </c>
      <c r="K325" s="302">
        <f t="shared" ref="K325:K326" si="247">B330-B325</f>
        <v>5.4122060834867591E-2</v>
      </c>
      <c r="L325" s="302">
        <f t="shared" ref="L325:L326" si="248">D330-D325</f>
        <v>-3.3891890013964976E-2</v>
      </c>
      <c r="M325" s="302">
        <f t="shared" ref="M325:M326" si="249">F330-F325</f>
        <v>3.5339317143459337E-3</v>
      </c>
      <c r="N325" s="302">
        <f t="shared" ref="N325:N326" si="250">SUM(K325:M325)</f>
        <v>2.3764102535248549E-2</v>
      </c>
    </row>
    <row r="326" spans="1:14" x14ac:dyDescent="0.2">
      <c r="A326" s="282" t="s">
        <v>363</v>
      </c>
      <c r="B326" s="302">
        <f>SUM(B324:B325)</f>
        <v>2.6805638044727544</v>
      </c>
      <c r="C326" s="299" t="str">
        <f>CONCATENATE("(",ROUND((B326/$H326)*100,1),")")</f>
        <v>(58.5)</v>
      </c>
      <c r="D326" s="302">
        <f>SUM(D324:D325)</f>
        <v>1.4031097275535926</v>
      </c>
      <c r="E326" s="299" t="str">
        <f>CONCATENATE("(",ROUND((D326/$H326)*100,1),")")</f>
        <v>(30.6)</v>
      </c>
      <c r="F326" s="302">
        <f>SUM(F324:F325)</f>
        <v>0.49532646797365354</v>
      </c>
      <c r="G326" s="299" t="str">
        <f>CONCATENATE("(",ROUND((F326/$H326)*100,1),")")</f>
        <v>(10.8)</v>
      </c>
      <c r="H326" s="302">
        <f>SUM(H324:H325)</f>
        <v>4.5790000000000006</v>
      </c>
      <c r="I326" s="299" t="str">
        <f>CONCATENATE("(",ROUND((H326/$H326)*100,1),")")</f>
        <v>(100)</v>
      </c>
      <c r="K326" s="302">
        <f t="shared" si="247"/>
        <v>6.3458730537837127E-2</v>
      </c>
      <c r="L326" s="302">
        <f t="shared" si="248"/>
        <v>-2.9516916919166913E-2</v>
      </c>
      <c r="M326" s="302">
        <f t="shared" si="249"/>
        <v>2.3058186381321066E-2</v>
      </c>
      <c r="N326" s="302">
        <f t="shared" si="250"/>
        <v>5.699999999999128E-2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1.4375775273936058</v>
      </c>
      <c r="C329" s="299" t="str">
        <f>CONCATENATE("(",ROUND((B329/$H331)*100,1),")")</f>
        <v>(31)</v>
      </c>
      <c r="D329" s="302">
        <f>'Ind T6'!R135</f>
        <v>0.4797046278639579</v>
      </c>
      <c r="E329" s="299" t="str">
        <f>CONCATENATE("(",ROUND((D329/$H331)*100,1),")")</f>
        <v>(10.3)</v>
      </c>
      <c r="F329" s="302">
        <f>'Ind T6'!S135</f>
        <v>0.34821061248688245</v>
      </c>
      <c r="G329" s="299" t="str">
        <f>CONCATENATE("(",ROUND((F329/$H331)*100,1),")")</f>
        <v>(7.5)</v>
      </c>
      <c r="H329" s="302">
        <f>SUM(B329,D329,F329)</f>
        <v>2.2654927677444459</v>
      </c>
      <c r="I329" s="299" t="str">
        <f>CONCATENATE("(",ROUND((H329/$H331)*100,1),")")</f>
        <v>(48.9)</v>
      </c>
      <c r="K329" s="302">
        <f>B334-B329</f>
        <v>0.23069706489532993</v>
      </c>
      <c r="L329" s="302">
        <f>D334-D329</f>
        <v>8.7137188558405521E-2</v>
      </c>
      <c r="M329" s="302">
        <f>F334-F329</f>
        <v>9.0853685826059294E-2</v>
      </c>
      <c r="N329" s="302">
        <f>SUM(K329:M329)</f>
        <v>0.40868793927979474</v>
      </c>
    </row>
    <row r="330" spans="1:14" x14ac:dyDescent="0.2">
      <c r="A330" s="282" t="s">
        <v>365</v>
      </c>
      <c r="B330" s="302">
        <f>'Ind T6'!Q134</f>
        <v>1.306445007616986</v>
      </c>
      <c r="C330" s="299" t="str">
        <f>CONCATENATE("(",ROUND((B330/$H331)*100,1),")")</f>
        <v>(28.2)</v>
      </c>
      <c r="D330" s="302">
        <f>'Ind T6'!R134</f>
        <v>0.89388818277046778</v>
      </c>
      <c r="E330" s="299" t="str">
        <f>CONCATENATE("(",ROUND((D330/$H331)*100,1),")")</f>
        <v>(19.3)</v>
      </c>
      <c r="F330" s="302">
        <f>'Ind T6'!S134</f>
        <v>0.17017404186809221</v>
      </c>
      <c r="G330" s="299" t="str">
        <f>CONCATENATE("(",ROUND((F330/$H331)*100,1),")")</f>
        <v>(3.7)</v>
      </c>
      <c r="H330" s="302">
        <f t="shared" ref="H330" si="251">SUM(B330,D330,F330)</f>
        <v>2.3705072322555463</v>
      </c>
      <c r="I330" s="299" t="str">
        <f>CONCATENATE("(",ROUND((H330/$H331)*100,1),")")</f>
        <v>(51.1)</v>
      </c>
      <c r="K330" s="302">
        <f t="shared" ref="K330:K331" si="252">B335-B330</f>
        <v>0.31750823155522845</v>
      </c>
      <c r="L330" s="302">
        <f t="shared" ref="L330:L331" si="253">D335-D330</f>
        <v>5.6003285670998548E-2</v>
      </c>
      <c r="M330" s="302">
        <f t="shared" ref="M330:M331" si="254">F335-F330</f>
        <v>2.8800543493993525E-2</v>
      </c>
      <c r="N330" s="302">
        <f t="shared" ref="N330:N331" si="255">SUM(K330:M330)</f>
        <v>0.40231206072022052</v>
      </c>
    </row>
    <row r="331" spans="1:14" x14ac:dyDescent="0.2">
      <c r="A331" s="282" t="s">
        <v>363</v>
      </c>
      <c r="B331" s="302">
        <f>SUM(B329:B330)</f>
        <v>2.7440225350105916</v>
      </c>
      <c r="C331" s="299" t="str">
        <f>CONCATENATE("(",ROUND((B331/$H331)*100,1),")")</f>
        <v>(59.2)</v>
      </c>
      <c r="D331" s="302">
        <f>SUM(D329:D330)</f>
        <v>1.3735928106344257</v>
      </c>
      <c r="E331" s="299" t="str">
        <f>CONCATENATE("(",ROUND((D331/$H331)*100,1),")")</f>
        <v>(29.6)</v>
      </c>
      <c r="F331" s="302">
        <f>SUM(F329:F330)</f>
        <v>0.51838465435497461</v>
      </c>
      <c r="G331" s="299" t="str">
        <f>CONCATENATE("(",ROUND((F331/$H331)*100,1),")")</f>
        <v>(11.2)</v>
      </c>
      <c r="H331" s="302">
        <f>SUM(H329:H330)</f>
        <v>4.6359999999999921</v>
      </c>
      <c r="I331" s="299" t="str">
        <f>CONCATENATE("(",ROUND((H331/$H331)*100,1),")")</f>
        <v>(100)</v>
      </c>
      <c r="K331" s="302">
        <f t="shared" si="252"/>
        <v>0.5482052964505586</v>
      </c>
      <c r="L331" s="302">
        <f t="shared" si="253"/>
        <v>0.14314047422940401</v>
      </c>
      <c r="M331" s="302">
        <f t="shared" si="254"/>
        <v>0.11965422932005287</v>
      </c>
      <c r="N331" s="302">
        <f t="shared" si="255"/>
        <v>0.81100000000001549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1.6682745922889357</v>
      </c>
      <c r="C334" s="299" t="str">
        <f>CONCATENATE("(",ROUND((B334/$H336)*100,1),")")</f>
        <v>(30.6)</v>
      </c>
      <c r="D334" s="302">
        <f>'Ind T6'!W135</f>
        <v>0.56684181642236342</v>
      </c>
      <c r="E334" s="299" t="str">
        <f>CONCATENATE("(",ROUND((D334/$H336)*100,1),")")</f>
        <v>(10.4)</v>
      </c>
      <c r="F334" s="302">
        <f>'Ind T6'!X135</f>
        <v>0.43906429831294175</v>
      </c>
      <c r="G334" s="299" t="str">
        <f>CONCATENATE("(",ROUND((F334/$H336)*100,1),")")</f>
        <v>(8.1)</v>
      </c>
      <c r="H334" s="302">
        <f>SUM(B334,D334,F334)</f>
        <v>2.6741807070242407</v>
      </c>
      <c r="I334" s="299" t="str">
        <f>CONCATENATE("(",ROUND((H334/$H336)*100,1),")")</f>
        <v>(49.1)</v>
      </c>
      <c r="K334" s="302">
        <f>B334-B324</f>
        <v>0.24003373459829969</v>
      </c>
      <c r="L334" s="302">
        <f>D334-D324</f>
        <v>9.1512161653203639E-2</v>
      </c>
      <c r="M334" s="302">
        <f>F334-F324</f>
        <v>0.11037794049303445</v>
      </c>
      <c r="N334" s="302">
        <f>SUM(K334:M334)</f>
        <v>0.44192383674453778</v>
      </c>
    </row>
    <row r="335" spans="1:14" x14ac:dyDescent="0.2">
      <c r="A335" s="282" t="s">
        <v>365</v>
      </c>
      <c r="B335" s="302">
        <f>'Ind T6'!V134</f>
        <v>1.6239532391722145</v>
      </c>
      <c r="C335" s="299" t="str">
        <f>CONCATENATE("(",ROUND((B335/$H336)*100,1),")")</f>
        <v>(29.8)</v>
      </c>
      <c r="D335" s="302">
        <f>'Ind T6'!W134</f>
        <v>0.94989146844146632</v>
      </c>
      <c r="E335" s="299" t="str">
        <f>CONCATENATE("(",ROUND((D335/$H336)*100,1),")")</f>
        <v>(17.4)</v>
      </c>
      <c r="F335" s="302">
        <f>'Ind T6'!X134</f>
        <v>0.19897458536208573</v>
      </c>
      <c r="G335" s="299" t="str">
        <f>CONCATENATE("(",ROUND((F335/$H336)*100,1),")")</f>
        <v>(3.7)</v>
      </c>
      <c r="H335" s="302">
        <f>SUM(B335,D335,F335)</f>
        <v>2.7728192929757665</v>
      </c>
      <c r="I335" s="299" t="str">
        <f>CONCATENATE("(",ROUND((H335/$H336)*100,1),")")</f>
        <v>(50.9)</v>
      </c>
      <c r="K335" s="302">
        <f t="shared" ref="K335:K336" si="256">B335-B325</f>
        <v>0.37163029239009604</v>
      </c>
      <c r="L335" s="302">
        <f t="shared" ref="L335:L336" si="257">D335-D325</f>
        <v>2.2111395657033572E-2</v>
      </c>
      <c r="M335" s="302">
        <f t="shared" ref="M335:M336" si="258">F335-F325</f>
        <v>3.2334475208339458E-2</v>
      </c>
      <c r="N335" s="302">
        <f t="shared" ref="N335:N336" si="259">SUM(K335:M335)</f>
        <v>0.42607616325546904</v>
      </c>
    </row>
    <row r="336" spans="1:14" x14ac:dyDescent="0.2">
      <c r="A336" s="282" t="s">
        <v>363</v>
      </c>
      <c r="B336" s="302">
        <f>SUM(B334:B335)</f>
        <v>3.2922278314611502</v>
      </c>
      <c r="C336" s="299" t="str">
        <f>CONCATENATE("(",ROUND((B336/$H336)*100,1),")")</f>
        <v>(60.4)</v>
      </c>
      <c r="D336" s="302">
        <f>SUM(D334:D335)</f>
        <v>1.5167332848638297</v>
      </c>
      <c r="E336" s="299" t="str">
        <f>CONCATENATE("(",ROUND((D336/$H336)*100,1),")")</f>
        <v>(27.8)</v>
      </c>
      <c r="F336" s="302">
        <f>SUM(F334:F335)</f>
        <v>0.63803888367502748</v>
      </c>
      <c r="G336" s="299" t="str">
        <f>CONCATENATE("(",ROUND((F336/$H336)*100,1),")")</f>
        <v>(11.7)</v>
      </c>
      <c r="H336" s="302">
        <f>SUM(H334:H335)</f>
        <v>5.4470000000000072</v>
      </c>
      <c r="I336" s="299" t="str">
        <f>CONCATENATE("(",ROUND((H336/$H336)*100,1),")")</f>
        <v>(100)</v>
      </c>
      <c r="K336" s="302">
        <f t="shared" si="256"/>
        <v>0.61166402698839573</v>
      </c>
      <c r="L336" s="302">
        <f t="shared" si="257"/>
        <v>0.1136235573102371</v>
      </c>
      <c r="M336" s="302">
        <f t="shared" si="258"/>
        <v>0.14271241570137394</v>
      </c>
      <c r="N336" s="302">
        <f t="shared" si="259"/>
        <v>0.86800000000000677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4.2719861574905984</v>
      </c>
      <c r="C345" s="299" t="str">
        <f>CONCATENATE("(",ROUND((B345/$H347)*100,1),")")</f>
        <v>(37.9)</v>
      </c>
      <c r="D345" s="302">
        <f>'Ind T6'!M144</f>
        <v>0.65780244783399677</v>
      </c>
      <c r="E345" s="299" t="str">
        <f>CONCATENATE("(",ROUND((D345/$H347)*100,1),")")</f>
        <v>(5.8)</v>
      </c>
      <c r="F345" s="302">
        <f>'Ind T6'!N144</f>
        <v>1.9382110778303179</v>
      </c>
      <c r="G345" s="299" t="str">
        <f>CONCATENATE("(",ROUND((F345/$H347)*100,1),")")</f>
        <v>(17.2)</v>
      </c>
      <c r="H345" s="302">
        <f>SUM(B345,D345,F345)</f>
        <v>6.8679996831549133</v>
      </c>
      <c r="I345" s="299" t="str">
        <f>CONCATENATE("(",ROUND((H345/$H347)*100,1),")")</f>
        <v>(60.9)</v>
      </c>
      <c r="K345" s="302">
        <f>B350-B345</f>
        <v>0.12077182339913062</v>
      </c>
      <c r="L345" s="302">
        <f>D350-D345</f>
        <v>4.6586003963843048E-2</v>
      </c>
      <c r="M345" s="302">
        <f>F350-F345</f>
        <v>8.3236479484688486E-2</v>
      </c>
      <c r="N345" s="302">
        <f>SUM(K345:M345)</f>
        <v>0.25059430684766215</v>
      </c>
    </row>
    <row r="346" spans="1:14" x14ac:dyDescent="0.2">
      <c r="A346" s="282" t="s">
        <v>365</v>
      </c>
      <c r="B346" s="302">
        <f>'Ind T6'!L143</f>
        <v>2.2662192620580748</v>
      </c>
      <c r="C346" s="299" t="str">
        <f>CONCATENATE("(",ROUND((B346/$H347)*100,1),")")</f>
        <v>(20.1)</v>
      </c>
      <c r="D346" s="302">
        <f>'Ind T6'!M143</f>
        <v>1.625962415373629</v>
      </c>
      <c r="E346" s="299" t="str">
        <f>CONCATENATE("(",ROUND((D346/$H347)*100,1),")")</f>
        <v>(14.4)</v>
      </c>
      <c r="F346" s="302">
        <f>'Ind T6'!N143</f>
        <v>0.5108186394133708</v>
      </c>
      <c r="G346" s="299" t="str">
        <f>CONCATENATE("(",ROUND((F346/$H347)*100,1),")")</f>
        <v>(4.5)</v>
      </c>
      <c r="H346" s="302">
        <f t="shared" ref="H346" si="260">SUM(B346,D346,F346)</f>
        <v>4.4030003168450742</v>
      </c>
      <c r="I346" s="299" t="str">
        <f>CONCATENATE("(",ROUND((H346/$H347)*100,1),")")</f>
        <v>(39.1)</v>
      </c>
      <c r="K346" s="302">
        <f t="shared" ref="K346:K347" si="261">B351-B346</f>
        <v>0.11489346822818591</v>
      </c>
      <c r="L346" s="302">
        <f t="shared" ref="L346:L347" si="262">D351-D346</f>
        <v>9.4156939168962728E-2</v>
      </c>
      <c r="M346" s="302">
        <f t="shared" ref="M346:M347" si="263">F351-F346</f>
        <v>3.5355285755204746E-2</v>
      </c>
      <c r="N346" s="302">
        <f t="shared" ref="N346:N347" si="264">SUM(K346:M346)</f>
        <v>0.24440569315235339</v>
      </c>
    </row>
    <row r="347" spans="1:14" x14ac:dyDescent="0.2">
      <c r="A347" s="282" t="s">
        <v>363</v>
      </c>
      <c r="B347" s="302">
        <f>SUM(B345:B346)</f>
        <v>6.5382054195486727</v>
      </c>
      <c r="C347" s="299" t="str">
        <f>CONCATENATE("(",ROUND((B347/$H347)*100,1),")")</f>
        <v>(58)</v>
      </c>
      <c r="D347" s="302">
        <f>SUM(D345:D346)</f>
        <v>2.283764863207626</v>
      </c>
      <c r="E347" s="299" t="str">
        <f>CONCATENATE("(",ROUND((D347/$H347)*100,1),")")</f>
        <v>(20.3)</v>
      </c>
      <c r="F347" s="302">
        <f>SUM(F345:F346)</f>
        <v>2.4490297172436888</v>
      </c>
      <c r="G347" s="299" t="str">
        <f>CONCATENATE("(",ROUND((F347/$H347)*100,1),")")</f>
        <v>(21.7)</v>
      </c>
      <c r="H347" s="302">
        <f>SUM(H345:H346)</f>
        <v>11.270999999999987</v>
      </c>
      <c r="I347" s="299" t="str">
        <f>CONCATENATE("(",ROUND((H347/$H347)*100,1),")")</f>
        <v>(100)</v>
      </c>
      <c r="K347" s="302">
        <f t="shared" si="261"/>
        <v>0.23566529162731698</v>
      </c>
      <c r="L347" s="302">
        <f t="shared" si="262"/>
        <v>0.14074294313280555</v>
      </c>
      <c r="M347" s="302">
        <f t="shared" si="263"/>
        <v>0.11859176523989312</v>
      </c>
      <c r="N347" s="302">
        <f t="shared" si="264"/>
        <v>0.49500000000001565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4.392757980889729</v>
      </c>
      <c r="C350" s="299" t="str">
        <f>CONCATENATE("(",ROUND((B350/$H352)*100,1),")")</f>
        <v>(37.3)</v>
      </c>
      <c r="D350" s="302">
        <f>'Ind T6'!R144</f>
        <v>0.70438845179783982</v>
      </c>
      <c r="E350" s="299" t="str">
        <f>CONCATENATE("(",ROUND((D350/$H352)*100,1),")")</f>
        <v>(6)</v>
      </c>
      <c r="F350" s="302">
        <f>'Ind T6'!S144</f>
        <v>2.0214475573150064</v>
      </c>
      <c r="G350" s="299" t="str">
        <f>CONCATENATE("(",ROUND((F350/$H352)*100,1),")")</f>
        <v>(17.2)</v>
      </c>
      <c r="H350" s="302">
        <f>SUM(B350,D350,F350)</f>
        <v>7.1185939900025748</v>
      </c>
      <c r="I350" s="299" t="str">
        <f>CONCATENATE("(",ROUND((H350/$H352)*100,1),")")</f>
        <v>(60.5)</v>
      </c>
      <c r="K350" s="302">
        <f>B355-B350</f>
        <v>0.19978637237832952</v>
      </c>
      <c r="L350" s="302">
        <f>D355-D350</f>
        <v>8.1328606491494315E-2</v>
      </c>
      <c r="M350" s="302">
        <f>F355-F350</f>
        <v>0.14590911845455112</v>
      </c>
      <c r="N350" s="302">
        <f>SUM(K350:M350)</f>
        <v>0.42702409732437496</v>
      </c>
    </row>
    <row r="351" spans="1:14" x14ac:dyDescent="0.2">
      <c r="A351" s="282" t="s">
        <v>365</v>
      </c>
      <c r="B351" s="302">
        <f>'Ind T6'!Q143</f>
        <v>2.3811127302862607</v>
      </c>
      <c r="C351" s="299" t="str">
        <f>CONCATENATE("(",ROUND((B351/$H352)*100,1),")")</f>
        <v>(20.2)</v>
      </c>
      <c r="D351" s="302">
        <f>'Ind T6'!R143</f>
        <v>1.7201193545425917</v>
      </c>
      <c r="E351" s="299" t="str">
        <f>CONCATENATE("(",ROUND((D351/$H352)*100,1),")")</f>
        <v>(14.6)</v>
      </c>
      <c r="F351" s="302">
        <f>'Ind T6'!S143</f>
        <v>0.54617392516857555</v>
      </c>
      <c r="G351" s="299" t="str">
        <f>CONCATENATE("(",ROUND((F351/$H352)*100,1),")")</f>
        <v>(4.6)</v>
      </c>
      <c r="H351" s="302">
        <f t="shared" ref="H351" si="265">SUM(B351,D351,F351)</f>
        <v>4.6474060099974288</v>
      </c>
      <c r="I351" s="299" t="str">
        <f>CONCATENATE("(",ROUND((H351/$H352)*100,1),")")</f>
        <v>(39.5)</v>
      </c>
      <c r="K351" s="302">
        <f t="shared" ref="K351:K352" si="266">B356-B351</f>
        <v>0.1829895088118052</v>
      </c>
      <c r="L351" s="302">
        <f t="shared" ref="L351:L352" si="267">D356-D351</f>
        <v>0.14329805099661064</v>
      </c>
      <c r="M351" s="302">
        <f t="shared" ref="M351:M352" si="268">F356-F351</f>
        <v>6.3688342867226799E-2</v>
      </c>
      <c r="N351" s="302">
        <f t="shared" ref="N351:N352" si="269">SUM(K351:M351)</f>
        <v>0.38997590267564264</v>
      </c>
    </row>
    <row r="352" spans="1:14" x14ac:dyDescent="0.2">
      <c r="A352" s="282" t="s">
        <v>363</v>
      </c>
      <c r="B352" s="302">
        <f>SUM(B350:B351)</f>
        <v>6.7738707111759897</v>
      </c>
      <c r="C352" s="299" t="str">
        <f>CONCATENATE("(",ROUND((B352/$H352)*100,1),")")</f>
        <v>(57.6)</v>
      </c>
      <c r="D352" s="302">
        <f>SUM(D350:D351)</f>
        <v>2.4245078063404315</v>
      </c>
      <c r="E352" s="299" t="str">
        <f>CONCATENATE("(",ROUND((D352/$H352)*100,1),")")</f>
        <v>(20.6)</v>
      </c>
      <c r="F352" s="302">
        <f>SUM(F350:F351)</f>
        <v>2.5676214824835819</v>
      </c>
      <c r="G352" s="299" t="str">
        <f>CONCATENATE("(",ROUND((F352/$H352)*100,1),")")</f>
        <v>(21.8)</v>
      </c>
      <c r="H352" s="302">
        <f>SUM(H350:H351)</f>
        <v>11.766000000000004</v>
      </c>
      <c r="I352" s="299" t="str">
        <f>CONCATENATE("(",ROUND((H352/$H352)*100,1),")")</f>
        <v>(100)</v>
      </c>
      <c r="K352" s="302">
        <f t="shared" si="266"/>
        <v>0.38277588119013473</v>
      </c>
      <c r="L352" s="302">
        <f t="shared" si="267"/>
        <v>0.22462665748810506</v>
      </c>
      <c r="M352" s="302">
        <f t="shared" si="268"/>
        <v>0.2095974613217777</v>
      </c>
      <c r="N352" s="302">
        <f t="shared" si="269"/>
        <v>0.81700000000001749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4.5925443532680585</v>
      </c>
      <c r="C355" s="299" t="str">
        <f>CONCATENATE("(",ROUND((B355/$H357)*100,1),")")</f>
        <v>(36.5)</v>
      </c>
      <c r="D355" s="302">
        <f>'Ind T6'!W144</f>
        <v>0.78571705828933414</v>
      </c>
      <c r="E355" s="299" t="str">
        <f>CONCATENATE("(",ROUND((D355/$H357)*100,1),")")</f>
        <v>(6.2)</v>
      </c>
      <c r="F355" s="302">
        <f>'Ind T6'!X144</f>
        <v>2.1673566757695575</v>
      </c>
      <c r="G355" s="299" t="str">
        <f>CONCATENATE("(",ROUND((F355/$H357)*100,1),")")</f>
        <v>(17.2)</v>
      </c>
      <c r="H355" s="302">
        <f>SUM(B355,D355,F355)</f>
        <v>7.5456180873269503</v>
      </c>
      <c r="I355" s="299" t="str">
        <f>CONCATENATE("(",ROUND((H355/$H357)*100,1),")")</f>
        <v>(60)</v>
      </c>
      <c r="K355" s="302">
        <f>B355-B345</f>
        <v>0.32055819577746014</v>
      </c>
      <c r="L355" s="302">
        <f>D355-D345</f>
        <v>0.12791461045533736</v>
      </c>
      <c r="M355" s="302">
        <f>F355-F345</f>
        <v>0.22914559793923961</v>
      </c>
      <c r="N355" s="302">
        <f>SUM(K355:M355)</f>
        <v>0.67761840417203711</v>
      </c>
    </row>
    <row r="356" spans="1:14" x14ac:dyDescent="0.2">
      <c r="A356" s="282" t="s">
        <v>365</v>
      </c>
      <c r="B356" s="302">
        <f>'Ind T6'!V143</f>
        <v>2.5641022390980659</v>
      </c>
      <c r="C356" s="299" t="str">
        <f>CONCATENATE("(",ROUND((B356/$H357)*100,1),")")</f>
        <v>(20.4)</v>
      </c>
      <c r="D356" s="302">
        <f>'Ind T6'!W143</f>
        <v>1.8634174055392023</v>
      </c>
      <c r="E356" s="299" t="str">
        <f>CONCATENATE("(",ROUND((D356/$H357)*100,1),")")</f>
        <v>(14.8)</v>
      </c>
      <c r="F356" s="302">
        <f>'Ind T6'!X143</f>
        <v>0.60986226803580235</v>
      </c>
      <c r="G356" s="299" t="str">
        <f>CONCATENATE("(",ROUND((F356/$H357)*100,1),")")</f>
        <v>(4.8)</v>
      </c>
      <c r="H356" s="302">
        <f t="shared" ref="H356" si="270">SUM(B356,D356,F356)</f>
        <v>5.0373819126730703</v>
      </c>
      <c r="I356" s="299" t="str">
        <f>CONCATENATE("(",ROUND((H356/$H357)*100,1),")")</f>
        <v>(40)</v>
      </c>
      <c r="K356" s="302">
        <f t="shared" ref="K356:K357" si="271">B356-B346</f>
        <v>0.29788297703999111</v>
      </c>
      <c r="L356" s="302">
        <f t="shared" ref="L356:L357" si="272">D356-D346</f>
        <v>0.23745499016557337</v>
      </c>
      <c r="M356" s="302">
        <f t="shared" ref="M356:M357" si="273">F356-F346</f>
        <v>9.9043628622431545E-2</v>
      </c>
      <c r="N356" s="302">
        <f t="shared" ref="N356:N357" si="274">SUM(K356:M356)</f>
        <v>0.63438159582799603</v>
      </c>
    </row>
    <row r="357" spans="1:14" x14ac:dyDescent="0.2">
      <c r="A357" s="282" t="s">
        <v>363</v>
      </c>
      <c r="B357" s="302">
        <f>SUM(B355:B356)</f>
        <v>7.1566465923661244</v>
      </c>
      <c r="C357" s="299" t="str">
        <f>CONCATENATE("(",ROUND((B357/$H357)*100,1),")")</f>
        <v>(56.9)</v>
      </c>
      <c r="D357" s="302">
        <f>SUM(D355:D356)</f>
        <v>2.6491344638285366</v>
      </c>
      <c r="E357" s="299" t="str">
        <f>CONCATENATE("(",ROUND((D357/$H357)*100,1),")")</f>
        <v>(21.1)</v>
      </c>
      <c r="F357" s="302">
        <f>SUM(F355:F356)</f>
        <v>2.7772189438053596</v>
      </c>
      <c r="G357" s="299" t="str">
        <f>CONCATENATE("(",ROUND((F357/$H357)*100,1),")")</f>
        <v>(22.1)</v>
      </c>
      <c r="H357" s="302">
        <f>SUM(H355:H356)</f>
        <v>12.58300000000002</v>
      </c>
      <c r="I357" s="299" t="str">
        <f>CONCATENATE("(",ROUND((H357/$H357)*100,1),")")</f>
        <v>(100)</v>
      </c>
      <c r="K357" s="302">
        <f t="shared" si="271"/>
        <v>0.6184411728174517</v>
      </c>
      <c r="L357" s="302">
        <f t="shared" si="272"/>
        <v>0.36536960062091062</v>
      </c>
      <c r="M357" s="302">
        <f t="shared" si="273"/>
        <v>0.32818922656167082</v>
      </c>
      <c r="N357" s="302">
        <f t="shared" si="274"/>
        <v>1.3120000000000331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3.9409984909013667</v>
      </c>
      <c r="C366" s="299" t="str">
        <f>CONCATENATE("(",ROUND((B366/$H368)*100,1),")")</f>
        <v>(39.1)</v>
      </c>
      <c r="D366" s="302">
        <f>'Ind T6'!M153</f>
        <v>1.3883479461653971</v>
      </c>
      <c r="E366" s="299" t="str">
        <f>CONCATENATE("(",ROUND((D366/$H368)*100,1),")")</f>
        <v>(13.8)</v>
      </c>
      <c r="F366" s="302">
        <f>'Ind T6'!N153</f>
        <v>0.3799355839052212</v>
      </c>
      <c r="G366" s="299" t="str">
        <f>CONCATENATE("(",ROUND((F366/$H368)*100,1),")")</f>
        <v>(3.8)</v>
      </c>
      <c r="H366" s="302">
        <f>SUM(B366,D366,F366)</f>
        <v>5.709282020971985</v>
      </c>
      <c r="I366" s="299" t="str">
        <f>CONCATENATE("(",ROUND((H366/$H368)*100,1),")")</f>
        <v>(56.7)</v>
      </c>
      <c r="K366" s="302">
        <f>B371-B366</f>
        <v>0.28423431927394338</v>
      </c>
      <c r="L366" s="302">
        <f>D371-D366</f>
        <v>9.7102460741557817E-2</v>
      </c>
      <c r="M366" s="302">
        <f>F371-F366</f>
        <v>2.1049000929912021E-2</v>
      </c>
      <c r="N366" s="302">
        <f>SUM(K366:M366)</f>
        <v>0.40238578094541322</v>
      </c>
    </row>
    <row r="367" spans="1:14" x14ac:dyDescent="0.2">
      <c r="A367" s="282" t="s">
        <v>365</v>
      </c>
      <c r="B367" s="302">
        <f>'Ind T6'!L152</f>
        <v>2.0176995762104974</v>
      </c>
      <c r="C367" s="299" t="str">
        <f>CONCATENATE("(",ROUND((B367/$H368)*100,1),")")</f>
        <v>(20)</v>
      </c>
      <c r="D367" s="302">
        <f>'Ind T6'!M152</f>
        <v>1.9008027288004516</v>
      </c>
      <c r="E367" s="299" t="str">
        <f>CONCATENATE("(",ROUND((D367/$H368)*100,1),")")</f>
        <v>(18.9)</v>
      </c>
      <c r="F367" s="302">
        <f>'Ind T6'!N152</f>
        <v>0.44821567401707307</v>
      </c>
      <c r="G367" s="299" t="str">
        <f>CONCATENATE("(",ROUND((F367/$H368)*100,1),")")</f>
        <v>(4.4)</v>
      </c>
      <c r="H367" s="302">
        <f t="shared" ref="H367" si="275">SUM(B367,D367,F367)</f>
        <v>4.3667179790280226</v>
      </c>
      <c r="I367" s="299" t="str">
        <f>CONCATENATE("(",ROUND((H367/$H368)*100,1),")")</f>
        <v>(43.3)</v>
      </c>
      <c r="K367" s="302">
        <f t="shared" ref="K367:K368" si="276">B372-B367</f>
        <v>0.18449404051601492</v>
      </c>
      <c r="L367" s="302">
        <f t="shared" ref="L367:L368" si="277">D372-D367</f>
        <v>9.8806647528391744E-2</v>
      </c>
      <c r="M367" s="302">
        <f t="shared" ref="M367:M368" si="278">F372-F367</f>
        <v>2.4313531010186462E-2</v>
      </c>
      <c r="N367" s="302">
        <f t="shared" ref="N367:N368" si="279">SUM(K367:M367)</f>
        <v>0.30761421905459313</v>
      </c>
    </row>
    <row r="368" spans="1:14" x14ac:dyDescent="0.2">
      <c r="A368" s="282" t="s">
        <v>363</v>
      </c>
      <c r="B368" s="302">
        <f>SUM(B366:B367)</f>
        <v>5.9586980671118646</v>
      </c>
      <c r="C368" s="299" t="str">
        <f>CONCATENATE("(",ROUND((B368/$H368)*100,1),")")</f>
        <v>(59.1)</v>
      </c>
      <c r="D368" s="302">
        <f>SUM(D366:D367)</f>
        <v>3.2891506749658488</v>
      </c>
      <c r="E368" s="299" t="str">
        <f>CONCATENATE("(",ROUND((D368/$H368)*100,1),")")</f>
        <v>(32.6)</v>
      </c>
      <c r="F368" s="302">
        <f>SUM(F366:F367)</f>
        <v>0.82815125792229427</v>
      </c>
      <c r="G368" s="299" t="str">
        <f>CONCATENATE("(",ROUND((F368/$H368)*100,1),")")</f>
        <v>(8.2)</v>
      </c>
      <c r="H368" s="302">
        <f>SUM(H366:H367)</f>
        <v>10.076000000000008</v>
      </c>
      <c r="I368" s="299" t="str">
        <f>CONCATENATE("(",ROUND((H368/$H368)*100,1),")")</f>
        <v>(100)</v>
      </c>
      <c r="K368" s="302">
        <f t="shared" si="276"/>
        <v>0.4687283597899583</v>
      </c>
      <c r="L368" s="302">
        <f t="shared" si="277"/>
        <v>0.19590910826994978</v>
      </c>
      <c r="M368" s="302">
        <f t="shared" si="278"/>
        <v>4.5362531940098538E-2</v>
      </c>
      <c r="N368" s="302">
        <f t="shared" si="279"/>
        <v>0.71000000000000663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4.22523281017531</v>
      </c>
      <c r="C371" s="299" t="str">
        <f>CONCATENATE("(",ROUND((B371/$H373)*100,1),")")</f>
        <v>(39.2)</v>
      </c>
      <c r="D371" s="302">
        <f>'Ind T6'!R153</f>
        <v>1.485450406906955</v>
      </c>
      <c r="E371" s="299" t="str">
        <f>CONCATENATE("(",ROUND((D371/$H373)*100,1),")")</f>
        <v>(13.8)</v>
      </c>
      <c r="F371" s="302">
        <f>'Ind T6'!S153</f>
        <v>0.40098458483513322</v>
      </c>
      <c r="G371" s="299" t="str">
        <f>CONCATENATE("(",ROUND((F371/$H373)*100,1),")")</f>
        <v>(3.7)</v>
      </c>
      <c r="H371" s="302">
        <f>SUM(B371,D371,F371)</f>
        <v>6.111667801917398</v>
      </c>
      <c r="I371" s="299" t="str">
        <f>CONCATENATE("(",ROUND((H371/$H373)*100,1),")")</f>
        <v>(56.7)</v>
      </c>
      <c r="K371" s="302">
        <f>B376-B371</f>
        <v>0.30176637386014349</v>
      </c>
      <c r="L371" s="302">
        <f>D376-D371</f>
        <v>9.1514842414235575E-2</v>
      </c>
      <c r="M371" s="302">
        <f>F376-F371</f>
        <v>2.990226418371561E-2</v>
      </c>
      <c r="N371" s="302">
        <f>SUM(K371:M371)</f>
        <v>0.42318348045809467</v>
      </c>
    </row>
    <row r="372" spans="1:14" x14ac:dyDescent="0.2">
      <c r="A372" s="282" t="s">
        <v>365</v>
      </c>
      <c r="B372" s="302">
        <f>'Ind T6'!Q152</f>
        <v>2.2021936167265124</v>
      </c>
      <c r="C372" s="299" t="str">
        <f>CONCATENATE("(",ROUND((B372/$H373)*100,1),")")</f>
        <v>(20.4)</v>
      </c>
      <c r="D372" s="302">
        <f>'Ind T6'!R152</f>
        <v>1.9996093763288434</v>
      </c>
      <c r="E372" s="299" t="str">
        <f>CONCATENATE("(",ROUND((D372/$H373)*100,1),")")</f>
        <v>(18.5)</v>
      </c>
      <c r="F372" s="302">
        <f>'Ind T6'!S152</f>
        <v>0.47252920502725954</v>
      </c>
      <c r="G372" s="299" t="str">
        <f>CONCATENATE("(",ROUND((F372/$H373)*100,1),")")</f>
        <v>(4.4)</v>
      </c>
      <c r="H372" s="302">
        <f t="shared" ref="H372" si="280">SUM(B372,D372,F372)</f>
        <v>4.6743321980826158</v>
      </c>
      <c r="I372" s="299" t="str">
        <f>CONCATENATE("(",ROUND((H372/$H373)*100,1),")")</f>
        <v>(43.3)</v>
      </c>
      <c r="K372" s="302">
        <f t="shared" ref="K372:K373" si="281">B377-B372</f>
        <v>0.2099245683855373</v>
      </c>
      <c r="L372" s="302">
        <f t="shared" ref="L372:L373" si="282">D377-D372</f>
        <v>6.9588043237647446E-2</v>
      </c>
      <c r="M372" s="302">
        <f t="shared" ref="M372:M373" si="283">F377-F372</f>
        <v>3.8303907918694147E-2</v>
      </c>
      <c r="N372" s="302">
        <f t="shared" ref="N372:N373" si="284">SUM(K372:M372)</f>
        <v>0.31781651954187889</v>
      </c>
    </row>
    <row r="373" spans="1:14" x14ac:dyDescent="0.2">
      <c r="A373" s="282" t="s">
        <v>363</v>
      </c>
      <c r="B373" s="302">
        <f>SUM(B371:B372)</f>
        <v>6.4274264269018229</v>
      </c>
      <c r="C373" s="299" t="str">
        <f>CONCATENATE("(",ROUND((B373/$H373)*100,1),")")</f>
        <v>(59.6)</v>
      </c>
      <c r="D373" s="302">
        <f>SUM(D371:D372)</f>
        <v>3.4850597832357986</v>
      </c>
      <c r="E373" s="299" t="str">
        <f>CONCATENATE("(",ROUND((D373/$H373)*100,1),")")</f>
        <v>(32.3)</v>
      </c>
      <c r="F373" s="302">
        <f>SUM(F371:F372)</f>
        <v>0.87351378986239281</v>
      </c>
      <c r="G373" s="299" t="str">
        <f>CONCATENATE("(",ROUND((F373/$H373)*100,1),")")</f>
        <v>(8.1)</v>
      </c>
      <c r="H373" s="302">
        <f>SUM(H371:H372)</f>
        <v>10.786000000000014</v>
      </c>
      <c r="I373" s="299" t="str">
        <f>CONCATENATE("(",ROUND((H373/$H373)*100,1),")")</f>
        <v>(100)</v>
      </c>
      <c r="K373" s="302">
        <f t="shared" si="281"/>
        <v>0.51169094224568035</v>
      </c>
      <c r="L373" s="302">
        <f t="shared" si="282"/>
        <v>0.16110288565188302</v>
      </c>
      <c r="M373" s="302">
        <f t="shared" si="283"/>
        <v>6.8206172102409646E-2</v>
      </c>
      <c r="N373" s="302">
        <f t="shared" si="284"/>
        <v>0.74099999999997301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4.5269991840354535</v>
      </c>
      <c r="C376" s="299" t="str">
        <f>CONCATENATE("(",ROUND((B376/$H378)*100,1),")")</f>
        <v>(39.3)</v>
      </c>
      <c r="D376" s="302">
        <f>'Ind T6'!W153</f>
        <v>1.5769652493211905</v>
      </c>
      <c r="E376" s="299" t="str">
        <f>CONCATENATE("(",ROUND((D376/$H378)*100,1),")")</f>
        <v>(13.7)</v>
      </c>
      <c r="F376" s="302">
        <f>'Ind T6'!X153</f>
        <v>0.43088684901884883</v>
      </c>
      <c r="G376" s="299" t="str">
        <f>CONCATENATE("(",ROUND((F376/$H378)*100,1),")")</f>
        <v>(3.7)</v>
      </c>
      <c r="H376" s="302">
        <f>SUM(B376,D376,F376)</f>
        <v>6.5348512823754934</v>
      </c>
      <c r="I376" s="299" t="str">
        <f>CONCATENATE("(",ROUND((H376/$H378)*100,1),")")</f>
        <v>(56.7)</v>
      </c>
      <c r="K376" s="302">
        <f>B376-B366</f>
        <v>0.58600069313408687</v>
      </c>
      <c r="L376" s="302">
        <f>D376-D366</f>
        <v>0.18861730315579339</v>
      </c>
      <c r="M376" s="302">
        <f>F376-F366</f>
        <v>5.0951265113627631E-2</v>
      </c>
      <c r="N376" s="302">
        <f>SUM(K376:M376)</f>
        <v>0.82556926140350795</v>
      </c>
    </row>
    <row r="377" spans="1:14" x14ac:dyDescent="0.2">
      <c r="A377" s="282" t="s">
        <v>365</v>
      </c>
      <c r="B377" s="302">
        <f>'Ind T6'!V152</f>
        <v>2.4121181851120497</v>
      </c>
      <c r="C377" s="299" t="str">
        <f>CONCATENATE("(",ROUND((B377/$H378)*100,1),")")</f>
        <v>(20.9)</v>
      </c>
      <c r="D377" s="302">
        <f>'Ind T6'!W152</f>
        <v>2.0691974195664908</v>
      </c>
      <c r="E377" s="299" t="str">
        <f>CONCATENATE("(",ROUND((D377/$H378)*100,1),")")</f>
        <v>(18)</v>
      </c>
      <c r="F377" s="302">
        <f>'Ind T6'!X152</f>
        <v>0.51083311294595368</v>
      </c>
      <c r="G377" s="299" t="str">
        <f>CONCATENATE("(",ROUND((F377/$H378)*100,1),")")</f>
        <v>(4.4)</v>
      </c>
      <c r="H377" s="302">
        <f t="shared" ref="H377" si="285">SUM(B377,D377,F377)</f>
        <v>4.9921487176244943</v>
      </c>
      <c r="I377" s="299" t="str">
        <f>CONCATENATE("(",ROUND((H377/$H378)*100,1),")")</f>
        <v>(43.3)</v>
      </c>
      <c r="K377" s="302">
        <f t="shared" ref="K377:K378" si="286">B377-B367</f>
        <v>0.39441860890155223</v>
      </c>
      <c r="L377" s="302">
        <f t="shared" ref="L377:L378" si="287">D377-D367</f>
        <v>0.16839469076603919</v>
      </c>
      <c r="M377" s="302">
        <f t="shared" ref="M377:M378" si="288">F377-F367</f>
        <v>6.2617438928880609E-2</v>
      </c>
      <c r="N377" s="302">
        <f t="shared" ref="N377:N378" si="289">SUM(K377:M377)</f>
        <v>0.62543073859647202</v>
      </c>
    </row>
    <row r="378" spans="1:14" x14ac:dyDescent="0.2">
      <c r="A378" s="282" t="s">
        <v>363</v>
      </c>
      <c r="B378" s="302">
        <f>SUM(B376:B377)</f>
        <v>6.9391173691475032</v>
      </c>
      <c r="C378" s="299" t="str">
        <f>CONCATENATE("(",ROUND((B378/$H378)*100,1),")")</f>
        <v>(60.2)</v>
      </c>
      <c r="D378" s="302">
        <f>SUM(D376:D377)</f>
        <v>3.6461626688876816</v>
      </c>
      <c r="E378" s="299" t="str">
        <f>CONCATENATE("(",ROUND((D378/$H378)*100,1),")")</f>
        <v>(31.6)</v>
      </c>
      <c r="F378" s="302">
        <f>SUM(F376:F377)</f>
        <v>0.94171996196480245</v>
      </c>
      <c r="G378" s="299" t="str">
        <f>CONCATENATE("(",ROUND((F378/$H378)*100,1),")")</f>
        <v>(8.2)</v>
      </c>
      <c r="H378" s="302">
        <f>SUM(H376:H377)</f>
        <v>11.526999999999987</v>
      </c>
      <c r="I378" s="299" t="str">
        <f>CONCATENATE("(",ROUND((H378/$H378)*100,1),")")</f>
        <v>(100)</v>
      </c>
      <c r="K378" s="302">
        <f t="shared" si="286"/>
        <v>0.98041930203563865</v>
      </c>
      <c r="L378" s="302">
        <f t="shared" si="287"/>
        <v>0.3570119939218328</v>
      </c>
      <c r="M378" s="302">
        <f t="shared" si="288"/>
        <v>0.11356870404250818</v>
      </c>
      <c r="N378" s="302">
        <f t="shared" si="289"/>
        <v>1.4509999999999796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2.2863392747770792</v>
      </c>
      <c r="C387" s="299" t="str">
        <f>CONCATENATE("(",ROUND((B387/$H389)*100,1),")")</f>
        <v>(35.2)</v>
      </c>
      <c r="D387" s="302">
        <f>'Ind T6'!M162</f>
        <v>0.32291142827270491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2.609250703049784</v>
      </c>
      <c r="I387" s="299" t="str">
        <f>CONCATENATE("(",ROUND((H387/$H389)*100,1),")")</f>
        <v>(40.2)</v>
      </c>
      <c r="K387" s="302">
        <f>B392-B387</f>
        <v>-1.0143056172235987E-2</v>
      </c>
      <c r="L387" s="302">
        <f>D392-D387</f>
        <v>2.2872997431708841E-2</v>
      </c>
      <c r="M387" s="302">
        <f>F392-F387</f>
        <v>0</v>
      </c>
      <c r="N387" s="302">
        <f>SUM(K387:M387)</f>
        <v>1.2729941259472854E-2</v>
      </c>
    </row>
    <row r="388" spans="1:14" x14ac:dyDescent="0.2">
      <c r="A388" s="282" t="s">
        <v>365</v>
      </c>
      <c r="B388" s="302">
        <f>'Ind T6'!L161</f>
        <v>2.0117752827904143</v>
      </c>
      <c r="C388" s="299" t="str">
        <f>CONCATENATE("(",ROUND((B388/$H389)*100,1),")")</f>
        <v>(31)</v>
      </c>
      <c r="D388" s="302">
        <f>'Ind T6'!M161</f>
        <v>1.7571271381647855</v>
      </c>
      <c r="E388" s="299" t="str">
        <f>CONCATENATE("(",ROUND((D388/$H389)*100,1),")")</f>
        <v>(27)</v>
      </c>
      <c r="F388" s="302">
        <f>'Ind T6'!N161</f>
        <v>0.11784687599501595</v>
      </c>
      <c r="G388" s="299" t="str">
        <f>CONCATENATE("(",ROUND((F388/$H389)*100,1),")")</f>
        <v>(1.8)</v>
      </c>
      <c r="H388" s="302">
        <f t="shared" ref="H388" si="290">SUM(B388,D388,F388)</f>
        <v>3.8867492969502155</v>
      </c>
      <c r="I388" s="299" t="str">
        <f>CONCATENATE("(",ROUND((H388/$H389)*100,1),")")</f>
        <v>(59.8)</v>
      </c>
      <c r="K388" s="302">
        <f t="shared" ref="K388:K389" si="291">B393-B388</f>
        <v>3.2355801576404275E-2</v>
      </c>
      <c r="L388" s="302">
        <f t="shared" ref="L388:L389" si="292">D393-D388</f>
        <v>3.1873106560536657E-2</v>
      </c>
      <c r="M388" s="302">
        <f t="shared" ref="M388:M389" si="293">F393-F388</f>
        <v>2.0411506035872273E-3</v>
      </c>
      <c r="N388" s="302">
        <f t="shared" ref="N388:N389" si="294">SUM(K388:M388)</f>
        <v>6.6270058740528159E-2</v>
      </c>
    </row>
    <row r="389" spans="1:14" x14ac:dyDescent="0.2">
      <c r="A389" s="282" t="s">
        <v>363</v>
      </c>
      <c r="B389" s="302">
        <f>SUM(B387:B388)</f>
        <v>4.2981145575674935</v>
      </c>
      <c r="C389" s="299" t="str">
        <f>CONCATENATE("(",ROUND((B389/$H389)*100,1),")")</f>
        <v>(66.2)</v>
      </c>
      <c r="D389" s="302">
        <f>SUM(D387:D388)</f>
        <v>2.0800385664374903</v>
      </c>
      <c r="E389" s="299" t="str">
        <f>CONCATENATE("(",ROUND((D389/$H389)*100,1),")")</f>
        <v>(32)</v>
      </c>
      <c r="F389" s="302">
        <f>SUM(F387:F388)</f>
        <v>0.11784687599501595</v>
      </c>
      <c r="G389" s="299" t="str">
        <f>CONCATENATE("(",ROUND((F389/$H389)*100,1),")")</f>
        <v>(1.8)</v>
      </c>
      <c r="H389" s="302">
        <f>SUM(H387:H388)</f>
        <v>6.4959999999999996</v>
      </c>
      <c r="I389" s="299" t="str">
        <f>CONCATENATE("(",ROUND((H389/$H389)*100,1),")")</f>
        <v>(100)</v>
      </c>
      <c r="K389" s="302">
        <f t="shared" si="291"/>
        <v>2.2212745404168288E-2</v>
      </c>
      <c r="L389" s="302">
        <f t="shared" si="292"/>
        <v>5.4746103992245665E-2</v>
      </c>
      <c r="M389" s="302">
        <f t="shared" si="293"/>
        <v>2.0411506035872273E-3</v>
      </c>
      <c r="N389" s="302">
        <f t="shared" si="294"/>
        <v>7.900000000000118E-2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2.2761962186048432</v>
      </c>
      <c r="C392" s="299" t="str">
        <f>CONCATENATE("(",ROUND((B392/$H394)*100,1),")")</f>
        <v>(34.6)</v>
      </c>
      <c r="D392" s="302">
        <f>'Ind T6'!R162</f>
        <v>0.34578442570441376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2.6219806443092568</v>
      </c>
      <c r="I392" s="299" t="str">
        <f>CONCATENATE("(",ROUND((H392/$H394)*100,1),")")</f>
        <v>(39.9)</v>
      </c>
      <c r="K392" s="302">
        <f>B397-B392</f>
        <v>-9.624977300787485E-3</v>
      </c>
      <c r="L392" s="302">
        <f>D397-D392</f>
        <v>5.020677001578272E-2</v>
      </c>
      <c r="M392" s="302">
        <f>F397-F392</f>
        <v>0</v>
      </c>
      <c r="N392" s="302">
        <f>SUM(K392:M392)</f>
        <v>4.0581792714995235E-2</v>
      </c>
    </row>
    <row r="393" spans="1:14" x14ac:dyDescent="0.2">
      <c r="A393" s="282" t="s">
        <v>365</v>
      </c>
      <c r="B393" s="302">
        <f>'Ind T6'!Q161</f>
        <v>2.0441310843668186</v>
      </c>
      <c r="C393" s="299" t="str">
        <f>CONCATENATE("(",ROUND((B393/$H394)*100,1),")")</f>
        <v>(31.1)</v>
      </c>
      <c r="D393" s="302">
        <f>'Ind T6'!R161</f>
        <v>1.7890002447253222</v>
      </c>
      <c r="E393" s="299" t="str">
        <f>CONCATENATE("(",ROUND((D393/$H394)*100,1),")")</f>
        <v>(27.2)</v>
      </c>
      <c r="F393" s="302">
        <f>'Ind T6'!S161</f>
        <v>0.11988802659860318</v>
      </c>
      <c r="G393" s="299" t="str">
        <f>CONCATENATE("(",ROUND((F393/$H394)*100,1),")")</f>
        <v>(1.8)</v>
      </c>
      <c r="H393" s="302">
        <f t="shared" ref="H393" si="295">SUM(B393,D393,F393)</f>
        <v>3.9530193556907443</v>
      </c>
      <c r="I393" s="299" t="str">
        <f>CONCATENATE("(",ROUND((H393/$H394)*100,1),")")</f>
        <v>(60.1)</v>
      </c>
      <c r="K393" s="302">
        <f t="shared" ref="K393:K394" si="296">B398-B393</f>
        <v>7.7841465862559023E-2</v>
      </c>
      <c r="L393" s="302">
        <f t="shared" ref="L393:L394" si="297">D398-D393</f>
        <v>6.8934036189163717E-2</v>
      </c>
      <c r="M393" s="302">
        <f t="shared" ref="M393:M394" si="298">F398-F393</f>
        <v>5.6427052332717886E-3</v>
      </c>
      <c r="N393" s="302">
        <f t="shared" ref="N393:N394" si="299">SUM(K393:M393)</f>
        <v>0.15241820728499453</v>
      </c>
    </row>
    <row r="394" spans="1:14" x14ac:dyDescent="0.2">
      <c r="A394" s="282" t="s">
        <v>363</v>
      </c>
      <c r="B394" s="302">
        <f>SUM(B392:B393)</f>
        <v>4.3203273029716618</v>
      </c>
      <c r="C394" s="299" t="str">
        <f>CONCATENATE("(",ROUND((B394/$H394)*100,1),")")</f>
        <v>(65.7)</v>
      </c>
      <c r="D394" s="302">
        <f>SUM(D392:D393)</f>
        <v>2.134784670429736</v>
      </c>
      <c r="E394" s="299" t="str">
        <f>CONCATENATE("(",ROUND((D394/$H394)*100,1),")")</f>
        <v>(32.5)</v>
      </c>
      <c r="F394" s="302">
        <f>SUM(F392:F393)</f>
        <v>0.11988802659860318</v>
      </c>
      <c r="G394" s="299" t="str">
        <f>CONCATENATE("(",ROUND((F394/$H394)*100,1),")")</f>
        <v>(1.8)</v>
      </c>
      <c r="H394" s="302">
        <f>SUM(H392:H393)</f>
        <v>6.5750000000000011</v>
      </c>
      <c r="I394" s="299" t="str">
        <f>CONCATENATE("(",ROUND((H394/$H394)*100,1),")")</f>
        <v>(100)</v>
      </c>
      <c r="K394" s="302">
        <f t="shared" si="296"/>
        <v>6.8216488561771094E-2</v>
      </c>
      <c r="L394" s="302">
        <f t="shared" si="297"/>
        <v>0.1191408062049466</v>
      </c>
      <c r="M394" s="302">
        <f t="shared" si="298"/>
        <v>5.6427052332717886E-3</v>
      </c>
      <c r="N394" s="302">
        <f t="shared" si="299"/>
        <v>0.19299999999998949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2.2665712413040557</v>
      </c>
      <c r="C397" s="299" t="str">
        <f>CONCATENATE("(",ROUND((B397/$H399)*100,1),")")</f>
        <v>(33.5)</v>
      </c>
      <c r="D397" s="302">
        <f>'Ind T6'!W162</f>
        <v>0.39599119572019648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2.6625624370242522</v>
      </c>
      <c r="I397" s="299" t="str">
        <f>CONCATENATE("(",ROUND((H397/$H399)*100,1),")")</f>
        <v>(39.3)</v>
      </c>
      <c r="K397" s="302">
        <f>B397-B387</f>
        <v>-1.9768033473023472E-2</v>
      </c>
      <c r="L397" s="302">
        <f>D397-D387</f>
        <v>7.3079767447491562E-2</v>
      </c>
      <c r="M397" s="302">
        <f>F397-F387</f>
        <v>0</v>
      </c>
      <c r="N397" s="302">
        <f>SUM(K397:M397)</f>
        <v>5.331173397446809E-2</v>
      </c>
    </row>
    <row r="398" spans="1:14" x14ac:dyDescent="0.2">
      <c r="A398" s="282" t="s">
        <v>365</v>
      </c>
      <c r="B398" s="302">
        <f>'Ind T6'!V161</f>
        <v>2.1219725502293776</v>
      </c>
      <c r="C398" s="299" t="str">
        <f>CONCATENATE("(",ROUND((B398/$H399)*100,1),")")</f>
        <v>(31.4)</v>
      </c>
      <c r="D398" s="302">
        <f>'Ind T6'!W161</f>
        <v>1.8579342809144859</v>
      </c>
      <c r="E398" s="299" t="str">
        <f>CONCATENATE("(",ROUND((D398/$H399)*100,1),")")</f>
        <v>(27.5)</v>
      </c>
      <c r="F398" s="302">
        <f>'Ind T6'!X161</f>
        <v>0.12553073183187496</v>
      </c>
      <c r="G398" s="299" t="str">
        <f>CONCATENATE("(",ROUND((F398/$H399)*100,1),")")</f>
        <v>(1.9)</v>
      </c>
      <c r="H398" s="302">
        <f t="shared" ref="H398" si="300">SUM(B398,D398,F398)</f>
        <v>4.1054375629757383</v>
      </c>
      <c r="I398" s="299" t="str">
        <f>CONCATENATE("(",ROUND((H398/$H399)*100,1),")")</f>
        <v>(60.7)</v>
      </c>
      <c r="K398" s="302">
        <f t="shared" ref="K398:K399" si="301">B398-B388</f>
        <v>0.1101972674389633</v>
      </c>
      <c r="L398" s="302">
        <f t="shared" ref="L398:L399" si="302">D398-D388</f>
        <v>0.10080714274970037</v>
      </c>
      <c r="M398" s="302">
        <f t="shared" ref="M398:M399" si="303">F398-F388</f>
        <v>7.683855836859016E-3</v>
      </c>
      <c r="N398" s="302">
        <f t="shared" ref="N398:N399" si="304">SUM(K398:M398)</f>
        <v>0.21868826602552269</v>
      </c>
    </row>
    <row r="399" spans="1:14" x14ac:dyDescent="0.2">
      <c r="A399" s="282" t="s">
        <v>363</v>
      </c>
      <c r="B399" s="302">
        <f>SUM(B397:B398)</f>
        <v>4.3885437915334329</v>
      </c>
      <c r="C399" s="299" t="str">
        <f>CONCATENATE("(",ROUND((B399/$H399)*100,1),")")</f>
        <v>(64.8)</v>
      </c>
      <c r="D399" s="302">
        <f>SUM(D397:D398)</f>
        <v>2.2539254766346826</v>
      </c>
      <c r="E399" s="299" t="str">
        <f>CONCATENATE("(",ROUND((D399/$H399)*100,1),")")</f>
        <v>(33.3)</v>
      </c>
      <c r="F399" s="302">
        <f>SUM(F397:F398)</f>
        <v>0.12553073183187496</v>
      </c>
      <c r="G399" s="299" t="str">
        <f>CONCATENATE("(",ROUND((F399/$H399)*100,1),")")</f>
        <v>(1.9)</v>
      </c>
      <c r="H399" s="302">
        <f>SUM(H397:H398)</f>
        <v>6.76799999999999</v>
      </c>
      <c r="I399" s="299" t="str">
        <f>CONCATENATE("(",ROUND((H399/$H399)*100,1),")")</f>
        <v>(100)</v>
      </c>
      <c r="K399" s="302">
        <f t="shared" si="301"/>
        <v>9.0429233965939382E-2</v>
      </c>
      <c r="L399" s="302">
        <f t="shared" si="302"/>
        <v>0.17388691019719227</v>
      </c>
      <c r="M399" s="302">
        <f t="shared" si="303"/>
        <v>7.683855836859016E-3</v>
      </c>
      <c r="N399" s="302">
        <f t="shared" si="304"/>
        <v>0.27199999999999069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2.5190814525806435</v>
      </c>
      <c r="C408" s="299" t="str">
        <f>CONCATENATE("(",ROUND((B408/$H410)*100,1),")")</f>
        <v>(19.4)</v>
      </c>
      <c r="D408" s="302">
        <f>'Ind T6'!M171</f>
        <v>0.73726533353244716</v>
      </c>
      <c r="E408" s="299" t="str">
        <f>CONCATENATE("(",ROUND((D408/$H410)*100,1),")")</f>
        <v>(5.7)</v>
      </c>
      <c r="F408" s="302">
        <f>'Ind T6'!N171</f>
        <v>0.40423759609716509</v>
      </c>
      <c r="G408" s="299" t="str">
        <f>CONCATENATE("(",ROUND((F408/$H410)*100,1),")")</f>
        <v>(3.1)</v>
      </c>
      <c r="H408" s="302">
        <f>SUM(B408,D408,F408)</f>
        <v>3.6605843822102559</v>
      </c>
      <c r="I408" s="299" t="str">
        <f>CONCATENATE("(",ROUND((H408/$H410)*100,1),")")</f>
        <v>(28.2)</v>
      </c>
      <c r="K408" s="302">
        <f>B413-B408</f>
        <v>4.08569112617716E-2</v>
      </c>
      <c r="L408" s="302">
        <f>D413-D408</f>
        <v>3.206587944280348E-2</v>
      </c>
      <c r="M408" s="302">
        <f>F413-F408</f>
        <v>2.002978716754733E-2</v>
      </c>
      <c r="N408" s="302">
        <f>SUM(K408:M408)</f>
        <v>9.2952577872122411E-2</v>
      </c>
    </row>
    <row r="409" spans="1:14" x14ac:dyDescent="0.2">
      <c r="A409" s="282" t="s">
        <v>365</v>
      </c>
      <c r="B409" s="302">
        <f>'Ind T6'!L170</f>
        <v>4.0611071361952602</v>
      </c>
      <c r="C409" s="299" t="str">
        <f>CONCATENATE("(",ROUND((B409/$H410)*100,1),")")</f>
        <v>(31.3)</v>
      </c>
      <c r="D409" s="302">
        <f>'Ind T6'!M170</f>
        <v>4.7646249609517035</v>
      </c>
      <c r="E409" s="299" t="str">
        <f>CONCATENATE("(",ROUND((D409/$H410)*100,1),")")</f>
        <v>(36.7)</v>
      </c>
      <c r="F409" s="302">
        <f>'Ind T6'!N170</f>
        <v>0.50668352064276767</v>
      </c>
      <c r="G409" s="299" t="str">
        <f>CONCATENATE("(",ROUND((F409/$H410)*100,1),")")</f>
        <v>(3.9)</v>
      </c>
      <c r="H409" s="302">
        <f t="shared" ref="H409" si="305">SUM(B409,D409,F409)</f>
        <v>9.3324156177897315</v>
      </c>
      <c r="I409" s="299" t="str">
        <f>CONCATENATE("(",ROUND((H409/$H410)*100,1),")")</f>
        <v>(71.8)</v>
      </c>
      <c r="K409" s="302">
        <f t="shared" ref="K409:K410" si="306">B414-B409</f>
        <v>0.21342598496644349</v>
      </c>
      <c r="L409" s="302">
        <f t="shared" ref="L409:L410" si="307">D414-D409</f>
        <v>3.5769533341448501E-2</v>
      </c>
      <c r="M409" s="302">
        <f t="shared" ref="M409:M410" si="308">F414-F409</f>
        <v>2.0851903819992135E-2</v>
      </c>
      <c r="N409" s="302">
        <f t="shared" ref="N409:N410" si="309">SUM(K409:M409)</f>
        <v>0.27004742212788413</v>
      </c>
    </row>
    <row r="410" spans="1:14" x14ac:dyDescent="0.2">
      <c r="A410" s="282" t="s">
        <v>363</v>
      </c>
      <c r="B410" s="302">
        <f>SUM(B408:B409)</f>
        <v>6.5801885887759042</v>
      </c>
      <c r="C410" s="299" t="str">
        <f>CONCATENATE("(",ROUND((B410/$H410)*100,1),")")</f>
        <v>(50.6)</v>
      </c>
      <c r="D410" s="302">
        <f>SUM(D408:D409)</f>
        <v>5.5018902944841503</v>
      </c>
      <c r="E410" s="299" t="str">
        <f>CONCATENATE("(",ROUND((D410/$H410)*100,1),")")</f>
        <v>(42.3)</v>
      </c>
      <c r="F410" s="302">
        <f>SUM(F408:F409)</f>
        <v>0.9109211167399327</v>
      </c>
      <c r="G410" s="299" t="str">
        <f>CONCATENATE("(",ROUND((F410/$H410)*100,1),")")</f>
        <v>(7)</v>
      </c>
      <c r="H410" s="302">
        <f>SUM(H408:H409)</f>
        <v>12.992999999999988</v>
      </c>
      <c r="I410" s="299" t="str">
        <f>CONCATENATE("(",ROUND((H410/$H410)*100,1),")")</f>
        <v>(100)</v>
      </c>
      <c r="K410" s="302">
        <f t="shared" si="306"/>
        <v>0.25428289622821509</v>
      </c>
      <c r="L410" s="302">
        <f t="shared" si="307"/>
        <v>6.7835412784252647E-2</v>
      </c>
      <c r="M410" s="302">
        <f t="shared" si="308"/>
        <v>4.0881690987539576E-2</v>
      </c>
      <c r="N410" s="302">
        <f t="shared" si="309"/>
        <v>0.36300000000000732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2.5599383638424151</v>
      </c>
      <c r="C413" s="299" t="str">
        <f>CONCATENATE("(",ROUND((B413/$H415)*100,1),")")</f>
        <v>(19.2)</v>
      </c>
      <c r="D413" s="302">
        <f>'Ind T6'!R171</f>
        <v>0.76933121297525064</v>
      </c>
      <c r="E413" s="299" t="str">
        <f>CONCATENATE("(",ROUND((D413/$H415)*100,1),")")</f>
        <v>(5.8)</v>
      </c>
      <c r="F413" s="302">
        <f>'Ind T6'!S171</f>
        <v>0.42426738326471242</v>
      </c>
      <c r="G413" s="299" t="str">
        <f>CONCATENATE("(",ROUND((F413/$H415)*100,1),")")</f>
        <v>(3.2)</v>
      </c>
      <c r="H413" s="302">
        <f>SUM(B413,D413,F413)</f>
        <v>3.753536960082378</v>
      </c>
      <c r="I413" s="299" t="str">
        <f>CONCATENATE("(",ROUND((H413/$H415)*100,1),")")</f>
        <v>(28.1)</v>
      </c>
      <c r="K413" s="302">
        <f>B418-B413</f>
        <v>0.10530281432901845</v>
      </c>
      <c r="L413" s="302">
        <f>D418-D413</f>
        <v>7.0188916431599857E-2</v>
      </c>
      <c r="M413" s="302">
        <f>F418-F413</f>
        <v>4.2852907999659684E-2</v>
      </c>
      <c r="N413" s="302">
        <f>SUM(K413:M413)</f>
        <v>0.21834463876027799</v>
      </c>
    </row>
    <row r="414" spans="1:14" x14ac:dyDescent="0.2">
      <c r="A414" s="282" t="s">
        <v>365</v>
      </c>
      <c r="B414" s="302">
        <f>'Ind T6'!Q170</f>
        <v>4.2745331211617037</v>
      </c>
      <c r="C414" s="299" t="str">
        <f>CONCATENATE("(",ROUND((B414/$H415)*100,1),")")</f>
        <v>(32)</v>
      </c>
      <c r="D414" s="302">
        <f>'Ind T6'!R170</f>
        <v>4.800394494293152</v>
      </c>
      <c r="E414" s="299" t="str">
        <f>CONCATENATE("(",ROUND((D414/$H415)*100,1),")")</f>
        <v>(35.9)</v>
      </c>
      <c r="F414" s="302">
        <f>'Ind T6'!S170</f>
        <v>0.52753542446275981</v>
      </c>
      <c r="G414" s="299" t="str">
        <f>CONCATENATE("(",ROUND((F414/$H415)*100,1),")")</f>
        <v>(3.9)</v>
      </c>
      <c r="H414" s="302">
        <f t="shared" ref="H414" si="310">SUM(B414,D414,F414)</f>
        <v>9.6024630399176161</v>
      </c>
      <c r="I414" s="299" t="str">
        <f>CONCATENATE("(",ROUND((H414/$H415)*100,1),")")</f>
        <v>(71.9)</v>
      </c>
      <c r="K414" s="302">
        <f t="shared" ref="K414:K415" si="311">B419-B414</f>
        <v>0.50289051925870254</v>
      </c>
      <c r="L414" s="302">
        <f t="shared" ref="L414:L415" si="312">D419-D414</f>
        <v>0.1040549191593767</v>
      </c>
      <c r="M414" s="302">
        <f t="shared" ref="M414:M415" si="313">F419-F414</f>
        <v>3.67099228216341E-2</v>
      </c>
      <c r="N414" s="302">
        <f t="shared" ref="N414:N415" si="314">SUM(K414:M414)</f>
        <v>0.64365536123971334</v>
      </c>
    </row>
    <row r="415" spans="1:14" x14ac:dyDescent="0.2">
      <c r="A415" s="282" t="s">
        <v>363</v>
      </c>
      <c r="B415" s="302">
        <f>SUM(B413:B414)</f>
        <v>6.8344714850041193</v>
      </c>
      <c r="C415" s="299" t="str">
        <f>CONCATENATE("(",ROUND((B415/$H415)*100,1),")")</f>
        <v>(51.2)</v>
      </c>
      <c r="D415" s="302">
        <f>SUM(D413:D414)</f>
        <v>5.569725707268403</v>
      </c>
      <c r="E415" s="299" t="str">
        <f>CONCATENATE("(",ROUND((D415/$H415)*100,1),")")</f>
        <v>(41.7)</v>
      </c>
      <c r="F415" s="302">
        <f>SUM(F413:F414)</f>
        <v>0.95180280772747228</v>
      </c>
      <c r="G415" s="299" t="str">
        <f>CONCATENATE("(",ROUND((F415/$H415)*100,1),")")</f>
        <v>(7.1)</v>
      </c>
      <c r="H415" s="302">
        <f>SUM(H413:H414)</f>
        <v>13.355999999999995</v>
      </c>
      <c r="I415" s="299" t="str">
        <f>CONCATENATE("(",ROUND((H415/$H415)*100,1),")")</f>
        <v>(100)</v>
      </c>
      <c r="K415" s="302">
        <f t="shared" si="311"/>
        <v>0.60819333358772099</v>
      </c>
      <c r="L415" s="302">
        <f t="shared" si="312"/>
        <v>0.17424383559097656</v>
      </c>
      <c r="M415" s="302">
        <f t="shared" si="313"/>
        <v>7.9562830821293673E-2</v>
      </c>
      <c r="N415" s="302">
        <f t="shared" si="314"/>
        <v>0.86199999999999122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2.6652411781714336</v>
      </c>
      <c r="C418" s="299" t="str">
        <f>CONCATENATE("(",ROUND((B418/$H420)*100,1),")")</f>
        <v>(18.7)</v>
      </c>
      <c r="D418" s="302">
        <f>'Ind T6'!W171</f>
        <v>0.8395201294068505</v>
      </c>
      <c r="E418" s="299" t="str">
        <f>CONCATENATE("(",ROUND((D418/$H420)*100,1),")")</f>
        <v>(5.9)</v>
      </c>
      <c r="F418" s="302">
        <f>'Ind T6'!X171</f>
        <v>0.4671202912643721</v>
      </c>
      <c r="G418" s="299" t="str">
        <f>CONCATENATE("(",ROUND((F418/$H420)*100,1),")")</f>
        <v>(3.3)</v>
      </c>
      <c r="H418" s="302">
        <f>SUM(B418,D418,F418)</f>
        <v>3.9718815988426561</v>
      </c>
      <c r="I418" s="299" t="str">
        <f>CONCATENATE("(",ROUND((H418/$H420)*100,1),")")</f>
        <v>(27.9)</v>
      </c>
      <c r="K418" s="302">
        <f>B418-B408</f>
        <v>0.14615972559079005</v>
      </c>
      <c r="L418" s="302">
        <f>D418-D408</f>
        <v>0.10225479587440334</v>
      </c>
      <c r="M418" s="302">
        <f>F418-F408</f>
        <v>6.2882695167207014E-2</v>
      </c>
      <c r="N418" s="302">
        <f>SUM(K418:M418)</f>
        <v>0.3112972166324004</v>
      </c>
    </row>
    <row r="419" spans="1:14" x14ac:dyDescent="0.2">
      <c r="A419" s="282" t="s">
        <v>365</v>
      </c>
      <c r="B419" s="302">
        <f>'Ind T6'!V170</f>
        <v>4.7774236404204062</v>
      </c>
      <c r="C419" s="299" t="str">
        <f>CONCATENATE("(",ROUND((B419/$H420)*100,1),")")</f>
        <v>(33.6)</v>
      </c>
      <c r="D419" s="302">
        <f>'Ind T6'!W170</f>
        <v>4.9044494134525287</v>
      </c>
      <c r="E419" s="299" t="str">
        <f>CONCATENATE("(",ROUND((D419/$H420)*100,1),")")</f>
        <v>(34.5)</v>
      </c>
      <c r="F419" s="302">
        <f>'Ind T6'!X170</f>
        <v>0.56424534728439391</v>
      </c>
      <c r="G419" s="299" t="str">
        <f>CONCATENATE("(",ROUND((F419/$H420)*100,1),")")</f>
        <v>(4)</v>
      </c>
      <c r="H419" s="302">
        <f t="shared" ref="H419" si="315">SUM(B419,D419,F419)</f>
        <v>10.246118401157329</v>
      </c>
      <c r="I419" s="299" t="str">
        <f>CONCATENATE("(",ROUND((H419/$H420)*100,1),")")</f>
        <v>(72.1)</v>
      </c>
      <c r="K419" s="302">
        <f t="shared" ref="K419:K420" si="316">B419-B409</f>
        <v>0.71631650422514603</v>
      </c>
      <c r="L419" s="302">
        <f t="shared" ref="L419:L420" si="317">D419-D409</f>
        <v>0.1398244525008252</v>
      </c>
      <c r="M419" s="302">
        <f t="shared" ref="M419:M420" si="318">F419-F409</f>
        <v>5.7561826641626235E-2</v>
      </c>
      <c r="N419" s="302">
        <f t="shared" ref="N419:N420" si="319">SUM(K419:M419)</f>
        <v>0.91370278336759747</v>
      </c>
    </row>
    <row r="420" spans="1:14" x14ac:dyDescent="0.2">
      <c r="A420" s="282" t="s">
        <v>363</v>
      </c>
      <c r="B420" s="302">
        <f>SUM(B418:B419)</f>
        <v>7.4426648185918403</v>
      </c>
      <c r="C420" s="299" t="str">
        <f>CONCATENATE("(",ROUND((B420/$H420)*100,1),")")</f>
        <v>(52.3)</v>
      </c>
      <c r="D420" s="302">
        <f>SUM(D418:D419)</f>
        <v>5.7439695428593796</v>
      </c>
      <c r="E420" s="299" t="str">
        <f>CONCATENATE("(",ROUND((D420/$H420)*100,1),")")</f>
        <v>(40.4)</v>
      </c>
      <c r="F420" s="302">
        <f>SUM(F418:F419)</f>
        <v>1.031365638548766</v>
      </c>
      <c r="G420" s="299" t="str">
        <f>CONCATENATE("(",ROUND((F420/$H420)*100,1),")")</f>
        <v>(7.3)</v>
      </c>
      <c r="H420" s="302">
        <f>SUM(H418:H419)</f>
        <v>14.217999999999986</v>
      </c>
      <c r="I420" s="299" t="str">
        <f>CONCATENATE("(",ROUND((H420/$H420)*100,1),")")</f>
        <v>(100)</v>
      </c>
      <c r="K420" s="302">
        <f t="shared" si="316"/>
        <v>0.86247622981593608</v>
      </c>
      <c r="L420" s="302">
        <f t="shared" si="317"/>
        <v>0.24207924837522921</v>
      </c>
      <c r="M420" s="302">
        <f t="shared" si="318"/>
        <v>0.12044452180883325</v>
      </c>
      <c r="N420" s="302">
        <f t="shared" si="319"/>
        <v>1.2249999999999985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2.7797120618849602</v>
      </c>
      <c r="C429" s="299" t="str">
        <f>CONCATENATE("(",ROUND((B429/$H431)*100,1),")")</f>
        <v>(13.5)</v>
      </c>
      <c r="D429" s="302">
        <f>'Ind T6'!M180</f>
        <v>0.83470676871315008</v>
      </c>
      <c r="E429" s="299" t="str">
        <f>CONCATENATE("(",ROUND((D429/$H431)*100,1),")")</f>
        <v>(4.1)</v>
      </c>
      <c r="F429" s="302">
        <f>'Ind T6'!N180</f>
        <v>0.72919545412166453</v>
      </c>
      <c r="G429" s="299" t="str">
        <f>CONCATENATE("(",ROUND((F429/$H431)*100,1),")")</f>
        <v>(3.5)</v>
      </c>
      <c r="H429" s="302">
        <f>SUM(B429,D429,F429)</f>
        <v>4.3436142847197754</v>
      </c>
      <c r="I429" s="299" t="str">
        <f>CONCATENATE("(",ROUND((H429/$H431)*100,1),")")</f>
        <v>(21.1)</v>
      </c>
      <c r="K429" s="302">
        <f>B434-B429</f>
        <v>0.17707324591888352</v>
      </c>
      <c r="L429" s="302">
        <f>D434-D429</f>
        <v>7.4723264270732503E-2</v>
      </c>
      <c r="M429" s="302">
        <f>F434-F429</f>
        <v>7.416466794735177E-3</v>
      </c>
      <c r="N429" s="302">
        <f>SUM(K429:M429)</f>
        <v>0.2592129769843512</v>
      </c>
    </row>
    <row r="430" spans="1:14" x14ac:dyDescent="0.2">
      <c r="A430" s="282" t="s">
        <v>365</v>
      </c>
      <c r="B430" s="302">
        <f>'Ind T6'!L179</f>
        <v>8.3036678504340689</v>
      </c>
      <c r="C430" s="299" t="str">
        <f>CONCATENATE("(",ROUND((B430/$H431)*100,1),")")</f>
        <v>(40.3)</v>
      </c>
      <c r="D430" s="302">
        <f>'Ind T6'!M179</f>
        <v>7.2730194766010223</v>
      </c>
      <c r="E430" s="299" t="str">
        <f>CONCATENATE("(",ROUND((D430/$H431)*100,1),")")</f>
        <v>(35.3)</v>
      </c>
      <c r="F430" s="302">
        <f>'Ind T6'!N179</f>
        <v>0.66769838824512795</v>
      </c>
      <c r="G430" s="299" t="str">
        <f>CONCATENATE("(",ROUND((F430/$H431)*100,1),")")</f>
        <v>(3.2)</v>
      </c>
      <c r="H430" s="302">
        <f t="shared" ref="H430" si="320">SUM(B430,D430,F430)</f>
        <v>16.24438571528022</v>
      </c>
      <c r="I430" s="299" t="str">
        <f>CONCATENATE("(",ROUND((H430/$H431)*100,1),")")</f>
        <v>(78.9)</v>
      </c>
      <c r="K430" s="302">
        <f t="shared" ref="K430:K431" si="321">B435-B430</f>
        <v>0.7712494337098974</v>
      </c>
      <c r="L430" s="302">
        <f t="shared" ref="L430:L431" si="322">D435-D430</f>
        <v>0.21984799576366143</v>
      </c>
      <c r="M430" s="302">
        <f t="shared" ref="M430:M431" si="323">F435-F430</f>
        <v>8.368959354211003E-2</v>
      </c>
      <c r="N430" s="302">
        <f t="shared" ref="N430:N431" si="324">SUM(K430:M430)</f>
        <v>1.0747870230156689</v>
      </c>
    </row>
    <row r="431" spans="1:14" x14ac:dyDescent="0.2">
      <c r="A431" s="282" t="s">
        <v>363</v>
      </c>
      <c r="B431" s="302">
        <f>SUM(B429:B430)</f>
        <v>11.083379912319028</v>
      </c>
      <c r="C431" s="299" t="str">
        <f>CONCATENATE("(",ROUND((B431/$H431)*100,1),")")</f>
        <v>(53.8)</v>
      </c>
      <c r="D431" s="302">
        <f>SUM(D429:D430)</f>
        <v>8.1077262453141721</v>
      </c>
      <c r="E431" s="299" t="str">
        <f>CONCATENATE("(",ROUND((D431/$H431)*100,1),")")</f>
        <v>(39.4)</v>
      </c>
      <c r="F431" s="302">
        <f>SUM(F429:F430)</f>
        <v>1.3968938423667925</v>
      </c>
      <c r="G431" s="299" t="str">
        <f>CONCATENATE("(",ROUND((F431/$H431)*100,1),")")</f>
        <v>(6.8)</v>
      </c>
      <c r="H431" s="302">
        <f>SUM(H429:H430)</f>
        <v>20.587999999999994</v>
      </c>
      <c r="I431" s="299" t="str">
        <f>CONCATENATE("(",ROUND((H431/$H431)*100,1),")")</f>
        <v>(100)</v>
      </c>
      <c r="K431" s="302">
        <f t="shared" si="321"/>
        <v>0.94832267962878092</v>
      </c>
      <c r="L431" s="302">
        <f t="shared" si="322"/>
        <v>0.29457126003439349</v>
      </c>
      <c r="M431" s="302">
        <f t="shared" si="323"/>
        <v>9.1106060336845207E-2</v>
      </c>
      <c r="N431" s="302">
        <f t="shared" si="324"/>
        <v>1.3340000000000196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2.9567853078038437</v>
      </c>
      <c r="C434" s="299" t="str">
        <f>CONCATENATE("(",ROUND((B434/$H436)*100,1),")")</f>
        <v>(13.5)</v>
      </c>
      <c r="D434" s="302">
        <f>'Ind T6'!R180</f>
        <v>0.90943003298388259</v>
      </c>
      <c r="E434" s="299" t="str">
        <f>CONCATENATE("(",ROUND((D434/$H436)*100,1),")")</f>
        <v>(4.1)</v>
      </c>
      <c r="F434" s="302">
        <f>'Ind T6'!S180</f>
        <v>0.73661192091639971</v>
      </c>
      <c r="G434" s="299" t="str">
        <f>CONCATENATE("(",ROUND((F434/$H436)*100,1),")")</f>
        <v>(3.4)</v>
      </c>
      <c r="H434" s="302">
        <f>SUM(B434,D434,F434)</f>
        <v>4.6028272617041264</v>
      </c>
      <c r="I434" s="299" t="str">
        <f>CONCATENATE("(",ROUND((H434/$H436)*100,1),")")</f>
        <v>(21)</v>
      </c>
      <c r="K434" s="302">
        <f>B439-B434</f>
        <v>0.1973688192622971</v>
      </c>
      <c r="L434" s="302">
        <f>D439-D434</f>
        <v>9.768445273454518E-2</v>
      </c>
      <c r="M434" s="302">
        <f>F439-F434</f>
        <v>-3.1654473836216446E-2</v>
      </c>
      <c r="N434" s="302">
        <f>SUM(K434:M434)</f>
        <v>0.26339879816062584</v>
      </c>
    </row>
    <row r="435" spans="1:14" x14ac:dyDescent="0.2">
      <c r="A435" s="282" t="s">
        <v>365</v>
      </c>
      <c r="B435" s="302">
        <f>'Ind T6'!Q179</f>
        <v>9.0749172841439663</v>
      </c>
      <c r="C435" s="299" t="str">
        <f>CONCATENATE("(",ROUND((B435/$H436)*100,1),")")</f>
        <v>(41.4)</v>
      </c>
      <c r="D435" s="302">
        <f>'Ind T6'!R179</f>
        <v>7.4928674723646838</v>
      </c>
      <c r="E435" s="299" t="str">
        <f>CONCATENATE("(",ROUND((D435/$H436)*100,1),")")</f>
        <v>(34.2)</v>
      </c>
      <c r="F435" s="302">
        <f>'Ind T6'!S179</f>
        <v>0.75138798178723798</v>
      </c>
      <c r="G435" s="299" t="str">
        <f>CONCATENATE("(",ROUND((F435/$H436)*100,1),")")</f>
        <v>(3.4)</v>
      </c>
      <c r="H435" s="302">
        <f t="shared" ref="H435" si="325">SUM(B435,D435,F435)</f>
        <v>17.31917273829589</v>
      </c>
      <c r="I435" s="299" t="str">
        <f>CONCATENATE("(",ROUND((H435/$H436)*100,1),")")</f>
        <v>(79)</v>
      </c>
      <c r="K435" s="302">
        <f t="shared" ref="K435:K436" si="326">B440-B435</f>
        <v>1.1219466863344234</v>
      </c>
      <c r="L435" s="302">
        <f t="shared" ref="L435:L436" si="327">D440-D435</f>
        <v>-8.0829367392435181E-2</v>
      </c>
      <c r="M435" s="302">
        <f t="shared" ref="M435:M436" si="328">F440-F435</f>
        <v>0.11548388289738154</v>
      </c>
      <c r="N435" s="302">
        <f t="shared" ref="N435:N436" si="329">SUM(K435:M435)</f>
        <v>1.1566012018393699</v>
      </c>
    </row>
    <row r="436" spans="1:14" x14ac:dyDescent="0.2">
      <c r="A436" s="282" t="s">
        <v>363</v>
      </c>
      <c r="B436" s="302">
        <f>SUM(B434:B435)</f>
        <v>12.031702591947809</v>
      </c>
      <c r="C436" s="299" t="str">
        <f>CONCATENATE("(",ROUND((B436/$H436)*100,1),")")</f>
        <v>(54.9)</v>
      </c>
      <c r="D436" s="302">
        <f>SUM(D434:D435)</f>
        <v>8.4022975053485656</v>
      </c>
      <c r="E436" s="299" t="str">
        <f>CONCATENATE("(",ROUND((D436/$H436)*100,1),")")</f>
        <v>(38.3)</v>
      </c>
      <c r="F436" s="302">
        <f>SUM(F434:F435)</f>
        <v>1.4879999027036377</v>
      </c>
      <c r="G436" s="299" t="str">
        <f>CONCATENATE("(",ROUND((F436/$H436)*100,1),")")</f>
        <v>(6.8)</v>
      </c>
      <c r="H436" s="302">
        <f>SUM(H434:H435)</f>
        <v>21.922000000000018</v>
      </c>
      <c r="I436" s="299" t="str">
        <f>CONCATENATE("(",ROUND((H436/$H436)*100,1),")")</f>
        <v>(100)</v>
      </c>
      <c r="K436" s="302">
        <f t="shared" si="326"/>
        <v>1.3193155055967214</v>
      </c>
      <c r="L436" s="302">
        <f t="shared" si="327"/>
        <v>1.6855085342109888E-2</v>
      </c>
      <c r="M436" s="302">
        <f t="shared" si="328"/>
        <v>8.3829409061165094E-2</v>
      </c>
      <c r="N436" s="302">
        <f t="shared" si="329"/>
        <v>1.4199999999999964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3.1541541270661408</v>
      </c>
      <c r="C439" s="299" t="str">
        <f>CONCATENATE("(",ROUND((B439/$H441)*100,1),")")</f>
        <v>(13.5)</v>
      </c>
      <c r="D439" s="302">
        <f>'Ind T6'!W180</f>
        <v>1.0071144857184278</v>
      </c>
      <c r="E439" s="299" t="str">
        <f>CONCATENATE("(",ROUND((D439/$H441)*100,1),")")</f>
        <v>(4.3)</v>
      </c>
      <c r="F439" s="302">
        <f>'Ind T6'!X180</f>
        <v>0.70495744708018326</v>
      </c>
      <c r="G439" s="299" t="str">
        <f>CONCATENATE("(",ROUND((F439/$H441)*100,1),")")</f>
        <v>(3)</v>
      </c>
      <c r="H439" s="302">
        <f>SUM(B439,D439,F439)</f>
        <v>4.8662260598647515</v>
      </c>
      <c r="I439" s="299" t="str">
        <f>CONCATENATE("(",ROUND((H439/$H441)*100,1),")")</f>
        <v>(20.8)</v>
      </c>
      <c r="K439" s="302">
        <f>B439-B429</f>
        <v>0.37444206518118062</v>
      </c>
      <c r="L439" s="302">
        <f>D439-D429</f>
        <v>0.17240771700527768</v>
      </c>
      <c r="M439" s="302">
        <f>F439-F429</f>
        <v>-2.4238007041481269E-2</v>
      </c>
      <c r="N439" s="302">
        <f>SUM(K439:M439)</f>
        <v>0.52261177514497703</v>
      </c>
    </row>
    <row r="440" spans="1:14" x14ac:dyDescent="0.2">
      <c r="A440" s="282" t="s">
        <v>365</v>
      </c>
      <c r="B440" s="302">
        <f>'Ind T6'!V179</f>
        <v>10.19686397047839</v>
      </c>
      <c r="C440" s="299" t="str">
        <f>CONCATENATE("(",ROUND((B440/$H441)*100,1),")")</f>
        <v>(43.7)</v>
      </c>
      <c r="D440" s="302">
        <f>'Ind T6'!W179</f>
        <v>7.4120381049722486</v>
      </c>
      <c r="E440" s="299" t="str">
        <f>CONCATENATE("(",ROUND((D440/$H441)*100,1),")")</f>
        <v>(31.8)</v>
      </c>
      <c r="F440" s="302">
        <f>'Ind T6'!X179</f>
        <v>0.86687186468461952</v>
      </c>
      <c r="G440" s="299" t="str">
        <f>CONCATENATE("(",ROUND((F440/$H441)*100,1),")")</f>
        <v>(3.7)</v>
      </c>
      <c r="H440" s="302">
        <f t="shared" ref="H440" si="330">SUM(B440,D440,F440)</f>
        <v>18.475773940135255</v>
      </c>
      <c r="I440" s="299" t="str">
        <f>CONCATENATE("(",ROUND((H440/$H441)*100,1),")")</f>
        <v>(79.2)</v>
      </c>
      <c r="K440" s="302">
        <f t="shared" ref="K440:K441" si="331">B440-B430</f>
        <v>1.8931961200443208</v>
      </c>
      <c r="L440" s="302">
        <f t="shared" ref="L440:L441" si="332">D440-D430</f>
        <v>0.13901862837122625</v>
      </c>
      <c r="M440" s="302">
        <f t="shared" ref="M440:M441" si="333">F440-F430</f>
        <v>0.19917347643949157</v>
      </c>
      <c r="N440" s="302">
        <f t="shared" ref="N440:N441" si="334">SUM(K440:M440)</f>
        <v>2.2313882248550385</v>
      </c>
    </row>
    <row r="441" spans="1:14" x14ac:dyDescent="0.2">
      <c r="A441" s="282" t="s">
        <v>363</v>
      </c>
      <c r="B441" s="302">
        <f>SUM(B439:B440)</f>
        <v>13.351018097544531</v>
      </c>
      <c r="C441" s="299" t="str">
        <f>CONCATENATE("(",ROUND((B441/$H441)*100,1),")")</f>
        <v>(57.2)</v>
      </c>
      <c r="D441" s="302">
        <f>SUM(D439:D440)</f>
        <v>8.4191525906906755</v>
      </c>
      <c r="E441" s="299" t="str">
        <f>CONCATENATE("(",ROUND((D441/$H441)*100,1),")")</f>
        <v>(36.1)</v>
      </c>
      <c r="F441" s="302">
        <f>SUM(F439:F440)</f>
        <v>1.5718293117648028</v>
      </c>
      <c r="G441" s="299" t="str">
        <f>CONCATENATE("(",ROUND((F441/$H441)*100,1),")")</f>
        <v>(6.7)</v>
      </c>
      <c r="H441" s="302">
        <f>SUM(H439:H440)</f>
        <v>23.342000000000006</v>
      </c>
      <c r="I441" s="299" t="str">
        <f>CONCATENATE("(",ROUND((H441/$H441)*100,1),")")</f>
        <v>(100)</v>
      </c>
      <c r="K441" s="302">
        <f t="shared" si="331"/>
        <v>2.2676381852255023</v>
      </c>
      <c r="L441" s="302">
        <f t="shared" si="332"/>
        <v>0.31142634537650338</v>
      </c>
      <c r="M441" s="302">
        <f t="shared" si="333"/>
        <v>0.1749354693980103</v>
      </c>
      <c r="N441" s="302">
        <f t="shared" si="334"/>
        <v>2.754000000000016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0.90675833921119875</v>
      </c>
      <c r="C450" s="299" t="str">
        <f>CONCATENATE("(",ROUND((B450/$H452)*100,1),")")</f>
        <v>(18.6)</v>
      </c>
      <c r="D450" s="302">
        <f>'Ind T6'!M189</f>
        <v>0.69480658347304136</v>
      </c>
      <c r="E450" s="299" t="str">
        <f>CONCATENATE("(",ROUND((D450/$H452)*100,1),")")</f>
        <v>(14.2)</v>
      </c>
      <c r="F450" s="302">
        <f>'Ind T6'!N189</f>
        <v>0.85138179958235005</v>
      </c>
      <c r="G450" s="299" t="str">
        <f>CONCATENATE("(",ROUND((F450/$H452)*100,1),")")</f>
        <v>(17.4)</v>
      </c>
      <c r="H450" s="302">
        <f>SUM(B450,D450,F450)</f>
        <v>2.4529467222665904</v>
      </c>
      <c r="I450" s="299" t="str">
        <f>CONCATENATE("(",ROUND((H450/$H452)*100,1),")")</f>
        <v>(50.3)</v>
      </c>
      <c r="K450" s="302">
        <f>B455-B450</f>
        <v>-4.8788579549931765E-2</v>
      </c>
      <c r="L450" s="302">
        <f>D455-D450</f>
        <v>-1.5710211190653189E-2</v>
      </c>
      <c r="M450" s="302">
        <f>F455-F450</f>
        <v>-0.12801172302795094</v>
      </c>
      <c r="N450" s="302">
        <f>SUM(K450:M450)</f>
        <v>-0.1925105137685359</v>
      </c>
    </row>
    <row r="451" spans="1:14" x14ac:dyDescent="0.2">
      <c r="A451" s="282" t="s">
        <v>365</v>
      </c>
      <c r="B451" s="302">
        <f>'Ind T6'!L188</f>
        <v>0.81985876931609403</v>
      </c>
      <c r="C451" s="299" t="str">
        <f>CONCATENATE("(",ROUND((B451/$H452)*100,1),")")</f>
        <v>(16.8)</v>
      </c>
      <c r="D451" s="302">
        <f>'Ind T6'!M188</f>
        <v>1.2140591368364646</v>
      </c>
      <c r="E451" s="299" t="str">
        <f>CONCATENATE("(",ROUND((D451/$H452)*100,1),")")</f>
        <v>(24.9)</v>
      </c>
      <c r="F451" s="302">
        <f>'Ind T6'!N188</f>
        <v>0.39413537158085082</v>
      </c>
      <c r="G451" s="299" t="str">
        <f>CONCATENATE("(",ROUND((F451/$H452)*100,1),")")</f>
        <v>(8.1)</v>
      </c>
      <c r="H451" s="302">
        <f t="shared" ref="H451" si="335">SUM(B451,D451,F451)</f>
        <v>2.4280532777334094</v>
      </c>
      <c r="I451" s="299" t="str">
        <f>CONCATENATE("(",ROUND((H451/$H452)*100,1),")")</f>
        <v>(49.7)</v>
      </c>
      <c r="K451" s="302">
        <f t="shared" ref="K451:K452" si="336">B456-B451</f>
        <v>-9.4773642589342066E-2</v>
      </c>
      <c r="L451" s="302">
        <f t="shared" ref="L451:L452" si="337">D456-D451</f>
        <v>-6.6754050666376852E-2</v>
      </c>
      <c r="M451" s="302">
        <f t="shared" ref="M451:M452" si="338">F456-F451</f>
        <v>-7.5961792975741793E-2</v>
      </c>
      <c r="N451" s="302">
        <f t="shared" ref="N451:N452" si="339">SUM(K451:M451)</f>
        <v>-0.23748948623146071</v>
      </c>
    </row>
    <row r="452" spans="1:14" x14ac:dyDescent="0.2">
      <c r="A452" s="282" t="s">
        <v>363</v>
      </c>
      <c r="B452" s="302">
        <f>SUM(B450:B451)</f>
        <v>1.7266171085272928</v>
      </c>
      <c r="C452" s="299" t="str">
        <f>CONCATENATE("(",ROUND((B452/$H452)*100,1),")")</f>
        <v>(35.4)</v>
      </c>
      <c r="D452" s="302">
        <f>SUM(D450:D451)</f>
        <v>1.9088657203095059</v>
      </c>
      <c r="E452" s="299" t="str">
        <f>CONCATENATE("(",ROUND((D452/$H452)*100,1),")")</f>
        <v>(39.1)</v>
      </c>
      <c r="F452" s="302">
        <f>SUM(F450:F451)</f>
        <v>1.2455171711632009</v>
      </c>
      <c r="G452" s="299" t="str">
        <f>CONCATENATE("(",ROUND((F452/$H452)*100,1),")")</f>
        <v>(25.5)</v>
      </c>
      <c r="H452" s="302">
        <f>SUM(H450:H451)</f>
        <v>4.8810000000000002</v>
      </c>
      <c r="I452" s="299" t="str">
        <f>CONCATENATE("(",ROUND((H452/$H452)*100,1),")")</f>
        <v>(100)</v>
      </c>
      <c r="K452" s="302">
        <f t="shared" si="336"/>
        <v>-0.14356222213927383</v>
      </c>
      <c r="L452" s="302">
        <f t="shared" si="337"/>
        <v>-8.246426185702993E-2</v>
      </c>
      <c r="M452" s="302">
        <f t="shared" si="338"/>
        <v>-0.20397351600369285</v>
      </c>
      <c r="N452" s="302">
        <f t="shared" si="339"/>
        <v>-0.42999999999999661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0.85796975966126698</v>
      </c>
      <c r="C455" s="299" t="str">
        <f>CONCATENATE("(",ROUND((B455/$H457)*100,1),")")</f>
        <v>(19.3)</v>
      </c>
      <c r="D455" s="302">
        <f>'Ind T6'!R189</f>
        <v>0.67909637228238817</v>
      </c>
      <c r="E455" s="299" t="str">
        <f>CONCATENATE("(",ROUND((D455/$H457)*100,1),")")</f>
        <v>(15.3)</v>
      </c>
      <c r="F455" s="302">
        <f>'Ind T6'!S189</f>
        <v>0.72337007655439911</v>
      </c>
      <c r="G455" s="299" t="str">
        <f>CONCATENATE("(",ROUND((F455/$H457)*100,1),")")</f>
        <v>(16.3)</v>
      </c>
      <c r="H455" s="302">
        <f>SUM(B455,D455,F455)</f>
        <v>2.2604362084980543</v>
      </c>
      <c r="I455" s="299" t="str">
        <f>CONCATENATE("(",ROUND((H455/$H457)*100,1),")")</f>
        <v>(50.8)</v>
      </c>
      <c r="K455" s="302">
        <f>B460-B455</f>
        <v>9.3219895725885848E-2</v>
      </c>
      <c r="L455" s="302">
        <f>D460-D455</f>
        <v>9.9881059854010301E-2</v>
      </c>
      <c r="M455" s="302">
        <f>F460-F455</f>
        <v>7.4836521490313057E-2</v>
      </c>
      <c r="N455" s="302">
        <f>SUM(K455:M455)</f>
        <v>0.26793747707020921</v>
      </c>
    </row>
    <row r="456" spans="1:14" x14ac:dyDescent="0.2">
      <c r="A456" s="282" t="s">
        <v>365</v>
      </c>
      <c r="B456" s="302">
        <f>'Ind T6'!Q188</f>
        <v>0.72508512672675196</v>
      </c>
      <c r="C456" s="299" t="str">
        <f>CONCATENATE("(",ROUND((B456/$H457)*100,1),")")</f>
        <v>(16.3)</v>
      </c>
      <c r="D456" s="302">
        <f>'Ind T6'!R188</f>
        <v>1.1473050861700878</v>
      </c>
      <c r="E456" s="299" t="str">
        <f>CONCATENATE("(",ROUND((D456/$H457)*100,1),")")</f>
        <v>(25.8)</v>
      </c>
      <c r="F456" s="302">
        <f>'Ind T6'!S188</f>
        <v>0.31817357860510903</v>
      </c>
      <c r="G456" s="299" t="str">
        <f>CONCATENATE("(",ROUND((F456/$H457)*100,1),")")</f>
        <v>(7.1)</v>
      </c>
      <c r="H456" s="302">
        <f t="shared" ref="H456" si="340">SUM(B456,D456,F456)</f>
        <v>2.1905637915019489</v>
      </c>
      <c r="I456" s="299" t="str">
        <f>CONCATENATE("(",ROUND((H456/$H457)*100,1),")")</f>
        <v>(49.2)</v>
      </c>
      <c r="K456" s="302">
        <f t="shared" ref="K456:K457" si="341">B461-B456</f>
        <v>2.3478828859772816E-2</v>
      </c>
      <c r="L456" s="302">
        <f t="shared" ref="L456:L457" si="342">D461-D456</f>
        <v>0.11057014262941967</v>
      </c>
      <c r="M456" s="302">
        <f t="shared" ref="M456:M457" si="343">F461-F456</f>
        <v>4.2013551440593933E-2</v>
      </c>
      <c r="N456" s="302">
        <f t="shared" ref="N456:N457" si="344">SUM(K456:M456)</f>
        <v>0.17606252292978641</v>
      </c>
    </row>
    <row r="457" spans="1:14" x14ac:dyDescent="0.2">
      <c r="A457" s="282" t="s">
        <v>363</v>
      </c>
      <c r="B457" s="302">
        <f>SUM(B455:B456)</f>
        <v>1.5830548863880189</v>
      </c>
      <c r="C457" s="299" t="str">
        <f>CONCATENATE("(",ROUND((B457/$H457)*100,1),")")</f>
        <v>(35.6)</v>
      </c>
      <c r="D457" s="302">
        <f>SUM(D455:D456)</f>
        <v>1.8264014584524759</v>
      </c>
      <c r="E457" s="299" t="str">
        <f>CONCATENATE("(",ROUND((D457/$H457)*100,1),")")</f>
        <v>(41)</v>
      </c>
      <c r="F457" s="302">
        <f>SUM(F455:F456)</f>
        <v>1.0415436551595081</v>
      </c>
      <c r="G457" s="299" t="str">
        <f>CONCATENATE("(",ROUND((F457/$H457)*100,1),")")</f>
        <v>(23.4)</v>
      </c>
      <c r="H457" s="302">
        <f>SUM(H455:H456)</f>
        <v>4.4510000000000032</v>
      </c>
      <c r="I457" s="299" t="str">
        <f>CONCATENATE("(",ROUND((H457/$H457)*100,1),")")</f>
        <v>(100)</v>
      </c>
      <c r="K457" s="302">
        <f t="shared" si="341"/>
        <v>0.11669872458565878</v>
      </c>
      <c r="L457" s="302">
        <f t="shared" si="342"/>
        <v>0.21045120248342974</v>
      </c>
      <c r="M457" s="302">
        <f t="shared" si="343"/>
        <v>0.11685007293090699</v>
      </c>
      <c r="N457" s="302">
        <f t="shared" si="344"/>
        <v>0.44399999999999551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0.95118965538715283</v>
      </c>
      <c r="C460" s="299" t="str">
        <f>CONCATENATE("(",ROUND((B460/$H462)*100,1),")")</f>
        <v>(19.4)</v>
      </c>
      <c r="D460" s="302">
        <f>'Ind T6'!W189</f>
        <v>0.77897743213639847</v>
      </c>
      <c r="E460" s="299" t="str">
        <f>CONCATENATE("(",ROUND((D460/$H462)*100,1),")")</f>
        <v>(15.9)</v>
      </c>
      <c r="F460" s="302">
        <f>'Ind T6'!X189</f>
        <v>0.79820659804471217</v>
      </c>
      <c r="G460" s="299" t="str">
        <f>CONCATENATE("(",ROUND((F460/$H462)*100,1),")")</f>
        <v>(16.3)</v>
      </c>
      <c r="H460" s="302">
        <f>SUM(B460,D460,F460)</f>
        <v>2.5283736855682637</v>
      </c>
      <c r="I460" s="299" t="str">
        <f>CONCATENATE("(",ROUND((H460/$H462)*100,1),")")</f>
        <v>(51.7)</v>
      </c>
      <c r="K460" s="302">
        <f>B460-B450</f>
        <v>4.4431316175954083E-2</v>
      </c>
      <c r="L460" s="302">
        <f>D460-D450</f>
        <v>8.4170848663357112E-2</v>
      </c>
      <c r="M460" s="302">
        <f>F460-F450</f>
        <v>-5.3175201537637884E-2</v>
      </c>
      <c r="N460" s="302">
        <f>SUM(K460:M460)</f>
        <v>7.5426963301673311E-2</v>
      </c>
    </row>
    <row r="461" spans="1:14" x14ac:dyDescent="0.2">
      <c r="A461" s="282" t="s">
        <v>365</v>
      </c>
      <c r="B461" s="302">
        <f>'Ind T6'!V188</f>
        <v>0.74856395558652478</v>
      </c>
      <c r="C461" s="299" t="str">
        <f>CONCATENATE("(",ROUND((B461/$H462)*100,1),")")</f>
        <v>(15.3)</v>
      </c>
      <c r="D461" s="302">
        <f>'Ind T6'!W188</f>
        <v>1.2578752287995074</v>
      </c>
      <c r="E461" s="299" t="str">
        <f>CONCATENATE("(",ROUND((D461/$H462)*100,1),")")</f>
        <v>(25.7)</v>
      </c>
      <c r="F461" s="302">
        <f>'Ind T6'!X188</f>
        <v>0.36018713004570296</v>
      </c>
      <c r="G461" s="299" t="str">
        <f>CONCATENATE("(",ROUND((F461/$H462)*100,1),")")</f>
        <v>(7.4)</v>
      </c>
      <c r="H461" s="302">
        <f t="shared" ref="H461" si="345">SUM(B461,D461,F461)</f>
        <v>2.366626314431735</v>
      </c>
      <c r="I461" s="299" t="str">
        <f>CONCATENATE("(",ROUND((H461/$H462)*100,1),")")</f>
        <v>(48.3)</v>
      </c>
      <c r="K461" s="302">
        <f t="shared" ref="K461:K462" si="346">B461-B451</f>
        <v>-7.1294813729569251E-2</v>
      </c>
      <c r="L461" s="302">
        <f t="shared" ref="L461:L462" si="347">D461-D451</f>
        <v>4.3816091963042814E-2</v>
      </c>
      <c r="M461" s="302">
        <f t="shared" ref="M461:M462" si="348">F461-F451</f>
        <v>-3.3948241535147861E-2</v>
      </c>
      <c r="N461" s="302">
        <f t="shared" ref="N461:N462" si="349">SUM(K461:M461)</f>
        <v>-6.1426963301674298E-2</v>
      </c>
    </row>
    <row r="462" spans="1:14" x14ac:dyDescent="0.2">
      <c r="A462" s="282" t="s">
        <v>363</v>
      </c>
      <c r="B462" s="302">
        <f>SUM(B460:B461)</f>
        <v>1.6997536109736777</v>
      </c>
      <c r="C462" s="299" t="str">
        <f>CONCATENATE("(",ROUND((B462/$H462)*100,1),")")</f>
        <v>(34.7)</v>
      </c>
      <c r="D462" s="302">
        <f>SUM(D460:D461)</f>
        <v>2.0368526609359057</v>
      </c>
      <c r="E462" s="299" t="str">
        <f>CONCATENATE("(",ROUND((D462/$H462)*100,1),")")</f>
        <v>(41.6)</v>
      </c>
      <c r="F462" s="302">
        <f>SUM(F460:F461)</f>
        <v>1.1583937280904151</v>
      </c>
      <c r="G462" s="299" t="str">
        <f>CONCATENATE("(",ROUND((F462/$H462)*100,1),")")</f>
        <v>(23.7)</v>
      </c>
      <c r="H462" s="302">
        <f>SUM(H460:H461)</f>
        <v>4.8949999999999987</v>
      </c>
      <c r="I462" s="299" t="str">
        <f>CONCATENATE("(",ROUND((H462/$H462)*100,1),")")</f>
        <v>(100)</v>
      </c>
      <c r="K462" s="302">
        <f t="shared" si="346"/>
        <v>-2.6863497553615057E-2</v>
      </c>
      <c r="L462" s="302">
        <f t="shared" si="347"/>
        <v>0.12798694062639981</v>
      </c>
      <c r="M462" s="302">
        <f t="shared" si="348"/>
        <v>-8.7123443072785856E-2</v>
      </c>
      <c r="N462" s="302">
        <f t="shared" si="349"/>
        <v>1.3999999999998902E-2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1.0535244006648155</v>
      </c>
      <c r="C471" s="299" t="str">
        <f>CONCATENATE("(",ROUND((B471/$H473)*100,1),")")</f>
        <v>(20.4)</v>
      </c>
      <c r="D471" s="302">
        <f>'Ind T6'!M198</f>
        <v>0.45433573848468706</v>
      </c>
      <c r="E471" s="299" t="str">
        <f>CONCATENATE("(",ROUND((D471/$H473)*100,1),")")</f>
        <v>(8.8)</v>
      </c>
      <c r="F471" s="302">
        <f>'Ind T6'!N198</f>
        <v>0.27086427704164079</v>
      </c>
      <c r="G471" s="299" t="str">
        <f>CONCATENATE("(",ROUND((F471/$H473)*100,1),")")</f>
        <v>(5.2)</v>
      </c>
      <c r="H471" s="302">
        <f>SUM(B471,D471,F471)</f>
        <v>1.7787244161911433</v>
      </c>
      <c r="I471" s="299" t="str">
        <f>CONCATENATE("(",ROUND((H471/$H473)*100,1),")")</f>
        <v>(34.4)</v>
      </c>
      <c r="K471" s="302">
        <f>B476-B471</f>
        <v>1.5478249467206773E-3</v>
      </c>
      <c r="L471" s="302">
        <f>D476-D471</f>
        <v>-1.5396514022316676E-2</v>
      </c>
      <c r="M471" s="302">
        <f>F476-F471</f>
        <v>9.8960800464065191E-5</v>
      </c>
      <c r="N471" s="302">
        <f>SUM(K471:M471)</f>
        <v>-1.3749728275131934E-2</v>
      </c>
    </row>
    <row r="472" spans="1:14" x14ac:dyDescent="0.2">
      <c r="A472" s="282" t="s">
        <v>365</v>
      </c>
      <c r="B472" s="302">
        <f>'Ind T6'!L197</f>
        <v>1.1917627304861758</v>
      </c>
      <c r="C472" s="299" t="str">
        <f>CONCATENATE("(",ROUND((B472/$H473)*100,1),")")</f>
        <v>(23.1)</v>
      </c>
      <c r="D472" s="302">
        <f>'Ind T6'!M197</f>
        <v>1.0002067654567897</v>
      </c>
      <c r="E472" s="299" t="str">
        <f>CONCATENATE("(",ROUND((D472/$H473)*100,1),")")</f>
        <v>(19.4)</v>
      </c>
      <c r="F472" s="302">
        <f>'Ind T6'!N197</f>
        <v>1.1963060878658958</v>
      </c>
      <c r="G472" s="299" t="str">
        <f>CONCATENATE("(",ROUND((F472/$H473)*100,1),")")</f>
        <v>(23.2)</v>
      </c>
      <c r="H472" s="302">
        <f t="shared" ref="H472" si="350">SUM(B472,D472,F472)</f>
        <v>3.388275583808861</v>
      </c>
      <c r="I472" s="299" t="str">
        <f>CONCATENATE("(",ROUND((H472/$H473)*100,1),")")</f>
        <v>(65.6)</v>
      </c>
      <c r="K472" s="302">
        <f t="shared" ref="K472:K473" si="351">B477-B472</f>
        <v>-7.2298604741636296E-2</v>
      </c>
      <c r="L472" s="302">
        <f t="shared" ref="L472:L473" si="352">D477-D472</f>
        <v>-4.4209203913560535E-2</v>
      </c>
      <c r="M472" s="302">
        <f t="shared" ref="M472:M473" si="353">F477-F472</f>
        <v>-3.27424630696731E-2</v>
      </c>
      <c r="N472" s="302">
        <f t="shared" ref="N472:N473" si="354">SUM(K472:M472)</f>
        <v>-0.14925027172486993</v>
      </c>
    </row>
    <row r="473" spans="1:14" x14ac:dyDescent="0.2">
      <c r="A473" s="282" t="s">
        <v>363</v>
      </c>
      <c r="B473" s="302">
        <f>SUM(B471:B472)</f>
        <v>2.2452871311509912</v>
      </c>
      <c r="C473" s="299" t="str">
        <f>CONCATENATE("(",ROUND((B473/$H473)*100,1),")")</f>
        <v>(43.5)</v>
      </c>
      <c r="D473" s="302">
        <f>SUM(D471:D472)</f>
        <v>1.4545425039414768</v>
      </c>
      <c r="E473" s="299" t="str">
        <f>CONCATENATE("(",ROUND((D473/$H473)*100,1),")")</f>
        <v>(28.2)</v>
      </c>
      <c r="F473" s="302">
        <f>SUM(F471:F472)</f>
        <v>1.4671703649075365</v>
      </c>
      <c r="G473" s="299" t="str">
        <f>CONCATENATE("(",ROUND((F473/$H473)*100,1),")")</f>
        <v>(28.4)</v>
      </c>
      <c r="H473" s="302">
        <f>SUM(H471:H472)</f>
        <v>5.1670000000000043</v>
      </c>
      <c r="I473" s="299" t="str">
        <f>CONCATENATE("(",ROUND((H473/$H473)*100,1),")")</f>
        <v>(100)</v>
      </c>
      <c r="K473" s="302">
        <f t="shared" si="351"/>
        <v>-7.0750779794915619E-2</v>
      </c>
      <c r="L473" s="302">
        <f t="shared" si="352"/>
        <v>-5.9605717935877323E-2</v>
      </c>
      <c r="M473" s="302">
        <f t="shared" si="353"/>
        <v>-3.264350226920909E-2</v>
      </c>
      <c r="N473" s="302">
        <f t="shared" si="354"/>
        <v>-0.16300000000000203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1.0550722256115361</v>
      </c>
      <c r="C476" s="299" t="str">
        <f>CONCATENATE("(",ROUND((B476/$H478)*100,1),")")</f>
        <v>(21.1)</v>
      </c>
      <c r="D476" s="302">
        <f>'Ind T6'!R198</f>
        <v>0.43893922446237038</v>
      </c>
      <c r="E476" s="299" t="str">
        <f>CONCATENATE("(",ROUND((D476/$H478)*100,1),")")</f>
        <v>(8.8)</v>
      </c>
      <c r="F476" s="302">
        <f>'Ind T6'!S198</f>
        <v>0.27096323784210485</v>
      </c>
      <c r="G476" s="299" t="str">
        <f>CONCATENATE("(",ROUND((F476/$H478)*100,1),")")</f>
        <v>(5.4)</v>
      </c>
      <c r="H476" s="302">
        <f>SUM(B476,D476,F476)</f>
        <v>1.7649746879160113</v>
      </c>
      <c r="I476" s="299" t="str">
        <f>CONCATENATE("(",ROUND((H476/$H478)*100,1),")")</f>
        <v>(35.3)</v>
      </c>
      <c r="K476" s="302">
        <f>B481-B476</f>
        <v>5.7475171834466821E-2</v>
      </c>
      <c r="L476" s="302">
        <f>D481-D476</f>
        <v>4.2766427396723761E-3</v>
      </c>
      <c r="M476" s="302">
        <f>F481-F476</f>
        <v>1.3620327519808406E-2</v>
      </c>
      <c r="N476" s="302">
        <f>SUM(K476:M476)</f>
        <v>7.5372142093947603E-2</v>
      </c>
    </row>
    <row r="477" spans="1:14" x14ac:dyDescent="0.2">
      <c r="A477" s="282" t="s">
        <v>365</v>
      </c>
      <c r="B477" s="302">
        <f>'Ind T6'!Q197</f>
        <v>1.1194641257445395</v>
      </c>
      <c r="C477" s="299" t="str">
        <f>CONCATENATE("(",ROUND((B477/$H478)*100,1),")")</f>
        <v>(22.4)</v>
      </c>
      <c r="D477" s="302">
        <f>'Ind T6'!R197</f>
        <v>0.95599756154322912</v>
      </c>
      <c r="E477" s="299" t="str">
        <f>CONCATENATE("(",ROUND((D477/$H478)*100,1),")")</f>
        <v>(19.1)</v>
      </c>
      <c r="F477" s="302">
        <f>'Ind T6'!S197</f>
        <v>1.1635636247962227</v>
      </c>
      <c r="G477" s="299" t="str">
        <f>CONCATENATE("(",ROUND((F477/$H478)*100,1),")")</f>
        <v>(23.3)</v>
      </c>
      <c r="H477" s="302">
        <f t="shared" ref="H477" si="355">SUM(B477,D477,F477)</f>
        <v>3.2390253120839914</v>
      </c>
      <c r="I477" s="299" t="str">
        <f>CONCATENATE("(",ROUND((H477/$H478)*100,1),")")</f>
        <v>(64.7)</v>
      </c>
      <c r="K477" s="302">
        <f t="shared" ref="K477:K478" si="356">B482-B477</f>
        <v>-4.3972915809054047E-2</v>
      </c>
      <c r="L477" s="302">
        <f t="shared" ref="L477:L478" si="357">D482-D477</f>
        <v>-2.4621113111879644E-2</v>
      </c>
      <c r="M477" s="302">
        <f t="shared" ref="M477:M478" si="358">F482-F477</f>
        <v>-1.0778113173022463E-2</v>
      </c>
      <c r="N477" s="302">
        <f t="shared" ref="N477:N478" si="359">SUM(K477:M477)</f>
        <v>-7.9372142093956155E-2</v>
      </c>
    </row>
    <row r="478" spans="1:14" x14ac:dyDescent="0.2">
      <c r="A478" s="282" t="s">
        <v>363</v>
      </c>
      <c r="B478" s="302">
        <f>SUM(B476:B477)</f>
        <v>2.1745363513560756</v>
      </c>
      <c r="C478" s="299" t="str">
        <f>CONCATENATE("(",ROUND((B478/$H478)*100,1),")")</f>
        <v>(43.5)</v>
      </c>
      <c r="D478" s="302">
        <f>SUM(D476:D477)</f>
        <v>1.3949367860055994</v>
      </c>
      <c r="E478" s="299" t="str">
        <f>CONCATENATE("(",ROUND((D478/$H478)*100,1),")")</f>
        <v>(27.9)</v>
      </c>
      <c r="F478" s="302">
        <f>SUM(F476:F477)</f>
        <v>1.4345268626383274</v>
      </c>
      <c r="G478" s="299" t="str">
        <f>CONCATENATE("(",ROUND((F478/$H478)*100,1),")")</f>
        <v>(28.7)</v>
      </c>
      <c r="H478" s="302">
        <f>SUM(H476:H477)</f>
        <v>5.0040000000000031</v>
      </c>
      <c r="I478" s="299" t="str">
        <f>CONCATENATE("(",ROUND((H478/$H478)*100,1),")")</f>
        <v>(100)</v>
      </c>
      <c r="K478" s="302">
        <f t="shared" si="356"/>
        <v>1.3502256025412773E-2</v>
      </c>
      <c r="L478" s="302">
        <f t="shared" si="357"/>
        <v>-2.0344470372207324E-2</v>
      </c>
      <c r="M478" s="302">
        <f t="shared" si="358"/>
        <v>2.8422143467861094E-3</v>
      </c>
      <c r="N478" s="302">
        <f t="shared" si="359"/>
        <v>-4.0000000000084412E-3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1.112547397446003</v>
      </c>
      <c r="C481" s="299" t="str">
        <f>CONCATENATE("(",ROUND((B481/$H483)*100,1),")")</f>
        <v>(22.3)</v>
      </c>
      <c r="D481" s="302">
        <f>'Ind T6'!W198</f>
        <v>0.44321586720204276</v>
      </c>
      <c r="E481" s="299" t="str">
        <f>CONCATENATE("(",ROUND((D481/$H483)*100,1),")")</f>
        <v>(8.9)</v>
      </c>
      <c r="F481" s="302">
        <f>'Ind T6'!X198</f>
        <v>0.28458356536191326</v>
      </c>
      <c r="G481" s="299" t="str">
        <f>CONCATENATE("(",ROUND((F481/$H483)*100,1),")")</f>
        <v>(5.7)</v>
      </c>
      <c r="H481" s="302">
        <f>SUM(B481,D481,F481)</f>
        <v>1.840346830009959</v>
      </c>
      <c r="I481" s="299" t="str">
        <f>CONCATENATE("(",ROUND((H481/$H483)*100,1),")")</f>
        <v>(36.8)</v>
      </c>
      <c r="K481" s="302">
        <f>B481-B471</f>
        <v>5.9022996781187498E-2</v>
      </c>
      <c r="L481" s="302">
        <f>D481-D471</f>
        <v>-1.11198712826443E-2</v>
      </c>
      <c r="M481" s="302">
        <f>F481-F471</f>
        <v>1.3719288320272471E-2</v>
      </c>
      <c r="N481" s="302">
        <f>SUM(K481:M481)</f>
        <v>6.1622413818815669E-2</v>
      </c>
    </row>
    <row r="482" spans="1:14" x14ac:dyDescent="0.2">
      <c r="A482" s="282" t="s">
        <v>365</v>
      </c>
      <c r="B482" s="302">
        <f>'Ind T6'!V197</f>
        <v>1.0754912099354854</v>
      </c>
      <c r="C482" s="299" t="str">
        <f>CONCATENATE("(",ROUND((B482/$H483)*100,1),")")</f>
        <v>(21.5)</v>
      </c>
      <c r="D482" s="302">
        <f>'Ind T6'!W197</f>
        <v>0.93137644843134948</v>
      </c>
      <c r="E482" s="299" t="str">
        <f>CONCATENATE("(",ROUND((D482/$H483)*100,1),")")</f>
        <v>(18.6)</v>
      </c>
      <c r="F482" s="302">
        <f>'Ind T6'!X197</f>
        <v>1.1527855116232002</v>
      </c>
      <c r="G482" s="299" t="str">
        <f>CONCATENATE("(",ROUND((F482/$H483)*100,1),")")</f>
        <v>(23.1)</v>
      </c>
      <c r="H482" s="302">
        <f t="shared" ref="H482" si="360">SUM(B482,D482,F482)</f>
        <v>3.159653169990035</v>
      </c>
      <c r="I482" s="299" t="str">
        <f>CONCATENATE("(",ROUND((H482/$H483)*100,1),")")</f>
        <v>(63.2)</v>
      </c>
      <c r="K482" s="302">
        <f t="shared" ref="K482:K483" si="361">B482-B472</f>
        <v>-0.11627152055069034</v>
      </c>
      <c r="L482" s="302">
        <f t="shared" ref="L482:L483" si="362">D482-D472</f>
        <v>-6.883031702544018E-2</v>
      </c>
      <c r="M482" s="302">
        <f t="shared" ref="M482:M483" si="363">F482-F472</f>
        <v>-4.3520576242695563E-2</v>
      </c>
      <c r="N482" s="302">
        <f t="shared" ref="N482:N483" si="364">SUM(K482:M482)</f>
        <v>-0.22862241381882609</v>
      </c>
    </row>
    <row r="483" spans="1:14" x14ac:dyDescent="0.2">
      <c r="A483" s="282" t="s">
        <v>363</v>
      </c>
      <c r="B483" s="302">
        <f>SUM(B481:B482)</f>
        <v>2.1880386073814884</v>
      </c>
      <c r="C483" s="299" t="str">
        <f>CONCATENATE("(",ROUND((B483/$H483)*100,1),")")</f>
        <v>(43.8)</v>
      </c>
      <c r="D483" s="302">
        <f>SUM(D481:D482)</f>
        <v>1.3745923156333921</v>
      </c>
      <c r="E483" s="299" t="str">
        <f>CONCATENATE("(",ROUND((D483/$H483)*100,1),")")</f>
        <v>(27.5)</v>
      </c>
      <c r="F483" s="302">
        <f>SUM(F481:F482)</f>
        <v>1.4373690769851135</v>
      </c>
      <c r="G483" s="299" t="str">
        <f>CONCATENATE("(",ROUND((F483/$H483)*100,1),")")</f>
        <v>(28.7)</v>
      </c>
      <c r="H483" s="302">
        <f>SUM(H481:H482)</f>
        <v>4.9999999999999938</v>
      </c>
      <c r="I483" s="299" t="str">
        <f>CONCATENATE("(",ROUND((H483/$H483)*100,1),")")</f>
        <v>(100)</v>
      </c>
      <c r="K483" s="302">
        <f t="shared" si="361"/>
        <v>-5.7248523769502846E-2</v>
      </c>
      <c r="L483" s="302">
        <f t="shared" si="362"/>
        <v>-7.9950188308084646E-2</v>
      </c>
      <c r="M483" s="302">
        <f t="shared" si="363"/>
        <v>-2.9801287922422981E-2</v>
      </c>
      <c r="N483" s="302">
        <f t="shared" si="364"/>
        <v>-0.16700000000001047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Worcestershire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0.44625039596206512</v>
      </c>
      <c r="C8" s="300">
        <v>0.30222300738453572</v>
      </c>
      <c r="D8" s="300">
        <v>0.24476839104986808</v>
      </c>
      <c r="E8" s="300">
        <f>SUM(B8:D8)</f>
        <v>0.99324179439646887</v>
      </c>
      <c r="F8" s="300"/>
      <c r="G8" s="300">
        <v>0.32973062751758836</v>
      </c>
      <c r="H8" s="300">
        <v>0.22004994444174292</v>
      </c>
      <c r="I8" s="300">
        <v>0.34812550442572293</v>
      </c>
      <c r="J8" s="300">
        <f>SUM(G8:I8)</f>
        <v>0.89790607638505415</v>
      </c>
      <c r="K8" s="300"/>
      <c r="L8" s="300">
        <v>0.43653558711357909</v>
      </c>
      <c r="M8" s="300">
        <v>2.1090693278715496E-2</v>
      </c>
      <c r="N8" s="300">
        <v>0.32398228337425788</v>
      </c>
      <c r="O8" s="300">
        <f>SUM(L8:N8)</f>
        <v>0.78160856376655241</v>
      </c>
      <c r="P8" s="300"/>
      <c r="Q8" s="300">
        <v>0.45335221076966636</v>
      </c>
      <c r="R8" s="300">
        <v>2.1267094555696656E-2</v>
      </c>
      <c r="S8" s="300">
        <v>0.34131093212819824</v>
      </c>
      <c r="T8" s="300">
        <f>SUM(Q8:S8)</f>
        <v>0.8159302374535613</v>
      </c>
      <c r="U8" s="300"/>
      <c r="V8" s="300">
        <v>0.45026668343737891</v>
      </c>
      <c r="W8" s="300">
        <v>1.9603870806278557E-2</v>
      </c>
      <c r="X8" s="300">
        <v>0.34944677642408828</v>
      </c>
      <c r="Y8" s="300">
        <f>SUM(V8:X8)</f>
        <v>0.8193173306677457</v>
      </c>
    </row>
    <row r="9" spans="1:25" x14ac:dyDescent="0.2">
      <c r="A9" s="260" t="s">
        <v>364</v>
      </c>
      <c r="B9" s="300">
        <v>1.2436774775148276</v>
      </c>
      <c r="C9" s="300">
        <v>0.30808572333680057</v>
      </c>
      <c r="D9" s="300">
        <v>1.4649950047518976</v>
      </c>
      <c r="E9" s="300">
        <f t="shared" ref="E9:E10" si="0">SUM(B9:D9)</f>
        <v>3.0167582056035256</v>
      </c>
      <c r="F9" s="300"/>
      <c r="G9" s="300">
        <v>1.3691887244826257</v>
      </c>
      <c r="H9" s="300">
        <v>0.16053710743314742</v>
      </c>
      <c r="I9" s="300">
        <v>0.93636809169917501</v>
      </c>
      <c r="J9" s="300">
        <f t="shared" ref="J9:J10" si="1">SUM(G9:I9)</f>
        <v>2.4660939236149479</v>
      </c>
      <c r="K9" s="300"/>
      <c r="L9" s="300">
        <v>0.7714808546299522</v>
      </c>
      <c r="M9" s="300">
        <v>1.9524552688528232E-2</v>
      </c>
      <c r="N9" s="300">
        <v>0.80238602891496547</v>
      </c>
      <c r="O9" s="300">
        <f t="shared" ref="O9:O10" si="2">SUM(L9:N9)</f>
        <v>1.5933914362334458</v>
      </c>
      <c r="P9" s="300"/>
      <c r="Q9" s="300">
        <v>0.82827552648518166</v>
      </c>
      <c r="R9" s="300">
        <v>2.0437159157982748E-2</v>
      </c>
      <c r="S9" s="300">
        <v>0.80835707690327552</v>
      </c>
      <c r="T9" s="300">
        <f t="shared" ref="T9:T10" si="3">SUM(Q9:S9)</f>
        <v>1.6570697625464399</v>
      </c>
      <c r="U9" s="300"/>
      <c r="V9" s="300">
        <v>0.89254660468007363</v>
      </c>
      <c r="W9" s="300">
        <v>2.0433664279110222E-2</v>
      </c>
      <c r="X9" s="300">
        <v>0.74370240037306745</v>
      </c>
      <c r="Y9" s="300">
        <f t="shared" ref="Y9:Y10" si="4">SUM(V9:X9)</f>
        <v>1.6566826693322514</v>
      </c>
    </row>
    <row r="10" spans="1:25" x14ac:dyDescent="0.2">
      <c r="A10" s="264" t="s">
        <v>363</v>
      </c>
      <c r="B10" s="301">
        <f>SUM(B8:B9)</f>
        <v>1.6899278734768928</v>
      </c>
      <c r="C10" s="301">
        <f t="shared" ref="C10:D10" si="5">SUM(C8:C9)</f>
        <v>0.61030873072133629</v>
      </c>
      <c r="D10" s="301">
        <f t="shared" si="5"/>
        <v>1.7097633958017657</v>
      </c>
      <c r="E10" s="301">
        <f t="shared" si="0"/>
        <v>4.0099999999999945</v>
      </c>
      <c r="F10" s="301"/>
      <c r="G10" s="301">
        <f>SUM(G8:G9)</f>
        <v>1.6989193520002142</v>
      </c>
      <c r="H10" s="301">
        <f t="shared" ref="H10" si="6">SUM(H8:H9)</f>
        <v>0.38058705187489034</v>
      </c>
      <c r="I10" s="301">
        <f t="shared" ref="I10" si="7">SUM(I8:I9)</f>
        <v>1.284493596124898</v>
      </c>
      <c r="J10" s="301">
        <f t="shared" si="1"/>
        <v>3.3640000000000025</v>
      </c>
      <c r="K10" s="301"/>
      <c r="L10" s="301">
        <f>SUM(L8:L9)</f>
        <v>1.2080164417435313</v>
      </c>
      <c r="M10" s="301">
        <f t="shared" ref="M10" si="8">SUM(M8:M9)</f>
        <v>4.0615245967243724E-2</v>
      </c>
      <c r="N10" s="301">
        <f t="shared" ref="N10" si="9">SUM(N8:N9)</f>
        <v>1.1263683122892234</v>
      </c>
      <c r="O10" s="301">
        <f t="shared" si="2"/>
        <v>2.3749999999999982</v>
      </c>
      <c r="P10" s="301"/>
      <c r="Q10" s="301">
        <f>SUM(Q8:Q9)</f>
        <v>1.2816277372548481</v>
      </c>
      <c r="R10" s="301">
        <f t="shared" ref="R10" si="10">SUM(R8:R9)</f>
        <v>4.1704253713679404E-2</v>
      </c>
      <c r="S10" s="301">
        <f t="shared" ref="S10" si="11">SUM(S8:S9)</f>
        <v>1.1496680090314737</v>
      </c>
      <c r="T10" s="301">
        <f t="shared" si="3"/>
        <v>2.4730000000000012</v>
      </c>
      <c r="U10" s="301"/>
      <c r="V10" s="301">
        <f>SUM(V8:V9)</f>
        <v>1.3428132881174526</v>
      </c>
      <c r="W10" s="301">
        <f t="shared" ref="W10" si="12">SUM(W8:W9)</f>
        <v>4.0037535085388778E-2</v>
      </c>
      <c r="X10" s="301">
        <f t="shared" ref="X10" si="13">SUM(X8:X9)</f>
        <v>1.0931491767971557</v>
      </c>
      <c r="Y10" s="301">
        <f t="shared" si="4"/>
        <v>2.4759999999999973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4.8695652173782987E-3</v>
      </c>
      <c r="C17" s="300">
        <v>7.1936758893977179E-4</v>
      </c>
      <c r="D17" s="300">
        <v>5.5335968380037858E-5</v>
      </c>
      <c r="E17" s="300">
        <f>SUM(B17:D17)</f>
        <v>5.6442687746981086E-3</v>
      </c>
      <c r="F17" s="300"/>
      <c r="G17" s="300">
        <v>7.3990278392053266E-3</v>
      </c>
      <c r="H17" s="300">
        <v>3.4467520989884259E-3</v>
      </c>
      <c r="I17" s="300">
        <v>4.5956694654065103E-5</v>
      </c>
      <c r="J17" s="300">
        <f>SUM(G17:I17)</f>
        <v>1.0891736632847817E-2</v>
      </c>
      <c r="K17" s="300"/>
      <c r="L17" s="300">
        <v>1.5331658291636886E-2</v>
      </c>
      <c r="M17" s="300">
        <v>2.3517587939802351E-3</v>
      </c>
      <c r="N17" s="300">
        <v>0</v>
      </c>
      <c r="O17" s="300">
        <f>SUM(L17:N17)</f>
        <v>1.7683417085617121E-2</v>
      </c>
      <c r="P17" s="300"/>
      <c r="Q17" s="300">
        <v>1.187926215797174E-2</v>
      </c>
      <c r="R17" s="300">
        <v>1.8781442146525097E-3</v>
      </c>
      <c r="S17" s="300">
        <v>0</v>
      </c>
      <c r="T17" s="300">
        <f>SUM(Q17:S17)</f>
        <v>1.3757406372624249E-2</v>
      </c>
      <c r="U17" s="300"/>
      <c r="V17" s="300">
        <v>8.2220294885583609E-3</v>
      </c>
      <c r="W17" s="300">
        <v>1.4050303555986634E-3</v>
      </c>
      <c r="X17" s="300">
        <v>0</v>
      </c>
      <c r="Y17" s="300">
        <f>SUM(V17:X17)</f>
        <v>9.6270598441570241E-3</v>
      </c>
    </row>
    <row r="18" spans="1:25" x14ac:dyDescent="0.2">
      <c r="A18" s="260" t="s">
        <v>364</v>
      </c>
      <c r="B18" s="300">
        <v>3.3810276679998551E-2</v>
      </c>
      <c r="C18" s="300">
        <v>1.106719367596617E-4</v>
      </c>
      <c r="D18" s="300">
        <v>4.4434782608543791E-2</v>
      </c>
      <c r="E18" s="300">
        <f t="shared" ref="E18:E19" si="14">SUM(B18:D18)</f>
        <v>7.8355731225302011E-2</v>
      </c>
      <c r="F18" s="300"/>
      <c r="G18" s="300">
        <v>5.9513919575478871E-2</v>
      </c>
      <c r="H18" s="300">
        <v>8.731771984100997E-4</v>
      </c>
      <c r="I18" s="300">
        <v>3.2721166593263205E-2</v>
      </c>
      <c r="J18" s="300">
        <f t="shared" ref="J18:J19" si="15">SUM(G18:I18)</f>
        <v>9.3108263367152166E-2</v>
      </c>
      <c r="K18" s="300"/>
      <c r="L18" s="300">
        <v>8.882412060281758E-2</v>
      </c>
      <c r="M18" s="300">
        <v>1.4924623115655034E-3</v>
      </c>
      <c r="N18" s="300">
        <v>0</v>
      </c>
      <c r="O18" s="300">
        <f t="shared" ref="O18:O19" si="16">SUM(L18:N18)</f>
        <v>9.0316582914383089E-2</v>
      </c>
      <c r="P18" s="300"/>
      <c r="Q18" s="300">
        <v>6.9068753493224236E-2</v>
      </c>
      <c r="R18" s="300">
        <v>1.1738401341514237E-3</v>
      </c>
      <c r="S18" s="300">
        <v>0</v>
      </c>
      <c r="T18" s="300">
        <f t="shared" ref="T18:T19" si="17">SUM(Q18:S18)</f>
        <v>7.0242593627375657E-2</v>
      </c>
      <c r="U18" s="300"/>
      <c r="V18" s="300">
        <v>4.9436253252115064E-2</v>
      </c>
      <c r="W18" s="300">
        <v>9.3668690372790452E-4</v>
      </c>
      <c r="X18" s="300">
        <v>0</v>
      </c>
      <c r="Y18" s="300">
        <f t="shared" ref="Y18:Y19" si="18">SUM(V18:X18)</f>
        <v>5.0372940155842968E-2</v>
      </c>
    </row>
    <row r="19" spans="1:25" x14ac:dyDescent="0.2">
      <c r="A19" s="264" t="s">
        <v>363</v>
      </c>
      <c r="B19" s="301">
        <f>SUM(B17:B18)</f>
        <v>3.8679841897376846E-2</v>
      </c>
      <c r="C19" s="301">
        <f t="shared" ref="C19" si="19">SUM(C17:C18)</f>
        <v>8.300395256994335E-4</v>
      </c>
      <c r="D19" s="301">
        <f t="shared" ref="D19" si="20">SUM(D17:D18)</f>
        <v>4.449011857692383E-2</v>
      </c>
      <c r="E19" s="301">
        <f t="shared" si="14"/>
        <v>8.4000000000000102E-2</v>
      </c>
      <c r="F19" s="301"/>
      <c r="G19" s="301">
        <f>SUM(G17:G18)</f>
        <v>6.6912947414684204E-2</v>
      </c>
      <c r="H19" s="301">
        <f t="shared" ref="H19" si="21">SUM(H17:H18)</f>
        <v>4.3199292973985261E-3</v>
      </c>
      <c r="I19" s="301">
        <f t="shared" ref="I19" si="22">SUM(I17:I18)</f>
        <v>3.2767123287917269E-2</v>
      </c>
      <c r="J19" s="301">
        <f t="shared" si="15"/>
        <v>0.104</v>
      </c>
      <c r="K19" s="301"/>
      <c r="L19" s="301">
        <f>SUM(L17:L18)</f>
        <v>0.10415577889445446</v>
      </c>
      <c r="M19" s="301">
        <f t="shared" ref="M19" si="23">SUM(M17:M18)</f>
        <v>3.8442211055457385E-3</v>
      </c>
      <c r="N19" s="301">
        <f t="shared" ref="N19" si="24">SUM(N17:N18)</f>
        <v>0</v>
      </c>
      <c r="O19" s="301">
        <f t="shared" si="16"/>
        <v>0.10800000000000019</v>
      </c>
      <c r="P19" s="301"/>
      <c r="Q19" s="301">
        <f>SUM(Q17:Q18)</f>
        <v>8.094801565119597E-2</v>
      </c>
      <c r="R19" s="301">
        <f t="shared" ref="R19" si="25">SUM(R17:R18)</f>
        <v>3.0519843488039334E-3</v>
      </c>
      <c r="S19" s="301">
        <f t="shared" ref="S19" si="26">SUM(S17:S18)</f>
        <v>0</v>
      </c>
      <c r="T19" s="301">
        <f t="shared" si="17"/>
        <v>8.3999999999999908E-2</v>
      </c>
      <c r="U19" s="301"/>
      <c r="V19" s="301">
        <f>SUM(V17:V18)</f>
        <v>5.7658282740673424E-2</v>
      </c>
      <c r="W19" s="301">
        <f t="shared" ref="W19" si="27">SUM(W17:W18)</f>
        <v>2.3417172593265681E-3</v>
      </c>
      <c r="X19" s="301">
        <f t="shared" ref="X19" si="28">SUM(X17:X18)</f>
        <v>0</v>
      </c>
      <c r="Y19" s="301">
        <f t="shared" si="18"/>
        <v>5.9999999999999991E-2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0.98672269559929826</v>
      </c>
      <c r="C26" s="300">
        <v>0.26191629329011035</v>
      </c>
      <c r="D26" s="300">
        <v>6.8914299034593063E-2</v>
      </c>
      <c r="E26" s="300">
        <f>SUM(B26:D26)</f>
        <v>1.3175532879240017</v>
      </c>
      <c r="F26" s="300"/>
      <c r="G26" s="300">
        <v>0.76647765005949897</v>
      </c>
      <c r="H26" s="300">
        <v>0.20192917683004952</v>
      </c>
      <c r="I26" s="300">
        <v>5.3948508071019453E-2</v>
      </c>
      <c r="J26" s="300">
        <f>SUM(G26:I26)</f>
        <v>1.0223553349605679</v>
      </c>
      <c r="K26" s="300"/>
      <c r="L26" s="300">
        <v>0.79371212742283004</v>
      </c>
      <c r="M26" s="300">
        <v>0.19502793231138216</v>
      </c>
      <c r="N26" s="300">
        <v>4.9690343737593894E-2</v>
      </c>
      <c r="O26" s="300">
        <f>SUM(L26:N26)</f>
        <v>1.0384304034718062</v>
      </c>
      <c r="P26" s="300"/>
      <c r="Q26" s="300">
        <v>0.82517301833006029</v>
      </c>
      <c r="R26" s="300">
        <v>0.19510213915166749</v>
      </c>
      <c r="S26" s="300">
        <v>5.1146721621001034E-2</v>
      </c>
      <c r="T26" s="300">
        <f>SUM(Q26:S26)</f>
        <v>1.0714218791027288</v>
      </c>
      <c r="U26" s="300"/>
      <c r="V26" s="300">
        <v>0.85373846339761672</v>
      </c>
      <c r="W26" s="300">
        <v>0.18759275653294266</v>
      </c>
      <c r="X26" s="300">
        <v>5.1639202081389148E-2</v>
      </c>
      <c r="Y26" s="300">
        <f>SUM(V26:X26)</f>
        <v>1.0929704220119485</v>
      </c>
    </row>
    <row r="27" spans="1:25" x14ac:dyDescent="0.2">
      <c r="A27" s="260" t="s">
        <v>364</v>
      </c>
      <c r="B27" s="300">
        <v>2.4539574214593758</v>
      </c>
      <c r="C27" s="300">
        <v>0.14957654554545458</v>
      </c>
      <c r="D27" s="300">
        <v>0.1289127450711624</v>
      </c>
      <c r="E27" s="300">
        <f t="shared" ref="E27:E28" si="29">SUM(B27:D27)</f>
        <v>2.7324467120759928</v>
      </c>
      <c r="F27" s="300"/>
      <c r="G27" s="300">
        <v>1.8785990363364775</v>
      </c>
      <c r="H27" s="300">
        <v>0.14122599558972226</v>
      </c>
      <c r="I27" s="300">
        <v>1.9819633113231778E-2</v>
      </c>
      <c r="J27" s="300">
        <f t="shared" ref="J27:J28" si="30">SUM(G27:I27)</f>
        <v>2.0396446650394315</v>
      </c>
      <c r="K27" s="300"/>
      <c r="L27" s="300">
        <v>1.7986304385960121</v>
      </c>
      <c r="M27" s="300">
        <v>0.16791602740525377</v>
      </c>
      <c r="N27" s="300">
        <v>3.1023130526929333E-2</v>
      </c>
      <c r="O27" s="300">
        <f t="shared" ref="O27:O28" si="31">SUM(L27:N27)</f>
        <v>1.9975695965281952</v>
      </c>
      <c r="P27" s="300"/>
      <c r="Q27" s="300">
        <v>1.7829552143288305</v>
      </c>
      <c r="R27" s="300">
        <v>0.16833210460680945</v>
      </c>
      <c r="S27" s="300">
        <v>3.129080196163652E-2</v>
      </c>
      <c r="T27" s="300">
        <f t="shared" ref="T27:T28" si="32">SUM(Q27:S27)</f>
        <v>1.9825781208972764</v>
      </c>
      <c r="U27" s="300"/>
      <c r="V27" s="300">
        <v>1.6895812722193591</v>
      </c>
      <c r="W27" s="300">
        <v>0.1630196189850906</v>
      </c>
      <c r="X27" s="300">
        <v>3.1428686783592646E-2</v>
      </c>
      <c r="Y27" s="300">
        <f t="shared" ref="Y27:Y28" si="33">SUM(V27:X27)</f>
        <v>1.8840295779880423</v>
      </c>
    </row>
    <row r="28" spans="1:25" x14ac:dyDescent="0.2">
      <c r="A28" s="264" t="s">
        <v>363</v>
      </c>
      <c r="B28" s="301">
        <f>SUM(B26:B27)</f>
        <v>3.4406801170586743</v>
      </c>
      <c r="C28" s="301">
        <f t="shared" ref="C28" si="34">SUM(C26:C27)</f>
        <v>0.41149283883556492</v>
      </c>
      <c r="D28" s="301">
        <f t="shared" ref="D28" si="35">SUM(D26:D27)</f>
        <v>0.19782704410575547</v>
      </c>
      <c r="E28" s="301">
        <f t="shared" si="29"/>
        <v>4.0499999999999945</v>
      </c>
      <c r="F28" s="301"/>
      <c r="G28" s="301">
        <f>SUM(G26:G27)</f>
        <v>2.6450766863959765</v>
      </c>
      <c r="H28" s="301">
        <f t="shared" ref="H28" si="36">SUM(H26:H27)</f>
        <v>0.34315517241977178</v>
      </c>
      <c r="I28" s="301">
        <f t="shared" ref="I28" si="37">SUM(I26:I27)</f>
        <v>7.3768141184251235E-2</v>
      </c>
      <c r="J28" s="301">
        <f t="shared" si="30"/>
        <v>3.0619999999999994</v>
      </c>
      <c r="K28" s="301"/>
      <c r="L28" s="301">
        <f>SUM(L26:L27)</f>
        <v>2.5923425660188419</v>
      </c>
      <c r="M28" s="301">
        <f t="shared" ref="M28" si="38">SUM(M26:M27)</f>
        <v>0.36294395971663596</v>
      </c>
      <c r="N28" s="301">
        <f t="shared" ref="N28" si="39">SUM(N26:N27)</f>
        <v>8.071347426452323E-2</v>
      </c>
      <c r="O28" s="301">
        <f t="shared" si="31"/>
        <v>3.0360000000000009</v>
      </c>
      <c r="P28" s="301"/>
      <c r="Q28" s="301">
        <f>SUM(Q26:Q27)</f>
        <v>2.608128232658891</v>
      </c>
      <c r="R28" s="301">
        <f t="shared" ref="R28" si="40">SUM(R26:R27)</f>
        <v>0.36343424375847694</v>
      </c>
      <c r="S28" s="301">
        <f t="shared" ref="S28" si="41">SUM(S26:S27)</f>
        <v>8.2437523582637562E-2</v>
      </c>
      <c r="T28" s="301">
        <f t="shared" si="32"/>
        <v>3.0540000000000056</v>
      </c>
      <c r="U28" s="301"/>
      <c r="V28" s="301">
        <f>SUM(V26:V27)</f>
        <v>2.5433197356169757</v>
      </c>
      <c r="W28" s="301">
        <f t="shared" ref="W28" si="42">SUM(W26:W27)</f>
        <v>0.35061237551803326</v>
      </c>
      <c r="X28" s="301">
        <f t="shared" ref="X28" si="43">SUM(X26:X27)</f>
        <v>8.3067888864981787E-2</v>
      </c>
      <c r="Y28" s="301">
        <f t="shared" si="33"/>
        <v>2.976999999999991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0.58553374033560157</v>
      </c>
      <c r="C35" s="300">
        <v>0.16932862880032692</v>
      </c>
      <c r="D35" s="300">
        <v>2.2772673460767601E-2</v>
      </c>
      <c r="E35" s="300">
        <f>SUM(B35:D35)</f>
        <v>0.77763504259669614</v>
      </c>
      <c r="F35" s="300"/>
      <c r="G35" s="300">
        <v>0.64365020106373982</v>
      </c>
      <c r="H35" s="300">
        <v>0.16963591621117441</v>
      </c>
      <c r="I35" s="300">
        <v>8.8128363644978794E-2</v>
      </c>
      <c r="J35" s="300">
        <f>SUM(G35:I35)</f>
        <v>0.90141448091989296</v>
      </c>
      <c r="K35" s="300"/>
      <c r="L35" s="300">
        <v>0.72295248555503866</v>
      </c>
      <c r="M35" s="300">
        <v>0.18517762449767233</v>
      </c>
      <c r="N35" s="300">
        <v>5.9864639851924827E-2</v>
      </c>
      <c r="O35" s="300">
        <f>SUM(L35:N35)</f>
        <v>0.96799474990463585</v>
      </c>
      <c r="P35" s="300"/>
      <c r="Q35" s="300">
        <v>0.78672060170472025</v>
      </c>
      <c r="R35" s="300">
        <v>0.20122605955824083</v>
      </c>
      <c r="S35" s="300">
        <v>6.63331639391357E-2</v>
      </c>
      <c r="T35" s="300">
        <f>SUM(Q35:S35)</f>
        <v>1.0542798252020968</v>
      </c>
      <c r="U35" s="300"/>
      <c r="V35" s="300">
        <v>0.71022243322102752</v>
      </c>
      <c r="W35" s="300">
        <v>0.18387820426014712</v>
      </c>
      <c r="X35" s="300">
        <v>6.4271802522213262E-2</v>
      </c>
      <c r="Y35" s="300">
        <f>SUM(V35:X35)</f>
        <v>0.95837244000338795</v>
      </c>
    </row>
    <row r="36" spans="1:25" x14ac:dyDescent="0.2">
      <c r="A36" s="260" t="s">
        <v>364</v>
      </c>
      <c r="B36" s="300">
        <v>2.6831212423669162</v>
      </c>
      <c r="C36" s="300">
        <v>7.2113465958199868E-2</v>
      </c>
      <c r="D36" s="300">
        <v>0.18313024907818976</v>
      </c>
      <c r="E36" s="300">
        <f t="shared" ref="E36:E37" si="44">SUM(B36:D36)</f>
        <v>2.9383649574033059</v>
      </c>
      <c r="F36" s="300"/>
      <c r="G36" s="300">
        <v>3.2337293879928333</v>
      </c>
      <c r="H36" s="300">
        <v>7.837608787054634E-2</v>
      </c>
      <c r="I36" s="300">
        <v>0.25848004321672935</v>
      </c>
      <c r="J36" s="300">
        <f t="shared" ref="J36:J37" si="45">SUM(G36:I36)</f>
        <v>3.570585519080109</v>
      </c>
      <c r="K36" s="300"/>
      <c r="L36" s="300">
        <v>2.9737347934027176</v>
      </c>
      <c r="M36" s="300">
        <v>0.11350482173916283</v>
      </c>
      <c r="N36" s="300">
        <v>0.11176563495347903</v>
      </c>
      <c r="O36" s="300">
        <f t="shared" ref="O36:O37" si="46">SUM(L36:N36)</f>
        <v>3.1990052500953596</v>
      </c>
      <c r="P36" s="300"/>
      <c r="Q36" s="300">
        <v>3.2554275840892357</v>
      </c>
      <c r="R36" s="300">
        <v>0.12969757089238176</v>
      </c>
      <c r="S36" s="300">
        <v>0.124595019816287</v>
      </c>
      <c r="T36" s="300">
        <f t="shared" ref="T36:T37" si="47">SUM(Q36:S36)</f>
        <v>3.5097201747979043</v>
      </c>
      <c r="U36" s="300"/>
      <c r="V36" s="300">
        <v>2.9999529363712698</v>
      </c>
      <c r="W36" s="300">
        <v>0.12797314526084094</v>
      </c>
      <c r="X36" s="300">
        <v>0.11970147836450226</v>
      </c>
      <c r="Y36" s="300">
        <f t="shared" ref="Y36:Y37" si="48">SUM(V36:X36)</f>
        <v>3.2476275599966131</v>
      </c>
    </row>
    <row r="37" spans="1:25" x14ac:dyDescent="0.2">
      <c r="A37" s="264" t="s">
        <v>363</v>
      </c>
      <c r="B37" s="301">
        <f>SUM(B35:B36)</f>
        <v>3.2686549827025178</v>
      </c>
      <c r="C37" s="301">
        <f t="shared" ref="C37" si="49">SUM(C35:C36)</f>
        <v>0.24144209475852679</v>
      </c>
      <c r="D37" s="301">
        <f t="shared" ref="D37" si="50">SUM(D35:D36)</f>
        <v>0.20590292253895737</v>
      </c>
      <c r="E37" s="301">
        <f t="shared" si="44"/>
        <v>3.716000000000002</v>
      </c>
      <c r="F37" s="301"/>
      <c r="G37" s="301">
        <f>SUM(G35:G36)</f>
        <v>3.8773795890565732</v>
      </c>
      <c r="H37" s="301">
        <f t="shared" ref="H37" si="51">SUM(H35:H36)</f>
        <v>0.24801200408172075</v>
      </c>
      <c r="I37" s="301">
        <f t="shared" ref="I37" si="52">SUM(I35:I36)</f>
        <v>0.34660840686170813</v>
      </c>
      <c r="J37" s="301">
        <f t="shared" si="45"/>
        <v>4.4720000000000013</v>
      </c>
      <c r="K37" s="301"/>
      <c r="L37" s="301">
        <f>SUM(L35:L36)</f>
        <v>3.6966872789577563</v>
      </c>
      <c r="M37" s="301">
        <f t="shared" ref="M37" si="53">SUM(M35:M36)</f>
        <v>0.29868244623683515</v>
      </c>
      <c r="N37" s="301">
        <f t="shared" ref="N37" si="54">SUM(N35:N36)</f>
        <v>0.17163027480540385</v>
      </c>
      <c r="O37" s="301">
        <f t="shared" si="46"/>
        <v>4.1669999999999954</v>
      </c>
      <c r="P37" s="301"/>
      <c r="Q37" s="301">
        <f>SUM(Q35:Q36)</f>
        <v>4.0421481857939563</v>
      </c>
      <c r="R37" s="301">
        <f t="shared" ref="R37" si="55">SUM(R35:R36)</f>
        <v>0.33092363045062256</v>
      </c>
      <c r="S37" s="301">
        <f t="shared" ref="S37" si="56">SUM(S35:S36)</f>
        <v>0.1909281837554227</v>
      </c>
      <c r="T37" s="301">
        <f t="shared" si="47"/>
        <v>4.5640000000000018</v>
      </c>
      <c r="U37" s="301"/>
      <c r="V37" s="301">
        <f>SUM(V35:V36)</f>
        <v>3.7101753695922972</v>
      </c>
      <c r="W37" s="301">
        <f t="shared" ref="W37" si="57">SUM(W35:W36)</f>
        <v>0.31185134952098803</v>
      </c>
      <c r="X37" s="301">
        <f t="shared" ref="X37" si="58">SUM(X35:X36)</f>
        <v>0.18397328088671552</v>
      </c>
      <c r="Y37" s="301">
        <f t="shared" si="48"/>
        <v>4.2060000000000004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1.4860075987052803</v>
      </c>
      <c r="C44" s="300">
        <v>0.37077378696579827</v>
      </c>
      <c r="D44" s="300">
        <v>0.11114288356261365</v>
      </c>
      <c r="E44" s="300">
        <f>SUM(B44:D44)</f>
        <v>1.9679242692336922</v>
      </c>
      <c r="F44" s="300"/>
      <c r="G44" s="300">
        <v>1.4158265386801658</v>
      </c>
      <c r="H44" s="300">
        <v>0.41194894590347392</v>
      </c>
      <c r="I44" s="300">
        <v>0.14427305077992547</v>
      </c>
      <c r="J44" s="300">
        <f>SUM(G44:I44)</f>
        <v>1.9720485353635653</v>
      </c>
      <c r="K44" s="300"/>
      <c r="L44" s="300">
        <v>1.4842296898854044</v>
      </c>
      <c r="M44" s="300">
        <v>0.43331595145615215</v>
      </c>
      <c r="N44" s="300">
        <v>0.14872989223947433</v>
      </c>
      <c r="O44" s="300">
        <f>SUM(L44:N44)</f>
        <v>2.066275533581031</v>
      </c>
      <c r="P44" s="300"/>
      <c r="Q44" s="300">
        <v>1.4560866330152684</v>
      </c>
      <c r="R44" s="300">
        <v>0.41385248832568877</v>
      </c>
      <c r="S44" s="300">
        <v>0.13566995228528544</v>
      </c>
      <c r="T44" s="300">
        <f>SUM(Q44:S44)</f>
        <v>2.0056090736262426</v>
      </c>
      <c r="U44" s="300"/>
      <c r="V44" s="300">
        <v>1.4110779850687314</v>
      </c>
      <c r="W44" s="300">
        <v>0.3906567452021818</v>
      </c>
      <c r="X44" s="300">
        <v>0.12390798394813984</v>
      </c>
      <c r="Y44" s="300">
        <f>SUM(V44:X44)</f>
        <v>1.9256427142190531</v>
      </c>
    </row>
    <row r="45" spans="1:25" x14ac:dyDescent="0.2">
      <c r="A45" s="260" t="s">
        <v>364</v>
      </c>
      <c r="B45" s="300">
        <v>8.1829065459043449</v>
      </c>
      <c r="C45" s="300">
        <v>0.16981467627876093</v>
      </c>
      <c r="D45" s="300">
        <v>0.8563545085831904</v>
      </c>
      <c r="E45" s="300">
        <f t="shared" ref="E45:E46" si="59">SUM(B45:D45)</f>
        <v>9.2090757307662976</v>
      </c>
      <c r="F45" s="300"/>
      <c r="G45" s="300">
        <v>7.3306496762468356</v>
      </c>
      <c r="H45" s="300">
        <v>0.24143316030881837</v>
      </c>
      <c r="I45" s="300">
        <v>0.43186862808079157</v>
      </c>
      <c r="J45" s="300">
        <f t="shared" ref="J45:J46" si="60">SUM(G45:I45)</f>
        <v>8.0039514646364456</v>
      </c>
      <c r="K45" s="300"/>
      <c r="L45" s="300">
        <v>6.7434448590356011</v>
      </c>
      <c r="M45" s="300">
        <v>0.37870918964054251</v>
      </c>
      <c r="N45" s="300">
        <v>0.39657041774282797</v>
      </c>
      <c r="O45" s="300">
        <f t="shared" ref="O45:O46" si="61">SUM(L45:N45)</f>
        <v>7.5187244664189716</v>
      </c>
      <c r="P45" s="300"/>
      <c r="Q45" s="300">
        <v>6.5487784595303395</v>
      </c>
      <c r="R45" s="300">
        <v>0.35577459778734866</v>
      </c>
      <c r="S45" s="300">
        <v>0.37583786905607097</v>
      </c>
      <c r="T45" s="300">
        <f t="shared" ref="T45:T46" si="62">SUM(Q45:S45)</f>
        <v>7.2803909263737596</v>
      </c>
      <c r="U45" s="300"/>
      <c r="V45" s="300">
        <v>6.1916299684602345</v>
      </c>
      <c r="W45" s="300">
        <v>0.34066030691592447</v>
      </c>
      <c r="X45" s="300">
        <v>0.37306701040477375</v>
      </c>
      <c r="Y45" s="300">
        <f t="shared" ref="Y45:Y46" si="63">SUM(V45:X45)</f>
        <v>6.9053572857809327</v>
      </c>
    </row>
    <row r="46" spans="1:25" x14ac:dyDescent="0.2">
      <c r="A46" s="264" t="s">
        <v>363</v>
      </c>
      <c r="B46" s="301">
        <f>SUM(B44:B45)</f>
        <v>9.6689141446096247</v>
      </c>
      <c r="C46" s="301">
        <f t="shared" ref="C46" si="64">SUM(C44:C45)</f>
        <v>0.54058846324455923</v>
      </c>
      <c r="D46" s="301">
        <f t="shared" ref="D46" si="65">SUM(D44:D45)</f>
        <v>0.9674973921458041</v>
      </c>
      <c r="E46" s="301">
        <f t="shared" si="59"/>
        <v>11.176999999999987</v>
      </c>
      <c r="F46" s="301"/>
      <c r="G46" s="301">
        <f>SUM(G44:G45)</f>
        <v>8.7464762149270019</v>
      </c>
      <c r="H46" s="301">
        <f t="shared" ref="H46" si="66">SUM(H44:H45)</f>
        <v>0.65338210621229231</v>
      </c>
      <c r="I46" s="301">
        <f t="shared" ref="I46" si="67">SUM(I44:I45)</f>
        <v>0.57614167886071699</v>
      </c>
      <c r="J46" s="301">
        <f t="shared" si="60"/>
        <v>9.9760000000000115</v>
      </c>
      <c r="K46" s="301"/>
      <c r="L46" s="301">
        <f>SUM(L44:L45)</f>
        <v>8.227674548921005</v>
      </c>
      <c r="M46" s="301">
        <f t="shared" ref="M46" si="68">SUM(M44:M45)</f>
        <v>0.81202514109669466</v>
      </c>
      <c r="N46" s="301">
        <f t="shared" ref="N46" si="69">SUM(N44:N45)</f>
        <v>0.54530030998230228</v>
      </c>
      <c r="O46" s="301">
        <f t="shared" si="61"/>
        <v>9.5850000000000026</v>
      </c>
      <c r="P46" s="301"/>
      <c r="Q46" s="301">
        <f>SUM(Q44:Q45)</f>
        <v>8.0048650925456073</v>
      </c>
      <c r="R46" s="301">
        <f t="shared" ref="R46" si="70">SUM(R44:R45)</f>
        <v>0.76962708611303743</v>
      </c>
      <c r="S46" s="301">
        <f t="shared" ref="S46" si="71">SUM(S44:S45)</f>
        <v>0.51150782134135642</v>
      </c>
      <c r="T46" s="301">
        <f t="shared" si="62"/>
        <v>9.2859999999999996</v>
      </c>
      <c r="U46" s="301"/>
      <c r="V46" s="301">
        <f>SUM(V44:V45)</f>
        <v>7.6027079535289657</v>
      </c>
      <c r="W46" s="301">
        <f t="shared" ref="W46" si="72">SUM(W44:W45)</f>
        <v>0.73131705211810627</v>
      </c>
      <c r="X46" s="301">
        <f t="shared" ref="X46" si="73">SUM(X44:X45)</f>
        <v>0.49697499435291359</v>
      </c>
      <c r="Y46" s="301">
        <f t="shared" si="63"/>
        <v>8.8309999999999853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6.2931225053826964E-2</v>
      </c>
      <c r="C53" s="300">
        <v>1.6515658581773344E-2</v>
      </c>
      <c r="D53" s="300">
        <v>2.5253300583683009E-5</v>
      </c>
      <c r="E53" s="300">
        <f>SUM(B53:D53)</f>
        <v>7.947213693618399E-2</v>
      </c>
      <c r="F53" s="300"/>
      <c r="G53" s="300">
        <v>7.0857375790128838E-2</v>
      </c>
      <c r="H53" s="300">
        <v>1.5436121235375985E-2</v>
      </c>
      <c r="I53" s="300">
        <v>2.6568194897760342E-5</v>
      </c>
      <c r="J53" s="300">
        <f>SUM(G53:I53)</f>
        <v>8.6320065220402573E-2</v>
      </c>
      <c r="K53" s="300"/>
      <c r="L53" s="300">
        <v>7.4448272868211679E-2</v>
      </c>
      <c r="M53" s="300">
        <v>1.6672626280164894E-2</v>
      </c>
      <c r="N53" s="300">
        <v>0</v>
      </c>
      <c r="O53" s="300">
        <f>SUM(L53:N53)</f>
        <v>9.1120899148376566E-2</v>
      </c>
      <c r="P53" s="300"/>
      <c r="Q53" s="300">
        <v>7.2555807828599328E-2</v>
      </c>
      <c r="R53" s="300">
        <v>1.6096993915088471E-2</v>
      </c>
      <c r="S53" s="300">
        <v>0</v>
      </c>
      <c r="T53" s="300">
        <f>SUM(Q53:S53)</f>
        <v>8.8652801743687795E-2</v>
      </c>
      <c r="U53" s="300"/>
      <c r="V53" s="300">
        <v>7.3469156293717697E-2</v>
      </c>
      <c r="W53" s="300">
        <v>1.5988934993098156E-2</v>
      </c>
      <c r="X53" s="300">
        <v>0</v>
      </c>
      <c r="Y53" s="300">
        <f>SUM(V53:X53)</f>
        <v>8.9458091286815852E-2</v>
      </c>
    </row>
    <row r="54" spans="1:25" x14ac:dyDescent="0.2">
      <c r="A54" s="260" t="s">
        <v>364</v>
      </c>
      <c r="B54" s="300">
        <v>0.22717869204755853</v>
      </c>
      <c r="C54" s="300">
        <v>5.1516733190441937E-3</v>
      </c>
      <c r="D54" s="300">
        <v>1.719749769721296E-2</v>
      </c>
      <c r="E54" s="300">
        <f t="shared" ref="E54:E55" si="74">SUM(B54:D54)</f>
        <v>0.24952786306381569</v>
      </c>
      <c r="F54" s="300"/>
      <c r="G54" s="300">
        <v>0.18616334164703477</v>
      </c>
      <c r="H54" s="300">
        <v>4.5165931325627535E-3</v>
      </c>
      <c r="I54" s="300">
        <v>0</v>
      </c>
      <c r="J54" s="300">
        <f t="shared" ref="J54:J55" si="75">SUM(G54:I54)</f>
        <v>0.19067993477959752</v>
      </c>
      <c r="K54" s="300"/>
      <c r="L54" s="300">
        <v>0.20832893594970728</v>
      </c>
      <c r="M54" s="300">
        <v>3.5501649019159627E-3</v>
      </c>
      <c r="N54" s="300">
        <v>0</v>
      </c>
      <c r="O54" s="300">
        <f t="shared" ref="O54:O55" si="76">SUM(L54:N54)</f>
        <v>0.21187910085162323</v>
      </c>
      <c r="P54" s="300"/>
      <c r="Q54" s="300">
        <v>0.19987321769144406</v>
      </c>
      <c r="R54" s="300">
        <v>3.4739805648679638E-3</v>
      </c>
      <c r="S54" s="300">
        <v>0</v>
      </c>
      <c r="T54" s="300">
        <f t="shared" ref="T54:T55" si="77">SUM(Q54:S54)</f>
        <v>0.20334719825631203</v>
      </c>
      <c r="U54" s="300"/>
      <c r="V54" s="300">
        <v>0.19599769478973295</v>
      </c>
      <c r="W54" s="300">
        <v>3.5442139234515544E-3</v>
      </c>
      <c r="X54" s="300">
        <v>0</v>
      </c>
      <c r="Y54" s="300">
        <f t="shared" ref="Y54:Y55" si="78">SUM(V54:X54)</f>
        <v>0.1995419087131845</v>
      </c>
    </row>
    <row r="55" spans="1:25" x14ac:dyDescent="0.2">
      <c r="A55" s="264" t="s">
        <v>363</v>
      </c>
      <c r="B55" s="301">
        <f>SUM(B53:B54)</f>
        <v>0.29010991710138551</v>
      </c>
      <c r="C55" s="301">
        <f t="shared" ref="C55" si="79">SUM(C53:C54)</f>
        <v>2.1667331900817537E-2</v>
      </c>
      <c r="D55" s="301">
        <f t="shared" ref="D55" si="80">SUM(D53:D54)</f>
        <v>1.7222750997796642E-2</v>
      </c>
      <c r="E55" s="301">
        <f t="shared" si="74"/>
        <v>0.32899999999999968</v>
      </c>
      <c r="F55" s="301"/>
      <c r="G55" s="301">
        <f>SUM(G53:G54)</f>
        <v>0.25702071743716359</v>
      </c>
      <c r="H55" s="301">
        <f t="shared" ref="H55" si="81">SUM(H53:H54)</f>
        <v>1.9952714367938738E-2</v>
      </c>
      <c r="I55" s="301">
        <f t="shared" ref="I55" si="82">SUM(I53:I54)</f>
        <v>2.6568194897760342E-5</v>
      </c>
      <c r="J55" s="301">
        <f t="shared" si="75"/>
        <v>0.27700000000000008</v>
      </c>
      <c r="K55" s="301"/>
      <c r="L55" s="301">
        <f>SUM(L53:L54)</f>
        <v>0.28277720881791896</v>
      </c>
      <c r="M55" s="301">
        <f t="shared" ref="M55" si="83">SUM(M53:M54)</f>
        <v>2.0222791182080858E-2</v>
      </c>
      <c r="N55" s="301">
        <f t="shared" ref="N55" si="84">SUM(N53:N54)</f>
        <v>0</v>
      </c>
      <c r="O55" s="301">
        <f t="shared" si="76"/>
        <v>0.30299999999999983</v>
      </c>
      <c r="P55" s="301"/>
      <c r="Q55" s="301">
        <f>SUM(Q53:Q54)</f>
        <v>0.27242902552004339</v>
      </c>
      <c r="R55" s="301">
        <f t="shared" ref="R55" si="85">SUM(R53:R54)</f>
        <v>1.9570974479956434E-2</v>
      </c>
      <c r="S55" s="301">
        <f t="shared" ref="S55" si="86">SUM(S53:S54)</f>
        <v>0</v>
      </c>
      <c r="T55" s="301">
        <f t="shared" si="77"/>
        <v>0.29199999999999982</v>
      </c>
      <c r="U55" s="301"/>
      <c r="V55" s="301">
        <f>SUM(V53:V54)</f>
        <v>0.26946685108345064</v>
      </c>
      <c r="W55" s="301">
        <f t="shared" ref="W55" si="87">SUM(W53:W54)</f>
        <v>1.9533148916549711E-2</v>
      </c>
      <c r="X55" s="301">
        <f t="shared" ref="X55" si="88">SUM(X53:X54)</f>
        <v>0</v>
      </c>
      <c r="Y55" s="301">
        <f t="shared" si="78"/>
        <v>0.28900000000000037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0.21690828880787358</v>
      </c>
      <c r="C62" s="300">
        <v>9.5629527964637126E-2</v>
      </c>
      <c r="D62" s="300">
        <v>4.7163962551107268E-2</v>
      </c>
      <c r="E62" s="300">
        <f>SUM(B62:D62)</f>
        <v>0.35970177932361797</v>
      </c>
      <c r="F62" s="300"/>
      <c r="G62" s="300">
        <v>0.25101114244792333</v>
      </c>
      <c r="H62" s="300">
        <v>0.10349808128069941</v>
      </c>
      <c r="I62" s="300">
        <v>0</v>
      </c>
      <c r="J62" s="300">
        <f>SUM(G62:I62)</f>
        <v>0.35450922372862276</v>
      </c>
      <c r="K62" s="300"/>
      <c r="L62" s="300">
        <v>0.21779671994264685</v>
      </c>
      <c r="M62" s="300">
        <v>0.1134866812922759</v>
      </c>
      <c r="N62" s="300">
        <v>5.2815209443798847E-3</v>
      </c>
      <c r="O62" s="300">
        <f>SUM(L62:N62)</f>
        <v>0.33656492217930262</v>
      </c>
      <c r="P62" s="300"/>
      <c r="Q62" s="300">
        <v>0.23280436881310299</v>
      </c>
      <c r="R62" s="300">
        <v>0.11816032512097494</v>
      </c>
      <c r="S62" s="300">
        <v>5.3075946152529828E-3</v>
      </c>
      <c r="T62" s="300">
        <f>SUM(Q62:S62)</f>
        <v>0.35627228854933091</v>
      </c>
      <c r="U62" s="300"/>
      <c r="V62" s="300">
        <v>0.26075406942954565</v>
      </c>
      <c r="W62" s="300">
        <v>0.12554079231294515</v>
      </c>
      <c r="X62" s="300">
        <v>5.4407727005270573E-3</v>
      </c>
      <c r="Y62" s="300">
        <f>SUM(V62:X62)</f>
        <v>0.3917356344430179</v>
      </c>
    </row>
    <row r="63" spans="1:25" x14ac:dyDescent="0.2">
      <c r="A63" s="260" t="s">
        <v>364</v>
      </c>
      <c r="B63" s="300">
        <v>1.1379837262891463</v>
      </c>
      <c r="C63" s="300">
        <v>2.5572668006743855E-2</v>
      </c>
      <c r="D63" s="300">
        <v>3.87418263804871E-2</v>
      </c>
      <c r="E63" s="300">
        <f t="shared" ref="E63:E64" si="89">SUM(B63:D63)</f>
        <v>1.2022982206763773</v>
      </c>
      <c r="F63" s="300"/>
      <c r="G63" s="300">
        <v>0.89073743584781739</v>
      </c>
      <c r="H63" s="300">
        <v>6.8726247168312979E-2</v>
      </c>
      <c r="I63" s="300">
        <v>4.602709325524635E-2</v>
      </c>
      <c r="J63" s="300">
        <f t="shared" ref="J63:J64" si="90">SUM(G63:I63)</f>
        <v>1.0054907762713767</v>
      </c>
      <c r="K63" s="300"/>
      <c r="L63" s="300">
        <v>0.70032967721579642</v>
      </c>
      <c r="M63" s="300">
        <v>0.22710540060489981</v>
      </c>
      <c r="N63" s="300">
        <v>0</v>
      </c>
      <c r="O63" s="300">
        <f t="shared" ref="O63:O64" si="91">SUM(L63:N63)</f>
        <v>0.92743507782069623</v>
      </c>
      <c r="P63" s="300"/>
      <c r="Q63" s="300">
        <v>0.71519837439221168</v>
      </c>
      <c r="R63" s="300">
        <v>0.23452933705845647</v>
      </c>
      <c r="S63" s="300">
        <v>0</v>
      </c>
      <c r="T63" s="300">
        <f t="shared" ref="T63:T64" si="92">SUM(Q63:S63)</f>
        <v>0.94972771145066814</v>
      </c>
      <c r="U63" s="300"/>
      <c r="V63" s="300">
        <v>0.73383261423302859</v>
      </c>
      <c r="W63" s="300">
        <v>0.24443175132395117</v>
      </c>
      <c r="X63" s="300">
        <v>0</v>
      </c>
      <c r="Y63" s="300">
        <f t="shared" ref="Y63:Y64" si="93">SUM(V63:X63)</f>
        <v>0.97826436555697982</v>
      </c>
    </row>
    <row r="64" spans="1:25" x14ac:dyDescent="0.2">
      <c r="A64" s="264" t="s">
        <v>363</v>
      </c>
      <c r="B64" s="301">
        <f>SUM(B62:B63)</f>
        <v>1.3548920150970198</v>
      </c>
      <c r="C64" s="301">
        <f t="shared" ref="C64" si="94">SUM(C62:C63)</f>
        <v>0.12120219597138099</v>
      </c>
      <c r="D64" s="301">
        <f t="shared" ref="D64" si="95">SUM(D62:D63)</f>
        <v>8.5905788931594368E-2</v>
      </c>
      <c r="E64" s="301">
        <f t="shared" si="89"/>
        <v>1.5619999999999952</v>
      </c>
      <c r="F64" s="301"/>
      <c r="G64" s="301">
        <f>SUM(G62:G63)</f>
        <v>1.1417485782957408</v>
      </c>
      <c r="H64" s="301">
        <f t="shared" ref="H64" si="96">SUM(H62:H63)</f>
        <v>0.17222432844901239</v>
      </c>
      <c r="I64" s="301">
        <f t="shared" ref="I64" si="97">SUM(I62:I63)</f>
        <v>4.602709325524635E-2</v>
      </c>
      <c r="J64" s="301">
        <f t="shared" si="90"/>
        <v>1.3599999999999997</v>
      </c>
      <c r="K64" s="301"/>
      <c r="L64" s="301">
        <f>SUM(L62:L63)</f>
        <v>0.91812639715844324</v>
      </c>
      <c r="M64" s="301">
        <f t="shared" ref="M64" si="98">SUM(M62:M63)</f>
        <v>0.34059208189717571</v>
      </c>
      <c r="N64" s="301">
        <f t="shared" ref="N64" si="99">SUM(N62:N63)</f>
        <v>5.2815209443798847E-3</v>
      </c>
      <c r="O64" s="301">
        <f t="shared" si="91"/>
        <v>1.2639999999999989</v>
      </c>
      <c r="P64" s="301"/>
      <c r="Q64" s="301">
        <f>SUM(Q62:Q63)</f>
        <v>0.94800274320531464</v>
      </c>
      <c r="R64" s="301">
        <f t="shared" ref="R64" si="100">SUM(R62:R63)</f>
        <v>0.35268966217943143</v>
      </c>
      <c r="S64" s="301">
        <f t="shared" ref="S64" si="101">SUM(S62:S63)</f>
        <v>5.3075946152529828E-3</v>
      </c>
      <c r="T64" s="301">
        <f t="shared" si="92"/>
        <v>1.3059999999999989</v>
      </c>
      <c r="U64" s="301"/>
      <c r="V64" s="301">
        <f>SUM(V62:V63)</f>
        <v>0.9945866836625743</v>
      </c>
      <c r="W64" s="301">
        <f t="shared" ref="W64" si="102">SUM(W62:W63)</f>
        <v>0.36997254363689636</v>
      </c>
      <c r="X64" s="301">
        <f t="shared" ref="X64" si="103">SUM(X62:X63)</f>
        <v>5.4407727005270573E-3</v>
      </c>
      <c r="Y64" s="301">
        <f t="shared" si="93"/>
        <v>1.3699999999999977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0.74324293347226633</v>
      </c>
      <c r="C71" s="300">
        <v>0.57379342312770243</v>
      </c>
      <c r="D71" s="300">
        <v>0.25762611876758384</v>
      </c>
      <c r="E71" s="300">
        <f>SUM(B71:D71)</f>
        <v>1.5746624753675527</v>
      </c>
      <c r="F71" s="300"/>
      <c r="G71" s="300">
        <v>0.90178146699047068</v>
      </c>
      <c r="H71" s="300">
        <v>0.5087031910864156</v>
      </c>
      <c r="I71" s="300">
        <v>0.24622534648773192</v>
      </c>
      <c r="J71" s="300">
        <f>SUM(G71:I71)</f>
        <v>1.6567100045646181</v>
      </c>
      <c r="K71" s="300"/>
      <c r="L71" s="300">
        <v>0.86796850734829079</v>
      </c>
      <c r="M71" s="300">
        <v>0.54237963136553946</v>
      </c>
      <c r="N71" s="300">
        <v>0.24757182070005659</v>
      </c>
      <c r="O71" s="300">
        <f>SUM(L71:N71)</f>
        <v>1.6579199594138867</v>
      </c>
      <c r="P71" s="300"/>
      <c r="Q71" s="300">
        <v>0.86866859283337083</v>
      </c>
      <c r="R71" s="300">
        <v>0.54639471969555209</v>
      </c>
      <c r="S71" s="300">
        <v>0.2489023395782598</v>
      </c>
      <c r="T71" s="300">
        <f>SUM(Q71:S71)</f>
        <v>1.6639656521071826</v>
      </c>
      <c r="U71" s="300"/>
      <c r="V71" s="300">
        <v>0.89421025812496202</v>
      </c>
      <c r="W71" s="300">
        <v>0.56871157407478889</v>
      </c>
      <c r="X71" s="300">
        <v>0.26342843112705461</v>
      </c>
      <c r="Y71" s="300">
        <f>SUM(V71:X71)</f>
        <v>1.7263502633268057</v>
      </c>
    </row>
    <row r="72" spans="1:25" x14ac:dyDescent="0.2">
      <c r="A72" s="260" t="s">
        <v>364</v>
      </c>
      <c r="B72" s="300">
        <v>5.2314379140555696</v>
      </c>
      <c r="C72" s="300">
        <v>0.38425019805334154</v>
      </c>
      <c r="D72" s="300">
        <v>2.7996494125235278</v>
      </c>
      <c r="E72" s="300">
        <f t="shared" ref="E72:E73" si="104">SUM(B72:D72)</f>
        <v>8.415337524632438</v>
      </c>
      <c r="F72" s="300"/>
      <c r="G72" s="300">
        <v>5.1936599073890735</v>
      </c>
      <c r="H72" s="300">
        <v>0.22643212556269049</v>
      </c>
      <c r="I72" s="300">
        <v>5.4121979624835834</v>
      </c>
      <c r="J72" s="300">
        <f t="shared" ref="J72:J73" si="105">SUM(G72:I72)</f>
        <v>10.832289995435348</v>
      </c>
      <c r="K72" s="300"/>
      <c r="L72" s="300">
        <v>4.7282017720358045</v>
      </c>
      <c r="M72" s="300">
        <v>0.3006763502179543</v>
      </c>
      <c r="N72" s="300">
        <v>5.0932019183323369</v>
      </c>
      <c r="O72" s="300">
        <f t="shared" ref="O72:O73" si="106">SUM(L72:N72)</f>
        <v>10.122080040586095</v>
      </c>
      <c r="P72" s="300"/>
      <c r="Q72" s="300">
        <v>4.6520528328405701</v>
      </c>
      <c r="R72" s="300">
        <v>0.30510424748176129</v>
      </c>
      <c r="S72" s="300">
        <v>5.1258772675704849</v>
      </c>
      <c r="T72" s="300">
        <f t="shared" ref="T72:T73" si="107">SUM(Q72:S72)</f>
        <v>10.083034347892816</v>
      </c>
      <c r="U72" s="300"/>
      <c r="V72" s="300">
        <v>4.5749762551414968</v>
      </c>
      <c r="W72" s="300">
        <v>0.32111390469546236</v>
      </c>
      <c r="X72" s="300">
        <v>5.3205595768362155</v>
      </c>
      <c r="Y72" s="300">
        <f t="shared" ref="Y72:Y73" si="108">SUM(V72:X72)</f>
        <v>10.216649736673174</v>
      </c>
    </row>
    <row r="73" spans="1:25" x14ac:dyDescent="0.2">
      <c r="A73" s="264" t="s">
        <v>363</v>
      </c>
      <c r="B73" s="301">
        <f>SUM(B71:B72)</f>
        <v>5.9746808475278357</v>
      </c>
      <c r="C73" s="301">
        <f t="shared" ref="C73" si="109">SUM(C71:C72)</f>
        <v>0.95804362118104391</v>
      </c>
      <c r="D73" s="301">
        <f t="shared" ref="D73" si="110">SUM(D71:D72)</f>
        <v>3.0572755312911117</v>
      </c>
      <c r="E73" s="301">
        <f t="shared" si="104"/>
        <v>9.9899999999999913</v>
      </c>
      <c r="F73" s="301"/>
      <c r="G73" s="301">
        <f>SUM(G71:G72)</f>
        <v>6.0954413743795444</v>
      </c>
      <c r="H73" s="301">
        <f t="shared" ref="H73" si="111">SUM(H71:H72)</f>
        <v>0.73513531664910614</v>
      </c>
      <c r="I73" s="301">
        <f t="shared" ref="I73" si="112">SUM(I71:I72)</f>
        <v>5.6584233089713152</v>
      </c>
      <c r="J73" s="301">
        <f t="shared" si="105"/>
        <v>12.488999999999965</v>
      </c>
      <c r="K73" s="301"/>
      <c r="L73" s="301">
        <f>SUM(L71:L72)</f>
        <v>5.5961702793840953</v>
      </c>
      <c r="M73" s="301">
        <f t="shared" ref="M73" si="113">SUM(M71:M72)</f>
        <v>0.84305598158349371</v>
      </c>
      <c r="N73" s="301">
        <f t="shared" ref="N73" si="114">SUM(N71:N72)</f>
        <v>5.3407737390323939</v>
      </c>
      <c r="O73" s="301">
        <f t="shared" si="106"/>
        <v>11.779999999999983</v>
      </c>
      <c r="P73" s="301"/>
      <c r="Q73" s="301">
        <f>SUM(Q71:Q72)</f>
        <v>5.5207214256739405</v>
      </c>
      <c r="R73" s="301">
        <f t="shared" ref="R73" si="115">SUM(R71:R72)</f>
        <v>0.85149896717731344</v>
      </c>
      <c r="S73" s="301">
        <f t="shared" ref="S73" si="116">SUM(S71:S72)</f>
        <v>5.3747796071487448</v>
      </c>
      <c r="T73" s="301">
        <f t="shared" si="107"/>
        <v>11.747</v>
      </c>
      <c r="U73" s="301"/>
      <c r="V73" s="301">
        <f>SUM(V71:V72)</f>
        <v>5.4691865132664592</v>
      </c>
      <c r="W73" s="301">
        <f t="shared" ref="W73" si="117">SUM(W71:W72)</f>
        <v>0.88982547877025131</v>
      </c>
      <c r="X73" s="301">
        <f t="shared" ref="X73" si="118">SUM(X71:X72)</f>
        <v>5.5839880079632698</v>
      </c>
      <c r="Y73" s="301">
        <f t="shared" si="108"/>
        <v>11.94299999999998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4.2296067821971288</v>
      </c>
      <c r="C80" s="300">
        <v>6.027605198573581</v>
      </c>
      <c r="D80" s="300">
        <v>0.31007227754030159</v>
      </c>
      <c r="E80" s="300">
        <f>SUM(B80:D80)</f>
        <v>10.567284258311011</v>
      </c>
      <c r="F80" s="300"/>
      <c r="G80" s="300">
        <v>4.1445682615711599</v>
      </c>
      <c r="H80" s="300">
        <v>5.3553630378502328</v>
      </c>
      <c r="I80" s="300">
        <v>0.30927063213947098</v>
      </c>
      <c r="J80" s="300">
        <f>SUM(G80:I80)</f>
        <v>9.8092019315608638</v>
      </c>
      <c r="K80" s="300"/>
      <c r="L80" s="300">
        <v>4.1196572822248987</v>
      </c>
      <c r="M80" s="300">
        <v>5.3384227777420223</v>
      </c>
      <c r="N80" s="300">
        <v>0.62308100945928313</v>
      </c>
      <c r="O80" s="300">
        <f>SUM(L80:N80)</f>
        <v>10.081161069426205</v>
      </c>
      <c r="P80" s="300"/>
      <c r="Q80" s="300">
        <v>4.3046445198432037</v>
      </c>
      <c r="R80" s="300">
        <v>5.145456185153912</v>
      </c>
      <c r="S80" s="300">
        <v>0.64231686060289062</v>
      </c>
      <c r="T80" s="300">
        <f>SUM(Q80:S80)</f>
        <v>10.092417565600007</v>
      </c>
      <c r="U80" s="300"/>
      <c r="V80" s="300">
        <v>4.6483575608726966</v>
      </c>
      <c r="W80" s="300">
        <v>4.8072770630234789</v>
      </c>
      <c r="X80" s="300">
        <v>0.68653022888356108</v>
      </c>
      <c r="Y80" s="300">
        <f>SUM(V80:X80)</f>
        <v>10.142164852779736</v>
      </c>
    </row>
    <row r="81" spans="1:25" x14ac:dyDescent="0.2">
      <c r="A81" s="260" t="s">
        <v>364</v>
      </c>
      <c r="B81" s="300">
        <v>9.4147832109057195</v>
      </c>
      <c r="C81" s="300">
        <v>2.7537258602211558</v>
      </c>
      <c r="D81" s="300">
        <v>1.3742066705621141</v>
      </c>
      <c r="E81" s="300">
        <f t="shared" ref="E81:E82" si="119">SUM(B81:D81)</f>
        <v>13.542715741688989</v>
      </c>
      <c r="F81" s="300"/>
      <c r="G81" s="300">
        <v>8.8953632571869132</v>
      </c>
      <c r="H81" s="300">
        <v>2.5052780948252571</v>
      </c>
      <c r="I81" s="300">
        <v>1.4611567164269341</v>
      </c>
      <c r="J81" s="300">
        <f t="shared" ref="J81:J82" si="120">SUM(G81:I81)</f>
        <v>12.861798068439105</v>
      </c>
      <c r="K81" s="300"/>
      <c r="L81" s="300">
        <v>8.5342449772666775</v>
      </c>
      <c r="M81" s="300">
        <v>3.0724112422594723</v>
      </c>
      <c r="N81" s="300">
        <v>0.71018271104767472</v>
      </c>
      <c r="O81" s="300">
        <f t="shared" ref="O81:O82" si="121">SUM(L81:N81)</f>
        <v>12.316838930573825</v>
      </c>
      <c r="P81" s="300"/>
      <c r="Q81" s="300">
        <v>8.6592032331635931</v>
      </c>
      <c r="R81" s="300">
        <v>3.0779072216088039</v>
      </c>
      <c r="S81" s="300">
        <v>0.72047197962758169</v>
      </c>
      <c r="T81" s="300">
        <f t="shared" ref="T81:T82" si="122">SUM(Q81:S81)</f>
        <v>12.457582434399979</v>
      </c>
      <c r="U81" s="300"/>
      <c r="V81" s="300">
        <v>8.7689528984676315</v>
      </c>
      <c r="W81" s="300">
        <v>3.110166257242744</v>
      </c>
      <c r="X81" s="300">
        <v>0.73571599150985501</v>
      </c>
      <c r="Y81" s="300">
        <f t="shared" ref="Y81:Y82" si="123">SUM(V81:X81)</f>
        <v>12.61483514722023</v>
      </c>
    </row>
    <row r="82" spans="1:25" x14ac:dyDescent="0.2">
      <c r="A82" s="264" t="s">
        <v>363</v>
      </c>
      <c r="B82" s="301">
        <f>SUM(B80:B81)</f>
        <v>13.644389993102848</v>
      </c>
      <c r="C82" s="301">
        <f t="shared" ref="C82" si="124">SUM(C80:C81)</f>
        <v>8.7813310587947377</v>
      </c>
      <c r="D82" s="301">
        <f t="shared" ref="D82" si="125">SUM(D80:D81)</f>
        <v>1.6842789481024156</v>
      </c>
      <c r="E82" s="301">
        <f t="shared" si="119"/>
        <v>24.110000000000003</v>
      </c>
      <c r="F82" s="301"/>
      <c r="G82" s="301">
        <f>SUM(G80:G81)</f>
        <v>13.039931518758074</v>
      </c>
      <c r="H82" s="301">
        <f t="shared" ref="H82" si="126">SUM(H80:H81)</f>
        <v>7.8606411326754895</v>
      </c>
      <c r="I82" s="301">
        <f t="shared" ref="I82" si="127">SUM(I80:I81)</f>
        <v>1.770427348566405</v>
      </c>
      <c r="J82" s="301">
        <f t="shared" si="120"/>
        <v>22.670999999999967</v>
      </c>
      <c r="K82" s="301"/>
      <c r="L82" s="301">
        <f>SUM(L80:L81)</f>
        <v>12.653902259491577</v>
      </c>
      <c r="M82" s="301">
        <f t="shared" ref="M82" si="128">SUM(M80:M81)</f>
        <v>8.410834020001495</v>
      </c>
      <c r="N82" s="301">
        <f t="shared" ref="N82" si="129">SUM(N80:N81)</f>
        <v>1.3332637205069577</v>
      </c>
      <c r="O82" s="301">
        <f t="shared" si="121"/>
        <v>22.398000000000032</v>
      </c>
      <c r="P82" s="301"/>
      <c r="Q82" s="301">
        <f>SUM(Q80:Q81)</f>
        <v>12.963847753006796</v>
      </c>
      <c r="R82" s="301">
        <f t="shared" ref="R82" si="130">SUM(R80:R81)</f>
        <v>8.223363406762715</v>
      </c>
      <c r="S82" s="301">
        <f t="shared" ref="S82" si="131">SUM(S80:S81)</f>
        <v>1.3627888402304724</v>
      </c>
      <c r="T82" s="301">
        <f t="shared" si="122"/>
        <v>22.549999999999983</v>
      </c>
      <c r="U82" s="301"/>
      <c r="V82" s="301">
        <f>SUM(V80:V81)</f>
        <v>13.417310459340328</v>
      </c>
      <c r="W82" s="301">
        <f t="shared" ref="W82" si="132">SUM(W80:W81)</f>
        <v>7.9174433202662229</v>
      </c>
      <c r="X82" s="301">
        <f t="shared" ref="X82" si="133">SUM(X80:X81)</f>
        <v>1.4222462203934161</v>
      </c>
      <c r="Y82" s="301">
        <f t="shared" si="123"/>
        <v>22.756999999999966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0.91998700294371405</v>
      </c>
      <c r="C89" s="300">
        <v>0.52860644103348042</v>
      </c>
      <c r="D89" s="300">
        <v>5.6787686945993301E-2</v>
      </c>
      <c r="E89" s="300">
        <f>SUM(B89:D89)</f>
        <v>1.5053811309231877</v>
      </c>
      <c r="F89" s="300"/>
      <c r="G89" s="300">
        <v>1.1035167220173416</v>
      </c>
      <c r="H89" s="300">
        <v>0.66734729191936304</v>
      </c>
      <c r="I89" s="300">
        <v>0.12677221832790198</v>
      </c>
      <c r="J89" s="300">
        <f>SUM(G89:I89)</f>
        <v>1.8976362322646065</v>
      </c>
      <c r="K89" s="300"/>
      <c r="L89" s="300">
        <v>0.99390065572619801</v>
      </c>
      <c r="M89" s="300">
        <v>0.66771574063670891</v>
      </c>
      <c r="N89" s="300">
        <v>3.3221366562019211E-2</v>
      </c>
      <c r="O89" s="300">
        <f>SUM(L89:N89)</f>
        <v>1.6948377629249261</v>
      </c>
      <c r="P89" s="300"/>
      <c r="Q89" s="300">
        <v>1.0716835742581334</v>
      </c>
      <c r="R89" s="300">
        <v>0.73041918527913285</v>
      </c>
      <c r="S89" s="300">
        <v>3.3454927725739721E-2</v>
      </c>
      <c r="T89" s="300">
        <f>SUM(Q89:S89)</f>
        <v>1.8355576872630059</v>
      </c>
      <c r="U89" s="300"/>
      <c r="V89" s="300">
        <v>1.1271702292114205</v>
      </c>
      <c r="W89" s="300">
        <v>0.79817601084799339</v>
      </c>
      <c r="X89" s="300">
        <v>3.2813988962909379E-2</v>
      </c>
      <c r="Y89" s="300">
        <f>SUM(V89:X89)</f>
        <v>1.9581602290223232</v>
      </c>
    </row>
    <row r="90" spans="1:25" x14ac:dyDescent="0.2">
      <c r="A90" s="260" t="s">
        <v>364</v>
      </c>
      <c r="B90" s="300">
        <v>4.4389703822969642</v>
      </c>
      <c r="C90" s="300">
        <v>0.40298519415127076</v>
      </c>
      <c r="D90" s="300">
        <v>1.0196632926285747</v>
      </c>
      <c r="E90" s="300">
        <f t="shared" ref="E90:E91" si="134">SUM(B90:D90)</f>
        <v>5.8616188690768105</v>
      </c>
      <c r="F90" s="300"/>
      <c r="G90" s="300">
        <v>4.257331098888824</v>
      </c>
      <c r="H90" s="300">
        <v>0.49164023337313961</v>
      </c>
      <c r="I90" s="300">
        <v>1.4573924354734313</v>
      </c>
      <c r="J90" s="300">
        <f t="shared" ref="J90:J91" si="135">SUM(G90:I90)</f>
        <v>6.2063637677353949</v>
      </c>
      <c r="K90" s="300"/>
      <c r="L90" s="300">
        <v>4.1647283213488278</v>
      </c>
      <c r="M90" s="300">
        <v>0.77092120426018129</v>
      </c>
      <c r="N90" s="300">
        <v>1.1105127114660558</v>
      </c>
      <c r="O90" s="300">
        <f t="shared" ref="O90:O91" si="136">SUM(L90:N90)</f>
        <v>6.0461622370750652</v>
      </c>
      <c r="P90" s="300"/>
      <c r="Q90" s="300">
        <v>4.3147608409096811</v>
      </c>
      <c r="R90" s="300">
        <v>0.80392352167134895</v>
      </c>
      <c r="S90" s="300">
        <v>1.1547579501559615</v>
      </c>
      <c r="T90" s="300">
        <f t="shared" ref="T90:T91" si="137">SUM(Q90:S90)</f>
        <v>6.2734423127369912</v>
      </c>
      <c r="U90" s="300"/>
      <c r="V90" s="300">
        <v>4.259915930520962</v>
      </c>
      <c r="W90" s="300">
        <v>0.83599947267092156</v>
      </c>
      <c r="X90" s="300">
        <v>1.1939243677857996</v>
      </c>
      <c r="Y90" s="300">
        <f t="shared" ref="Y90:Y91" si="138">SUM(V90:X90)</f>
        <v>6.2898397709776823</v>
      </c>
    </row>
    <row r="91" spans="1:25" x14ac:dyDescent="0.2">
      <c r="A91" s="264" t="s">
        <v>363</v>
      </c>
      <c r="B91" s="301">
        <f>SUM(B89:B90)</f>
        <v>5.3589573852406787</v>
      </c>
      <c r="C91" s="301">
        <f t="shared" ref="C91" si="139">SUM(C89:C90)</f>
        <v>0.93159163518475119</v>
      </c>
      <c r="D91" s="301">
        <f t="shared" ref="D91" si="140">SUM(D89:D90)</f>
        <v>1.076450979574568</v>
      </c>
      <c r="E91" s="301">
        <f t="shared" si="134"/>
        <v>7.3669999999999973</v>
      </c>
      <c r="F91" s="301"/>
      <c r="G91" s="301">
        <f>SUM(G89:G90)</f>
        <v>5.3608478209061659</v>
      </c>
      <c r="H91" s="301">
        <f t="shared" ref="H91" si="141">SUM(H89:H90)</f>
        <v>1.1589875252925026</v>
      </c>
      <c r="I91" s="301">
        <f t="shared" ref="I91" si="142">SUM(I89:I90)</f>
        <v>1.5841646538013334</v>
      </c>
      <c r="J91" s="301">
        <f t="shared" si="135"/>
        <v>8.1040000000000028</v>
      </c>
      <c r="K91" s="301"/>
      <c r="L91" s="301">
        <f>SUM(L89:L90)</f>
        <v>5.1586289770750255</v>
      </c>
      <c r="M91" s="301">
        <f t="shared" ref="M91" si="143">SUM(M89:M90)</f>
        <v>1.4386369448968903</v>
      </c>
      <c r="N91" s="301">
        <f t="shared" ref="N91" si="144">SUM(N89:N90)</f>
        <v>1.1437340780280749</v>
      </c>
      <c r="O91" s="301">
        <f t="shared" si="136"/>
        <v>7.7409999999999908</v>
      </c>
      <c r="P91" s="301"/>
      <c r="Q91" s="301">
        <f>SUM(Q89:Q90)</f>
        <v>5.3864444151678148</v>
      </c>
      <c r="R91" s="301">
        <f t="shared" ref="R91" si="145">SUM(R89:R90)</f>
        <v>1.5343427069504818</v>
      </c>
      <c r="S91" s="301">
        <f t="shared" ref="S91" si="146">SUM(S89:S90)</f>
        <v>1.1882128778817012</v>
      </c>
      <c r="T91" s="301">
        <f t="shared" si="137"/>
        <v>8.1089999999999982</v>
      </c>
      <c r="U91" s="301"/>
      <c r="V91" s="301">
        <f>SUM(V89:V90)</f>
        <v>5.387086159732382</v>
      </c>
      <c r="W91" s="301">
        <f t="shared" ref="W91" si="147">SUM(W89:W90)</f>
        <v>1.6341754835189151</v>
      </c>
      <c r="X91" s="301">
        <f t="shared" ref="X91" si="148">SUM(X89:X90)</f>
        <v>1.2267383567487089</v>
      </c>
      <c r="Y91" s="301">
        <f t="shared" si="138"/>
        <v>8.2480000000000047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1.6086084070693349</v>
      </c>
      <c r="C98" s="300">
        <v>3.2726247663659738</v>
      </c>
      <c r="D98" s="300">
        <v>0.31976610664129623</v>
      </c>
      <c r="E98" s="300">
        <f>SUM(B98:D98)</f>
        <v>5.2009992800766049</v>
      </c>
      <c r="F98" s="300"/>
      <c r="G98" s="300">
        <v>1.8771769619344272</v>
      </c>
      <c r="H98" s="300">
        <v>4.2519253565609016</v>
      </c>
      <c r="I98" s="300">
        <v>0.21925287622817327</v>
      </c>
      <c r="J98" s="300">
        <f>SUM(G98:I98)</f>
        <v>6.3483551947235028</v>
      </c>
      <c r="K98" s="300"/>
      <c r="L98" s="300">
        <v>2.1631317056263022</v>
      </c>
      <c r="M98" s="300">
        <v>4.102004421363926</v>
      </c>
      <c r="N98" s="300">
        <v>0.38549484180780574</v>
      </c>
      <c r="O98" s="300">
        <f>SUM(L98:N98)</f>
        <v>6.6506309687980343</v>
      </c>
      <c r="P98" s="300"/>
      <c r="Q98" s="300">
        <v>2.289180839337817</v>
      </c>
      <c r="R98" s="300">
        <v>4.3231027679737997</v>
      </c>
      <c r="S98" s="300">
        <v>0.39721546258364482</v>
      </c>
      <c r="T98" s="300">
        <f>SUM(Q98:S98)</f>
        <v>7.0094990698952611</v>
      </c>
      <c r="U98" s="300"/>
      <c r="V98" s="300">
        <v>2.7459026094671852</v>
      </c>
      <c r="W98" s="300">
        <v>5.0954626725709575</v>
      </c>
      <c r="X98" s="300">
        <v>0.46814517636730885</v>
      </c>
      <c r="Y98" s="300">
        <f>SUM(V98:X98)</f>
        <v>8.3095104584054518</v>
      </c>
    </row>
    <row r="99" spans="1:25" x14ac:dyDescent="0.2">
      <c r="A99" s="260" t="s">
        <v>364</v>
      </c>
      <c r="B99" s="300">
        <v>2.1104800077114563</v>
      </c>
      <c r="C99" s="300">
        <v>2.1673101960846792</v>
      </c>
      <c r="D99" s="300">
        <v>0.3162105161272416</v>
      </c>
      <c r="E99" s="300">
        <f t="shared" ref="E99:E100" si="149">SUM(B99:D99)</f>
        <v>4.5940007199233763</v>
      </c>
      <c r="F99" s="300"/>
      <c r="G99" s="300">
        <v>2.6027070966562222</v>
      </c>
      <c r="H99" s="300">
        <v>2.5504721414231217</v>
      </c>
      <c r="I99" s="300">
        <v>0.35546556719715183</v>
      </c>
      <c r="J99" s="300">
        <f t="shared" ref="J99:J100" si="150">SUM(G99:I99)</f>
        <v>5.5086448052764965</v>
      </c>
      <c r="K99" s="300"/>
      <c r="L99" s="300">
        <v>2.5410717233224536</v>
      </c>
      <c r="M99" s="300">
        <v>2.7033679013146594</v>
      </c>
      <c r="N99" s="300">
        <v>0.24592940656485615</v>
      </c>
      <c r="O99" s="300">
        <f t="shared" ref="O99:O100" si="151">SUM(L99:N99)</f>
        <v>5.4903690312019693</v>
      </c>
      <c r="P99" s="300"/>
      <c r="Q99" s="300">
        <v>2.6905367013294001</v>
      </c>
      <c r="R99" s="300">
        <v>2.86988828926745</v>
      </c>
      <c r="S99" s="300">
        <v>0.25407593950791107</v>
      </c>
      <c r="T99" s="300">
        <f t="shared" ref="T99:T100" si="152">SUM(Q99:S99)</f>
        <v>5.814500930104761</v>
      </c>
      <c r="U99" s="300"/>
      <c r="V99" s="300">
        <v>3.2497166222934286</v>
      </c>
      <c r="W99" s="300">
        <v>3.4058757184852695</v>
      </c>
      <c r="X99" s="300">
        <v>0.29989720081583682</v>
      </c>
      <c r="Y99" s="300">
        <f t="shared" ref="Y99:Y100" si="153">SUM(V99:X99)</f>
        <v>6.9554895415945346</v>
      </c>
    </row>
    <row r="100" spans="1:25" x14ac:dyDescent="0.2">
      <c r="A100" s="264" t="s">
        <v>363</v>
      </c>
      <c r="B100" s="301">
        <f>SUM(B98:B99)</f>
        <v>3.7190884147807912</v>
      </c>
      <c r="C100" s="301">
        <f t="shared" ref="C100" si="154">SUM(C98:C99)</f>
        <v>5.4399349624506534</v>
      </c>
      <c r="D100" s="301">
        <f t="shared" ref="D100" si="155">SUM(D98:D99)</f>
        <v>0.63597662276853784</v>
      </c>
      <c r="E100" s="301">
        <f t="shared" si="149"/>
        <v>9.7949999999999839</v>
      </c>
      <c r="F100" s="301"/>
      <c r="G100" s="301">
        <f>SUM(G98:G99)</f>
        <v>4.479884058590649</v>
      </c>
      <c r="H100" s="301">
        <f t="shared" ref="H100" si="156">SUM(H98:H99)</f>
        <v>6.8023974979840229</v>
      </c>
      <c r="I100" s="301">
        <f t="shared" ref="I100" si="157">SUM(I98:I99)</f>
        <v>0.57471844342532508</v>
      </c>
      <c r="J100" s="301">
        <f t="shared" si="150"/>
        <v>11.856999999999998</v>
      </c>
      <c r="K100" s="301"/>
      <c r="L100" s="301">
        <f>SUM(L98:L99)</f>
        <v>4.7042034289487553</v>
      </c>
      <c r="M100" s="301">
        <f t="shared" ref="M100" si="158">SUM(M98:M99)</f>
        <v>6.8053723226785854</v>
      </c>
      <c r="N100" s="301">
        <f t="shared" ref="N100" si="159">SUM(N98:N99)</f>
        <v>0.63142424837266187</v>
      </c>
      <c r="O100" s="301">
        <f t="shared" si="151"/>
        <v>12.141000000000004</v>
      </c>
      <c r="P100" s="301"/>
      <c r="Q100" s="301">
        <f>SUM(Q98:Q99)</f>
        <v>4.9797175406672167</v>
      </c>
      <c r="R100" s="301">
        <f t="shared" ref="R100" si="160">SUM(R98:R99)</f>
        <v>7.1929910572412492</v>
      </c>
      <c r="S100" s="301">
        <f t="shared" ref="S100" si="161">SUM(S98:S99)</f>
        <v>0.65129140209155589</v>
      </c>
      <c r="T100" s="301">
        <f t="shared" si="152"/>
        <v>12.824000000000021</v>
      </c>
      <c r="U100" s="301"/>
      <c r="V100" s="301">
        <f>SUM(V98:V99)</f>
        <v>5.9956192317606138</v>
      </c>
      <c r="W100" s="301">
        <f t="shared" ref="W100" si="162">SUM(W98:W99)</f>
        <v>8.5013383910562261</v>
      </c>
      <c r="X100" s="301">
        <f t="shared" ref="X100" si="163">SUM(X98:X99)</f>
        <v>0.76804237718314572</v>
      </c>
      <c r="Y100" s="301">
        <f t="shared" si="153"/>
        <v>15.264999999999986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0.16902518432383995</v>
      </c>
      <c r="C107" s="300">
        <v>0.16093869604891212</v>
      </c>
      <c r="D107" s="300">
        <v>8.3325987905991286E-2</v>
      </c>
      <c r="E107" s="300">
        <f>SUM(B107:D107)</f>
        <v>0.41328986827874331</v>
      </c>
      <c r="F107" s="300"/>
      <c r="G107" s="300">
        <v>0.10117065824067509</v>
      </c>
      <c r="H107" s="300">
        <v>0.11926785189332793</v>
      </c>
      <c r="I107" s="300">
        <v>0.11325771378323481</v>
      </c>
      <c r="J107" s="300">
        <f>SUM(G107:I107)</f>
        <v>0.3336962239172378</v>
      </c>
      <c r="K107" s="300"/>
      <c r="L107" s="300">
        <v>0.10837392281515182</v>
      </c>
      <c r="M107" s="300">
        <v>0.14865567628024451</v>
      </c>
      <c r="N107" s="300">
        <v>0.14665492693448187</v>
      </c>
      <c r="O107" s="300">
        <f>SUM(L107:N107)</f>
        <v>0.40368452602987825</v>
      </c>
      <c r="P107" s="300"/>
      <c r="Q107" s="300">
        <v>0.10616983169098614</v>
      </c>
      <c r="R107" s="300">
        <v>0.1478076849740686</v>
      </c>
      <c r="S107" s="300">
        <v>0.14225150841198828</v>
      </c>
      <c r="T107" s="300">
        <f>SUM(Q107:S107)</f>
        <v>0.39622902507704305</v>
      </c>
      <c r="U107" s="300"/>
      <c r="V107" s="300">
        <v>0.10885131924381142</v>
      </c>
      <c r="W107" s="300">
        <v>0.15069651118832963</v>
      </c>
      <c r="X107" s="300">
        <v>0.13845241965401214</v>
      </c>
      <c r="Y107" s="300">
        <f>SUM(V107:X107)</f>
        <v>0.39800025008615314</v>
      </c>
    </row>
    <row r="108" spans="1:25" x14ac:dyDescent="0.2">
      <c r="A108" s="260" t="s">
        <v>364</v>
      </c>
      <c r="B108" s="300">
        <v>0.27915963880028782</v>
      </c>
      <c r="C108" s="300">
        <v>6.3549250269002072E-2</v>
      </c>
      <c r="D108" s="300">
        <v>0.30500124265196543</v>
      </c>
      <c r="E108" s="300">
        <f t="shared" ref="E108:E109" si="164">SUM(B108:D108)</f>
        <v>0.64771013172125524</v>
      </c>
      <c r="F108" s="300"/>
      <c r="G108" s="300">
        <v>0.17168961210681236</v>
      </c>
      <c r="H108" s="300">
        <v>0.10945129297519418</v>
      </c>
      <c r="I108" s="300">
        <v>0.29416287100075472</v>
      </c>
      <c r="J108" s="300">
        <f t="shared" ref="J108:J109" si="165">SUM(G108:I108)</f>
        <v>0.57530377608276129</v>
      </c>
      <c r="K108" s="300"/>
      <c r="L108" s="300">
        <v>0.17679955039267953</v>
      </c>
      <c r="M108" s="300">
        <v>0.10317197452021808</v>
      </c>
      <c r="N108" s="300">
        <v>0.38434394905722502</v>
      </c>
      <c r="O108" s="300">
        <f t="shared" ref="O108:O109" si="166">SUM(L108:N108)</f>
        <v>0.66431547397012269</v>
      </c>
      <c r="P108" s="300"/>
      <c r="Q108" s="300">
        <v>0.17244229913942763</v>
      </c>
      <c r="R108" s="300">
        <v>0.10596900603002717</v>
      </c>
      <c r="S108" s="300">
        <v>0.3793596697535026</v>
      </c>
      <c r="T108" s="300">
        <f t="shared" ref="T108:T109" si="167">SUM(Q108:S108)</f>
        <v>0.65777097492295744</v>
      </c>
      <c r="U108" s="300"/>
      <c r="V108" s="300">
        <v>0.17350281355235003</v>
      </c>
      <c r="W108" s="300">
        <v>0.11497336500891715</v>
      </c>
      <c r="X108" s="300">
        <v>0.38952357135257909</v>
      </c>
      <c r="Y108" s="300">
        <f t="shared" ref="Y108:Y109" si="168">SUM(V108:X108)</f>
        <v>0.67799974991384626</v>
      </c>
    </row>
    <row r="109" spans="1:25" x14ac:dyDescent="0.2">
      <c r="A109" s="264" t="s">
        <v>363</v>
      </c>
      <c r="B109" s="301">
        <f>SUM(B107:B108)</f>
        <v>0.44818482312412777</v>
      </c>
      <c r="C109" s="301">
        <f t="shared" ref="C109" si="169">SUM(C107:C108)</f>
        <v>0.22448794631791419</v>
      </c>
      <c r="D109" s="301">
        <f t="shared" ref="D109" si="170">SUM(D107:D108)</f>
        <v>0.3883272305579567</v>
      </c>
      <c r="E109" s="301">
        <f t="shared" si="164"/>
        <v>1.0609999999999986</v>
      </c>
      <c r="F109" s="301"/>
      <c r="G109" s="301">
        <f>SUM(G107:G108)</f>
        <v>0.27286027034748744</v>
      </c>
      <c r="H109" s="301">
        <f t="shared" ref="H109" si="171">SUM(H107:H108)</f>
        <v>0.22871914486852213</v>
      </c>
      <c r="I109" s="301">
        <f t="shared" ref="I109" si="172">SUM(I107:I108)</f>
        <v>0.40742058478398951</v>
      </c>
      <c r="J109" s="301">
        <f t="shared" si="165"/>
        <v>0.90899999999999914</v>
      </c>
      <c r="K109" s="301"/>
      <c r="L109" s="301">
        <f>SUM(L107:L108)</f>
        <v>0.28517347320783137</v>
      </c>
      <c r="M109" s="301">
        <f t="shared" ref="M109" si="173">SUM(M107:M108)</f>
        <v>0.2518276508004626</v>
      </c>
      <c r="N109" s="301">
        <f t="shared" ref="N109" si="174">SUM(N107:N108)</f>
        <v>0.53099887599170692</v>
      </c>
      <c r="O109" s="301">
        <f t="shared" si="166"/>
        <v>1.0680000000000009</v>
      </c>
      <c r="P109" s="301"/>
      <c r="Q109" s="301">
        <f>SUM(Q107:Q108)</f>
        <v>0.27861213083041375</v>
      </c>
      <c r="R109" s="301">
        <f t="shared" ref="R109" si="175">SUM(R107:R108)</f>
        <v>0.25377669100409578</v>
      </c>
      <c r="S109" s="301">
        <f t="shared" ref="S109" si="176">SUM(S107:S108)</f>
        <v>0.52161117816549085</v>
      </c>
      <c r="T109" s="301">
        <f t="shared" si="167"/>
        <v>1.0540000000000003</v>
      </c>
      <c r="U109" s="301"/>
      <c r="V109" s="301">
        <f>SUM(V107:V108)</f>
        <v>0.28235413279616145</v>
      </c>
      <c r="W109" s="301">
        <f t="shared" ref="W109" si="177">SUM(W107:W108)</f>
        <v>0.2656698761972468</v>
      </c>
      <c r="X109" s="301">
        <f t="shared" ref="X109" si="178">SUM(X107:X108)</f>
        <v>0.52797599100659121</v>
      </c>
      <c r="Y109" s="301">
        <f t="shared" si="168"/>
        <v>1.0759999999999996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0.71961590519062546</v>
      </c>
      <c r="C116" s="300">
        <v>0.34873185895369413</v>
      </c>
      <c r="D116" s="300">
        <v>6.0453259075588947E-2</v>
      </c>
      <c r="E116" s="300">
        <f>SUM(B116:D116)</f>
        <v>1.1288010232199084</v>
      </c>
      <c r="F116" s="300"/>
      <c r="G116" s="300">
        <v>0.77261456166827991</v>
      </c>
      <c r="H116" s="300">
        <v>0.23067028399610329</v>
      </c>
      <c r="I116" s="300">
        <v>2.5386515816282238E-2</v>
      </c>
      <c r="J116" s="300">
        <f>SUM(G116:I116)</f>
        <v>1.0286713614806655</v>
      </c>
      <c r="K116" s="300"/>
      <c r="L116" s="300">
        <v>0.91004570703095067</v>
      </c>
      <c r="M116" s="300">
        <v>0.19300808662930455</v>
      </c>
      <c r="N116" s="300">
        <v>8.9922227689395229E-2</v>
      </c>
      <c r="O116" s="300">
        <f>SUM(L116:N116)</f>
        <v>1.1929760213496503</v>
      </c>
      <c r="P116" s="300"/>
      <c r="Q116" s="300">
        <v>0.98561562833402072</v>
      </c>
      <c r="R116" s="300">
        <v>0.20141881526181815</v>
      </c>
      <c r="S116" s="300">
        <v>9.6653015959321187E-2</v>
      </c>
      <c r="T116" s="300">
        <f>SUM(Q116:S116)</f>
        <v>1.2836874595551602</v>
      </c>
      <c r="U116" s="300"/>
      <c r="V116" s="300">
        <v>1.0834621257503989</v>
      </c>
      <c r="W116" s="300">
        <v>0.20507095808084036</v>
      </c>
      <c r="X116" s="300">
        <v>0.1023016467046705</v>
      </c>
      <c r="Y116" s="300">
        <f>SUM(V116:X116)</f>
        <v>1.3908347305359097</v>
      </c>
    </row>
    <row r="117" spans="1:25" x14ac:dyDescent="0.2">
      <c r="A117" s="260" t="s">
        <v>364</v>
      </c>
      <c r="B117" s="300">
        <v>2.1933667065931837</v>
      </c>
      <c r="C117" s="300">
        <v>6.1533853576753061E-2</v>
      </c>
      <c r="D117" s="300">
        <v>0.3242984166101579</v>
      </c>
      <c r="E117" s="300">
        <f t="shared" ref="E117:E118" si="179">SUM(B117:D117)</f>
        <v>2.5791989767800949</v>
      </c>
      <c r="F117" s="300"/>
      <c r="G117" s="300">
        <v>2.5065075040599258</v>
      </c>
      <c r="H117" s="300">
        <v>0.12212314322906095</v>
      </c>
      <c r="I117" s="300">
        <v>0.29769799123035484</v>
      </c>
      <c r="J117" s="300">
        <f t="shared" ref="J117:J118" si="180">SUM(G117:I117)</f>
        <v>2.9263286385193417</v>
      </c>
      <c r="K117" s="300"/>
      <c r="L117" s="300">
        <v>2.2723352788288591</v>
      </c>
      <c r="M117" s="300">
        <v>0.12069587229975637</v>
      </c>
      <c r="N117" s="300">
        <v>0.57399282752172509</v>
      </c>
      <c r="O117" s="300">
        <f t="shared" ref="O117:O118" si="181">SUM(L117:N117)</f>
        <v>2.9670239786503405</v>
      </c>
      <c r="P117" s="300"/>
      <c r="Q117" s="300">
        <v>2.3872594558192897</v>
      </c>
      <c r="R117" s="300">
        <v>0.12863722655361687</v>
      </c>
      <c r="S117" s="300">
        <v>0.62141585807191413</v>
      </c>
      <c r="T117" s="300">
        <f t="shared" ref="T117:T118" si="182">SUM(Q117:S117)</f>
        <v>3.1373125404448206</v>
      </c>
      <c r="U117" s="300"/>
      <c r="V117" s="300">
        <v>2.4889698353231435</v>
      </c>
      <c r="W117" s="300">
        <v>0.13667499999768543</v>
      </c>
      <c r="X117" s="300">
        <v>0.66952043414325613</v>
      </c>
      <c r="Y117" s="300">
        <f t="shared" ref="Y117:Y118" si="183">SUM(V117:X117)</f>
        <v>3.2951652694640847</v>
      </c>
    </row>
    <row r="118" spans="1:25" x14ac:dyDescent="0.2">
      <c r="A118" s="264" t="s">
        <v>363</v>
      </c>
      <c r="B118" s="301">
        <f>SUM(B116:B117)</f>
        <v>2.9129826117838089</v>
      </c>
      <c r="C118" s="301">
        <f t="shared" ref="C118" si="184">SUM(C116:C117)</f>
        <v>0.41026571253044719</v>
      </c>
      <c r="D118" s="301">
        <f t="shared" ref="D118" si="185">SUM(D116:D117)</f>
        <v>0.38475167568574686</v>
      </c>
      <c r="E118" s="301">
        <f t="shared" si="179"/>
        <v>3.7080000000000028</v>
      </c>
      <c r="F118" s="301"/>
      <c r="G118" s="301">
        <f>SUM(G116:G117)</f>
        <v>3.2791220657282056</v>
      </c>
      <c r="H118" s="301">
        <f t="shared" ref="H118" si="186">SUM(H116:H117)</f>
        <v>0.35279342722516427</v>
      </c>
      <c r="I118" s="301">
        <f t="shared" ref="I118" si="187">SUM(I116:I117)</f>
        <v>0.3230845070466371</v>
      </c>
      <c r="J118" s="301">
        <f t="shared" si="180"/>
        <v>3.9550000000000072</v>
      </c>
      <c r="K118" s="301"/>
      <c r="L118" s="301">
        <f>SUM(L116:L117)</f>
        <v>3.18238098585981</v>
      </c>
      <c r="M118" s="301">
        <f t="shared" ref="M118" si="188">SUM(M116:M117)</f>
        <v>0.31370395892906089</v>
      </c>
      <c r="N118" s="301">
        <f t="shared" ref="N118" si="189">SUM(N116:N117)</f>
        <v>0.66391505521112038</v>
      </c>
      <c r="O118" s="301">
        <f t="shared" si="181"/>
        <v>4.1599999999999913</v>
      </c>
      <c r="P118" s="301"/>
      <c r="Q118" s="301">
        <f>SUM(Q116:Q117)</f>
        <v>3.3728750841533106</v>
      </c>
      <c r="R118" s="301">
        <f t="shared" ref="R118" si="190">SUM(R116:R117)</f>
        <v>0.33005604181543502</v>
      </c>
      <c r="S118" s="301">
        <f t="shared" ref="S118" si="191">SUM(S116:S117)</f>
        <v>0.71806887403123532</v>
      </c>
      <c r="T118" s="301">
        <f t="shared" si="182"/>
        <v>4.4209999999999807</v>
      </c>
      <c r="U118" s="301"/>
      <c r="V118" s="301">
        <f>SUM(V116:V117)</f>
        <v>3.5724319610735424</v>
      </c>
      <c r="W118" s="301">
        <f t="shared" ref="W118" si="192">SUM(W116:W117)</f>
        <v>0.34174595807852581</v>
      </c>
      <c r="X118" s="301">
        <f t="shared" ref="X118" si="193">SUM(X116:X117)</f>
        <v>0.77182208084792658</v>
      </c>
      <c r="Y118" s="301">
        <f t="shared" si="183"/>
        <v>4.6859999999999946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0.96663668754256826</v>
      </c>
      <c r="C125" s="300">
        <v>0.36868678524621368</v>
      </c>
      <c r="D125" s="300">
        <v>0.14968981668011352</v>
      </c>
      <c r="E125" s="300">
        <f>SUM(B125:D125)</f>
        <v>1.4850132894688954</v>
      </c>
      <c r="F125" s="300"/>
      <c r="G125" s="300">
        <v>0.69879993106975258</v>
      </c>
      <c r="H125" s="300">
        <v>0.25301674180676514</v>
      </c>
      <c r="I125" s="300">
        <v>2.2191425207595525E-2</v>
      </c>
      <c r="J125" s="300">
        <f>SUM(G125:I125)</f>
        <v>0.97400809808411326</v>
      </c>
      <c r="K125" s="300"/>
      <c r="L125" s="300">
        <v>0.66543968275575238</v>
      </c>
      <c r="M125" s="300">
        <v>0.29799674266883441</v>
      </c>
      <c r="N125" s="300">
        <v>2.7496317801503189E-2</v>
      </c>
      <c r="O125" s="300">
        <f>SUM(L125:N125)</f>
        <v>0.99093274322609004</v>
      </c>
      <c r="P125" s="300"/>
      <c r="Q125" s="300">
        <v>0.66069714569484395</v>
      </c>
      <c r="R125" s="300">
        <v>0.29273213399829795</v>
      </c>
      <c r="S125" s="300">
        <v>2.8539584955777735E-2</v>
      </c>
      <c r="T125" s="300">
        <f>SUM(Q125:S125)</f>
        <v>0.98196886464891953</v>
      </c>
      <c r="U125" s="300"/>
      <c r="V125" s="300">
        <v>0.62643137082394817</v>
      </c>
      <c r="W125" s="300">
        <v>0.27500194483489659</v>
      </c>
      <c r="X125" s="300">
        <v>2.7540149103582136E-2</v>
      </c>
      <c r="Y125" s="300">
        <f>SUM(V125:X125)</f>
        <v>0.92897346476242693</v>
      </c>
    </row>
    <row r="126" spans="1:25" x14ac:dyDescent="0.2">
      <c r="A126" s="260" t="s">
        <v>364</v>
      </c>
      <c r="B126" s="300">
        <v>1.1980297109285982</v>
      </c>
      <c r="C126" s="300">
        <v>4.566519165584506E-2</v>
      </c>
      <c r="D126" s="300">
        <v>0.23629180794667096</v>
      </c>
      <c r="E126" s="300">
        <f t="shared" ref="E126:E127" si="194">SUM(B126:D126)</f>
        <v>1.4799867105311142</v>
      </c>
      <c r="F126" s="300"/>
      <c r="G126" s="300">
        <v>0.84143445424950891</v>
      </c>
      <c r="H126" s="300">
        <v>2.2105189099013118E-2</v>
      </c>
      <c r="I126" s="300">
        <v>0.16445225856736864</v>
      </c>
      <c r="J126" s="300">
        <f t="shared" ref="J126:J127" si="195">SUM(G126:I126)</f>
        <v>1.0279919019158907</v>
      </c>
      <c r="K126" s="300"/>
      <c r="L126" s="300">
        <v>0.83171322759586808</v>
      </c>
      <c r="M126" s="300">
        <v>6.518498796129267E-2</v>
      </c>
      <c r="N126" s="300">
        <v>0.14516904121674828</v>
      </c>
      <c r="O126" s="300">
        <f t="shared" ref="O126:O127" si="196">SUM(L126:N126)</f>
        <v>1.0420672567739091</v>
      </c>
      <c r="P126" s="300"/>
      <c r="Q126" s="300">
        <v>0.82931660882073721</v>
      </c>
      <c r="R126" s="300">
        <v>6.7666435298186181E-2</v>
      </c>
      <c r="S126" s="300">
        <v>0.15204809123215549</v>
      </c>
      <c r="T126" s="300">
        <f t="shared" ref="T126:T127" si="197">SUM(Q126:S126)</f>
        <v>1.0490311353510788</v>
      </c>
      <c r="U126" s="300"/>
      <c r="V126" s="300">
        <v>0.78884690298482563</v>
      </c>
      <c r="W126" s="300">
        <v>6.875048620756434E-2</v>
      </c>
      <c r="X126" s="300">
        <v>0.15042914604518282</v>
      </c>
      <c r="Y126" s="300">
        <f t="shared" ref="Y126:Y127" si="198">SUM(V126:X126)</f>
        <v>1.0080265352375728</v>
      </c>
    </row>
    <row r="127" spans="1:25" x14ac:dyDescent="0.2">
      <c r="A127" s="264" t="s">
        <v>363</v>
      </c>
      <c r="B127" s="301">
        <f>SUM(B125:B126)</f>
        <v>2.1646663984711667</v>
      </c>
      <c r="C127" s="301">
        <f t="shared" ref="C127" si="199">SUM(C125:C126)</f>
        <v>0.41435197690205872</v>
      </c>
      <c r="D127" s="301">
        <f t="shared" ref="D127" si="200">SUM(D125:D126)</f>
        <v>0.38598162462678448</v>
      </c>
      <c r="E127" s="301">
        <f t="shared" si="194"/>
        <v>2.9650000000000101</v>
      </c>
      <c r="F127" s="301"/>
      <c r="G127" s="301">
        <f>SUM(G125:G126)</f>
        <v>1.5402343853192615</v>
      </c>
      <c r="H127" s="301">
        <f t="shared" ref="H127" si="201">SUM(H125:H126)</f>
        <v>0.27512193090577824</v>
      </c>
      <c r="I127" s="301">
        <f t="shared" ref="I127" si="202">SUM(I125:I126)</f>
        <v>0.18664368377496415</v>
      </c>
      <c r="J127" s="301">
        <f t="shared" si="195"/>
        <v>2.0020000000000038</v>
      </c>
      <c r="K127" s="301"/>
      <c r="L127" s="301">
        <f>SUM(L125:L126)</f>
        <v>1.4971529103516206</v>
      </c>
      <c r="M127" s="301">
        <f t="shared" ref="M127" si="203">SUM(M125:M126)</f>
        <v>0.3631817306301271</v>
      </c>
      <c r="N127" s="301">
        <f t="shared" ref="N127" si="204">SUM(N125:N126)</f>
        <v>0.17266535901825147</v>
      </c>
      <c r="O127" s="301">
        <f t="shared" si="196"/>
        <v>2.032999999999999</v>
      </c>
      <c r="P127" s="301"/>
      <c r="Q127" s="301">
        <f>SUM(Q125:Q126)</f>
        <v>1.4900137545155812</v>
      </c>
      <c r="R127" s="301">
        <f t="shared" ref="R127" si="205">SUM(R125:R126)</f>
        <v>0.36039856929648412</v>
      </c>
      <c r="S127" s="301">
        <f t="shared" ref="S127" si="206">SUM(S125:S126)</f>
        <v>0.18058767618793323</v>
      </c>
      <c r="T127" s="301">
        <f t="shared" si="197"/>
        <v>2.0309999999999984</v>
      </c>
      <c r="U127" s="301"/>
      <c r="V127" s="301">
        <f>SUM(V125:V126)</f>
        <v>1.4152782738087737</v>
      </c>
      <c r="W127" s="301">
        <f t="shared" ref="W127" si="207">SUM(W125:W126)</f>
        <v>0.34375243104246095</v>
      </c>
      <c r="X127" s="301">
        <f t="shared" ref="X127" si="208">SUM(X125:X126)</f>
        <v>0.17796929514876494</v>
      </c>
      <c r="Y127" s="301">
        <f t="shared" si="198"/>
        <v>1.9369999999999996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1.4330233688976635</v>
      </c>
      <c r="C134" s="300">
        <v>0.90300364718109005</v>
      </c>
      <c r="D134" s="300">
        <v>0.18362285560583075</v>
      </c>
      <c r="E134" s="300">
        <f>SUM(B134:D134)</f>
        <v>2.5196498716845843</v>
      </c>
      <c r="F134" s="300"/>
      <c r="G134" s="300">
        <v>1.4599136526539076</v>
      </c>
      <c r="H134" s="300">
        <v>0.87167203075522204</v>
      </c>
      <c r="I134" s="300">
        <v>0.38386628748351498</v>
      </c>
      <c r="J134" s="300">
        <f>SUM(G134:I134)</f>
        <v>2.7154519708926448</v>
      </c>
      <c r="K134" s="300"/>
      <c r="L134" s="300">
        <v>1.2523229467821184</v>
      </c>
      <c r="M134" s="300">
        <v>0.92778007278443275</v>
      </c>
      <c r="N134" s="300">
        <v>0.16664011015374627</v>
      </c>
      <c r="O134" s="300">
        <f>SUM(L134:N134)</f>
        <v>2.3467431297202972</v>
      </c>
      <c r="P134" s="300"/>
      <c r="Q134" s="300">
        <v>1.306445007616986</v>
      </c>
      <c r="R134" s="300">
        <v>0.89388818277046778</v>
      </c>
      <c r="S134" s="300">
        <v>0.17017404186809221</v>
      </c>
      <c r="T134" s="300">
        <f>SUM(Q134:S134)</f>
        <v>2.3705072322555463</v>
      </c>
      <c r="U134" s="300"/>
      <c r="V134" s="300">
        <v>1.6239532391722145</v>
      </c>
      <c r="W134" s="300">
        <v>0.94989146844146632</v>
      </c>
      <c r="X134" s="300">
        <v>0.19897458536208573</v>
      </c>
      <c r="Y134" s="300">
        <f>SUM(V134:X134)</f>
        <v>2.7728192929757665</v>
      </c>
    </row>
    <row r="135" spans="1:25" x14ac:dyDescent="0.2">
      <c r="A135" s="260" t="s">
        <v>364</v>
      </c>
      <c r="B135" s="300">
        <v>1.1718389841867753</v>
      </c>
      <c r="C135" s="300">
        <v>0.16296528434385055</v>
      </c>
      <c r="D135" s="300">
        <v>0.39354585978479295</v>
      </c>
      <c r="E135" s="300">
        <f t="shared" ref="E135:E136" si="209">SUM(B135:D135)</f>
        <v>1.7283501283154188</v>
      </c>
      <c r="F135" s="300"/>
      <c r="G135" s="300">
        <v>1.3667544343045324</v>
      </c>
      <c r="H135" s="300">
        <v>0.33266015973667268</v>
      </c>
      <c r="I135" s="300">
        <v>0.11813343506615175</v>
      </c>
      <c r="J135" s="300">
        <f t="shared" ref="J135:J136" si="210">SUM(G135:I135)</f>
        <v>1.8175480291073569</v>
      </c>
      <c r="K135" s="300"/>
      <c r="L135" s="300">
        <v>1.428240857690636</v>
      </c>
      <c r="M135" s="300">
        <v>0.47532965476915978</v>
      </c>
      <c r="N135" s="300">
        <v>0.32868635781990729</v>
      </c>
      <c r="O135" s="300">
        <f t="shared" ref="O135:O136" si="211">SUM(L135:N135)</f>
        <v>2.232256870279703</v>
      </c>
      <c r="P135" s="300"/>
      <c r="Q135" s="300">
        <v>1.4375775273936058</v>
      </c>
      <c r="R135" s="300">
        <v>0.4797046278639579</v>
      </c>
      <c r="S135" s="300">
        <v>0.34821061248688245</v>
      </c>
      <c r="T135" s="300">
        <f t="shared" ref="T135:T136" si="212">SUM(Q135:S135)</f>
        <v>2.2654927677444459</v>
      </c>
      <c r="U135" s="300"/>
      <c r="V135" s="300">
        <v>1.6682745922889357</v>
      </c>
      <c r="W135" s="300">
        <v>0.56684181642236342</v>
      </c>
      <c r="X135" s="300">
        <v>0.43906429831294175</v>
      </c>
      <c r="Y135" s="300">
        <f t="shared" ref="Y135:Y136" si="213">SUM(V135:X135)</f>
        <v>2.6741807070242407</v>
      </c>
    </row>
    <row r="136" spans="1:25" x14ac:dyDescent="0.2">
      <c r="A136" s="264" t="s">
        <v>363</v>
      </c>
      <c r="B136" s="301">
        <f>SUM(B134:B135)</f>
        <v>2.6048623530844388</v>
      </c>
      <c r="C136" s="301">
        <f t="shared" ref="C136" si="214">SUM(C134:C135)</f>
        <v>1.0659689315249405</v>
      </c>
      <c r="D136" s="301">
        <f t="shared" ref="D136" si="215">SUM(D134:D135)</f>
        <v>0.57716871539062375</v>
      </c>
      <c r="E136" s="301">
        <f t="shared" si="209"/>
        <v>4.2480000000000029</v>
      </c>
      <c r="F136" s="301"/>
      <c r="G136" s="301">
        <f>SUM(G134:G135)</f>
        <v>2.8266680869584402</v>
      </c>
      <c r="H136" s="301">
        <f t="shared" ref="H136" si="216">SUM(H134:H135)</f>
        <v>1.2043321904918947</v>
      </c>
      <c r="I136" s="301">
        <f t="shared" ref="I136" si="217">SUM(I134:I135)</f>
        <v>0.50199972254966674</v>
      </c>
      <c r="J136" s="301">
        <f t="shared" si="210"/>
        <v>4.5330000000000021</v>
      </c>
      <c r="K136" s="301"/>
      <c r="L136" s="301">
        <f>SUM(L134:L135)</f>
        <v>2.6805638044727544</v>
      </c>
      <c r="M136" s="301">
        <f t="shared" ref="M136" si="218">SUM(M134:M135)</f>
        <v>1.4031097275535926</v>
      </c>
      <c r="N136" s="301">
        <f t="shared" ref="N136" si="219">SUM(N134:N135)</f>
        <v>0.49532646797365354</v>
      </c>
      <c r="O136" s="301">
        <f t="shared" si="211"/>
        <v>4.5790000000000006</v>
      </c>
      <c r="P136" s="301"/>
      <c r="Q136" s="301">
        <f>SUM(Q134:Q135)</f>
        <v>2.7440225350105916</v>
      </c>
      <c r="R136" s="301">
        <f t="shared" ref="R136" si="220">SUM(R134:R135)</f>
        <v>1.3735928106344257</v>
      </c>
      <c r="S136" s="301">
        <f t="shared" ref="S136" si="221">SUM(S134:S135)</f>
        <v>0.51838465435497461</v>
      </c>
      <c r="T136" s="301">
        <f t="shared" si="212"/>
        <v>4.6359999999999921</v>
      </c>
      <c r="U136" s="301"/>
      <c r="V136" s="301">
        <f>SUM(V134:V135)</f>
        <v>3.2922278314611502</v>
      </c>
      <c r="W136" s="301">
        <f t="shared" ref="W136" si="222">SUM(W134:W135)</f>
        <v>1.5167332848638297</v>
      </c>
      <c r="X136" s="301">
        <f t="shared" ref="X136" si="223">SUM(X134:X135)</f>
        <v>0.63803888367502748</v>
      </c>
      <c r="Y136" s="301">
        <f t="shared" si="213"/>
        <v>5.4470000000000072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2.4028191326253094</v>
      </c>
      <c r="C143" s="300">
        <v>1.5773746800504331</v>
      </c>
      <c r="D143" s="300">
        <v>0.92055849375206011</v>
      </c>
      <c r="E143" s="300">
        <f>SUM(B143:D143)</f>
        <v>4.9007523064278029</v>
      </c>
      <c r="F143" s="300"/>
      <c r="G143" s="300">
        <v>2.6133252255345987</v>
      </c>
      <c r="H143" s="300">
        <v>1.6178238524674962</v>
      </c>
      <c r="I143" s="300">
        <v>0.95596243624358723</v>
      </c>
      <c r="J143" s="300">
        <f>SUM(G143:I143)</f>
        <v>5.1871115142456823</v>
      </c>
      <c r="K143" s="300"/>
      <c r="L143" s="300">
        <v>2.2662192620580748</v>
      </c>
      <c r="M143" s="300">
        <v>1.625962415373629</v>
      </c>
      <c r="N143" s="300">
        <v>0.5108186394133708</v>
      </c>
      <c r="O143" s="300">
        <f>SUM(L143:N143)</f>
        <v>4.4030003168450742</v>
      </c>
      <c r="P143" s="300"/>
      <c r="Q143" s="300">
        <v>2.3811127302862607</v>
      </c>
      <c r="R143" s="300">
        <v>1.7201193545425917</v>
      </c>
      <c r="S143" s="300">
        <v>0.54617392516857555</v>
      </c>
      <c r="T143" s="300">
        <f>SUM(Q143:S143)</f>
        <v>4.6474060099974288</v>
      </c>
      <c r="U143" s="300"/>
      <c r="V143" s="300">
        <v>2.5641022390980659</v>
      </c>
      <c r="W143" s="300">
        <v>1.8634174055392023</v>
      </c>
      <c r="X143" s="300">
        <v>0.60986226803580235</v>
      </c>
      <c r="Y143" s="300">
        <f>SUM(V143:X143)</f>
        <v>5.0373819126730703</v>
      </c>
    </row>
    <row r="144" spans="1:25" x14ac:dyDescent="0.2">
      <c r="A144" s="260" t="s">
        <v>364</v>
      </c>
      <c r="B144" s="300">
        <v>4.2550033525309052</v>
      </c>
      <c r="C144" s="300">
        <v>0.63580448412275092</v>
      </c>
      <c r="D144" s="300">
        <v>1.1324398569185297</v>
      </c>
      <c r="E144" s="300">
        <f t="shared" ref="E144:E145" si="224">SUM(B144:D144)</f>
        <v>6.0232476935721859</v>
      </c>
      <c r="F144" s="300"/>
      <c r="G144" s="300">
        <v>4.1948826991458841</v>
      </c>
      <c r="H144" s="300">
        <v>0.47382346017336374</v>
      </c>
      <c r="I144" s="300">
        <v>1.6311823264350558</v>
      </c>
      <c r="J144" s="300">
        <f t="shared" ref="J144:J145" si="225">SUM(G144:I144)</f>
        <v>6.2998884857543036</v>
      </c>
      <c r="K144" s="300"/>
      <c r="L144" s="300">
        <v>4.2719861574905984</v>
      </c>
      <c r="M144" s="300">
        <v>0.65780244783399677</v>
      </c>
      <c r="N144" s="300">
        <v>1.9382110778303179</v>
      </c>
      <c r="O144" s="300">
        <f t="shared" ref="O144:O145" si="226">SUM(L144:N144)</f>
        <v>6.8679996831549133</v>
      </c>
      <c r="P144" s="300"/>
      <c r="Q144" s="300">
        <v>4.392757980889729</v>
      </c>
      <c r="R144" s="300">
        <v>0.70438845179783982</v>
      </c>
      <c r="S144" s="300">
        <v>2.0214475573150064</v>
      </c>
      <c r="T144" s="300">
        <f t="shared" ref="T144:T145" si="227">SUM(Q144:S144)</f>
        <v>7.1185939900025748</v>
      </c>
      <c r="U144" s="300"/>
      <c r="V144" s="300">
        <v>4.5925443532680585</v>
      </c>
      <c r="W144" s="300">
        <v>0.78571705828933414</v>
      </c>
      <c r="X144" s="300">
        <v>2.1673566757695575</v>
      </c>
      <c r="Y144" s="300">
        <f t="shared" ref="Y144:Y145" si="228">SUM(V144:X144)</f>
        <v>7.5456180873269503</v>
      </c>
    </row>
    <row r="145" spans="1:25" x14ac:dyDescent="0.2">
      <c r="A145" s="264" t="s">
        <v>363</v>
      </c>
      <c r="B145" s="301">
        <f>SUM(B143:B144)</f>
        <v>6.6578224851562151</v>
      </c>
      <c r="C145" s="301">
        <f t="shared" ref="C145" si="229">SUM(C143:C144)</f>
        <v>2.2131791641731842</v>
      </c>
      <c r="D145" s="301">
        <f t="shared" ref="D145" si="230">SUM(D143:D144)</f>
        <v>2.05299835067059</v>
      </c>
      <c r="E145" s="301">
        <f t="shared" si="224"/>
        <v>10.923999999999989</v>
      </c>
      <c r="F145" s="301"/>
      <c r="G145" s="301">
        <f>SUM(G143:G144)</f>
        <v>6.8082079246804827</v>
      </c>
      <c r="H145" s="301">
        <f t="shared" ref="H145" si="231">SUM(H143:H144)</f>
        <v>2.0916473126408599</v>
      </c>
      <c r="I145" s="301">
        <f t="shared" ref="I145" si="232">SUM(I143:I144)</f>
        <v>2.5871447626786432</v>
      </c>
      <c r="J145" s="301">
        <f t="shared" si="225"/>
        <v>11.486999999999988</v>
      </c>
      <c r="K145" s="301"/>
      <c r="L145" s="301">
        <f>SUM(L143:L144)</f>
        <v>6.5382054195486727</v>
      </c>
      <c r="M145" s="301">
        <f t="shared" ref="M145" si="233">SUM(M143:M144)</f>
        <v>2.283764863207626</v>
      </c>
      <c r="N145" s="301">
        <f t="shared" ref="N145" si="234">SUM(N143:N144)</f>
        <v>2.4490297172436888</v>
      </c>
      <c r="O145" s="301">
        <f t="shared" si="226"/>
        <v>11.270999999999987</v>
      </c>
      <c r="P145" s="301"/>
      <c r="Q145" s="301">
        <f>SUM(Q143:Q144)</f>
        <v>6.7738707111759897</v>
      </c>
      <c r="R145" s="301">
        <f t="shared" ref="R145" si="235">SUM(R143:R144)</f>
        <v>2.4245078063404315</v>
      </c>
      <c r="S145" s="301">
        <f t="shared" ref="S145" si="236">SUM(S143:S144)</f>
        <v>2.5676214824835819</v>
      </c>
      <c r="T145" s="301">
        <f t="shared" si="227"/>
        <v>11.766000000000002</v>
      </c>
      <c r="U145" s="301"/>
      <c r="V145" s="301">
        <f>SUM(V143:V144)</f>
        <v>7.1566465923661244</v>
      </c>
      <c r="W145" s="301">
        <f t="shared" ref="W145" si="237">SUM(W143:W144)</f>
        <v>2.6491344638285366</v>
      </c>
      <c r="X145" s="301">
        <f t="shared" ref="X145" si="238">SUM(X143:X144)</f>
        <v>2.7772189438053596</v>
      </c>
      <c r="Y145" s="301">
        <f t="shared" si="228"/>
        <v>12.58300000000002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1.6310573963132546</v>
      </c>
      <c r="C152" s="300">
        <v>1.82312342798747</v>
      </c>
      <c r="D152" s="300">
        <v>0.34335562841092437</v>
      </c>
      <c r="E152" s="300">
        <f>SUM(B152:D152)</f>
        <v>3.7975364527116491</v>
      </c>
      <c r="F152" s="300"/>
      <c r="G152" s="300">
        <v>2.2651030549173679</v>
      </c>
      <c r="H152" s="300">
        <v>1.9494866525014865</v>
      </c>
      <c r="I152" s="300">
        <v>0.57724689167218612</v>
      </c>
      <c r="J152" s="300">
        <f>SUM(G152:I152)</f>
        <v>4.7918365990910408</v>
      </c>
      <c r="K152" s="300"/>
      <c r="L152" s="300">
        <v>2.0176995762104974</v>
      </c>
      <c r="M152" s="300">
        <v>1.9008027288004516</v>
      </c>
      <c r="N152" s="300">
        <v>0.44821567401707307</v>
      </c>
      <c r="O152" s="300">
        <f>SUM(L152:N152)</f>
        <v>4.3667179790280226</v>
      </c>
      <c r="P152" s="300"/>
      <c r="Q152" s="300">
        <v>2.2021936167265124</v>
      </c>
      <c r="R152" s="300">
        <v>1.9996093763288434</v>
      </c>
      <c r="S152" s="300">
        <v>0.47252920502725954</v>
      </c>
      <c r="T152" s="300">
        <f>SUM(Q152:S152)</f>
        <v>4.6743321980826158</v>
      </c>
      <c r="U152" s="300"/>
      <c r="V152" s="300">
        <v>2.4121181851120497</v>
      </c>
      <c r="W152" s="300">
        <v>2.0691974195664908</v>
      </c>
      <c r="X152" s="300">
        <v>0.51083311294595368</v>
      </c>
      <c r="Y152" s="300">
        <f>SUM(V152:X152)</f>
        <v>4.9921487176244943</v>
      </c>
    </row>
    <row r="153" spans="1:25" x14ac:dyDescent="0.2">
      <c r="A153" s="260" t="s">
        <v>364</v>
      </c>
      <c r="B153" s="300">
        <v>3.5563152666254259</v>
      </c>
      <c r="C153" s="300">
        <v>1.4850528380394643</v>
      </c>
      <c r="D153" s="300">
        <v>0.62509544262346273</v>
      </c>
      <c r="E153" s="300">
        <f t="shared" ref="E153:E154" si="239">SUM(B153:D153)</f>
        <v>5.6664635472883536</v>
      </c>
      <c r="F153" s="300"/>
      <c r="G153" s="300">
        <v>4.1833633834180137</v>
      </c>
      <c r="H153" s="300">
        <v>1.469188066125501</v>
      </c>
      <c r="I153" s="300">
        <v>0.58261195136544452</v>
      </c>
      <c r="J153" s="300">
        <f t="shared" ref="J153:J154" si="240">SUM(G153:I153)</f>
        <v>6.2351634009089585</v>
      </c>
      <c r="K153" s="300"/>
      <c r="L153" s="300">
        <v>3.9409984909013667</v>
      </c>
      <c r="M153" s="300">
        <v>1.3883479461653971</v>
      </c>
      <c r="N153" s="300">
        <v>0.3799355839052212</v>
      </c>
      <c r="O153" s="300">
        <f t="shared" ref="O153:O154" si="241">SUM(L153:N153)</f>
        <v>5.709282020971985</v>
      </c>
      <c r="P153" s="300"/>
      <c r="Q153" s="300">
        <v>4.22523281017531</v>
      </c>
      <c r="R153" s="300">
        <v>1.485450406906955</v>
      </c>
      <c r="S153" s="300">
        <v>0.40098458483513322</v>
      </c>
      <c r="T153" s="300">
        <f t="shared" ref="T153:T154" si="242">SUM(Q153:S153)</f>
        <v>6.111667801917398</v>
      </c>
      <c r="U153" s="300"/>
      <c r="V153" s="300">
        <v>4.5269991840354535</v>
      </c>
      <c r="W153" s="300">
        <v>1.5769652493211905</v>
      </c>
      <c r="X153" s="300">
        <v>0.43088684901884883</v>
      </c>
      <c r="Y153" s="300">
        <f t="shared" ref="Y153:Y154" si="243">SUM(V153:X153)</f>
        <v>6.5348512823754934</v>
      </c>
    </row>
    <row r="154" spans="1:25" x14ac:dyDescent="0.2">
      <c r="A154" s="264" t="s">
        <v>363</v>
      </c>
      <c r="B154" s="301">
        <f>SUM(B152:B153)</f>
        <v>5.1873726629386807</v>
      </c>
      <c r="C154" s="301">
        <f t="shared" ref="C154" si="244">SUM(C152:C153)</f>
        <v>3.3081762660269343</v>
      </c>
      <c r="D154" s="301">
        <f t="shared" ref="D154" si="245">SUM(D152:D153)</f>
        <v>0.9684510710343871</v>
      </c>
      <c r="E154" s="301">
        <f t="shared" si="239"/>
        <v>9.4640000000000022</v>
      </c>
      <c r="F154" s="301"/>
      <c r="G154" s="301">
        <f>SUM(G152:G153)</f>
        <v>6.448466438335382</v>
      </c>
      <c r="H154" s="301">
        <f t="shared" ref="H154" si="246">SUM(H152:H153)</f>
        <v>3.4186747186269875</v>
      </c>
      <c r="I154" s="301">
        <f t="shared" ref="I154" si="247">SUM(I152:I153)</f>
        <v>1.1598588430376306</v>
      </c>
      <c r="J154" s="301">
        <f t="shared" si="240"/>
        <v>11.026999999999999</v>
      </c>
      <c r="K154" s="301"/>
      <c r="L154" s="301">
        <f>SUM(L152:L153)</f>
        <v>5.9586980671118646</v>
      </c>
      <c r="M154" s="301">
        <f t="shared" ref="M154" si="248">SUM(M152:M153)</f>
        <v>3.2891506749658488</v>
      </c>
      <c r="N154" s="301">
        <f t="shared" ref="N154" si="249">SUM(N152:N153)</f>
        <v>0.82815125792229427</v>
      </c>
      <c r="O154" s="301">
        <f t="shared" si="241"/>
        <v>10.076000000000008</v>
      </c>
      <c r="P154" s="301"/>
      <c r="Q154" s="301">
        <f>SUM(Q152:Q153)</f>
        <v>6.4274264269018229</v>
      </c>
      <c r="R154" s="301">
        <f t="shared" ref="R154" si="250">SUM(R152:R153)</f>
        <v>3.4850597832357986</v>
      </c>
      <c r="S154" s="301">
        <f t="shared" ref="S154" si="251">SUM(S152:S153)</f>
        <v>0.87351378986239281</v>
      </c>
      <c r="T154" s="301">
        <f t="shared" si="242"/>
        <v>10.786000000000016</v>
      </c>
      <c r="U154" s="301"/>
      <c r="V154" s="301">
        <f>SUM(V152:V153)</f>
        <v>6.9391173691475032</v>
      </c>
      <c r="W154" s="301">
        <f t="shared" ref="W154" si="252">SUM(W152:W153)</f>
        <v>3.6461626688876816</v>
      </c>
      <c r="X154" s="301">
        <f t="shared" ref="X154" si="253">SUM(X152:X153)</f>
        <v>0.94171996196480245</v>
      </c>
      <c r="Y154" s="301">
        <f t="shared" si="243"/>
        <v>11.526999999999987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1.8452617726734104</v>
      </c>
      <c r="C161" s="300">
        <v>1.8647260006174036</v>
      </c>
      <c r="D161" s="300">
        <v>0.19503950854553009</v>
      </c>
      <c r="E161" s="300">
        <f>SUM(B161:D161)</f>
        <v>3.9050272818363441</v>
      </c>
      <c r="F161" s="300"/>
      <c r="G161" s="300">
        <v>1.9128591647601665</v>
      </c>
      <c r="H161" s="300">
        <v>1.7120338763748444</v>
      </c>
      <c r="I161" s="300">
        <v>0.31492901396033529</v>
      </c>
      <c r="J161" s="300">
        <f>SUM(G161:I161)</f>
        <v>3.9398220550953464</v>
      </c>
      <c r="K161" s="300"/>
      <c r="L161" s="300">
        <v>2.0117752827904143</v>
      </c>
      <c r="M161" s="300">
        <v>1.7571271381647855</v>
      </c>
      <c r="N161" s="300">
        <v>0.11784687599501595</v>
      </c>
      <c r="O161" s="300">
        <f>SUM(L161:N161)</f>
        <v>3.8867492969502155</v>
      </c>
      <c r="P161" s="300"/>
      <c r="Q161" s="300">
        <v>2.0441310843668186</v>
      </c>
      <c r="R161" s="300">
        <v>1.7890002447253222</v>
      </c>
      <c r="S161" s="300">
        <v>0.11988802659860318</v>
      </c>
      <c r="T161" s="300">
        <f>SUM(Q161:S161)</f>
        <v>3.9530193556907443</v>
      </c>
      <c r="U161" s="300"/>
      <c r="V161" s="300">
        <v>2.1219725502293776</v>
      </c>
      <c r="W161" s="300">
        <v>1.8579342809144859</v>
      </c>
      <c r="X161" s="300">
        <v>0.12553073183187496</v>
      </c>
      <c r="Y161" s="300">
        <f>SUM(V161:X161)</f>
        <v>4.1054375629757383</v>
      </c>
    </row>
    <row r="162" spans="1:25" x14ac:dyDescent="0.2">
      <c r="A162" s="260" t="s">
        <v>364</v>
      </c>
      <c r="B162" s="300">
        <v>2.1360335043626781</v>
      </c>
      <c r="C162" s="300">
        <v>0.34049157924949786</v>
      </c>
      <c r="D162" s="300">
        <v>0.28944763455147504</v>
      </c>
      <c r="E162" s="300">
        <f t="shared" ref="E162:E163" si="254">SUM(B162:D162)</f>
        <v>2.7659727181636509</v>
      </c>
      <c r="F162" s="300"/>
      <c r="G162" s="300">
        <v>2.1933726923922352</v>
      </c>
      <c r="H162" s="300">
        <v>0.31629470786027114</v>
      </c>
      <c r="I162" s="300">
        <v>9.7510544652146564E-2</v>
      </c>
      <c r="J162" s="300">
        <f t="shared" ref="J162:J163" si="255">SUM(G162:I162)</f>
        <v>2.6071779449046528</v>
      </c>
      <c r="K162" s="300"/>
      <c r="L162" s="300">
        <v>2.2863392747770792</v>
      </c>
      <c r="M162" s="300">
        <v>0.32291142827270491</v>
      </c>
      <c r="N162" s="300">
        <v>0</v>
      </c>
      <c r="O162" s="300">
        <f t="shared" ref="O162:O163" si="256">SUM(L162:N162)</f>
        <v>2.609250703049784</v>
      </c>
      <c r="P162" s="300"/>
      <c r="Q162" s="300">
        <v>2.2761962186048432</v>
      </c>
      <c r="R162" s="300">
        <v>0.34578442570441376</v>
      </c>
      <c r="S162" s="300">
        <v>0</v>
      </c>
      <c r="T162" s="300">
        <f t="shared" ref="T162:T163" si="257">SUM(Q162:S162)</f>
        <v>2.6219806443092568</v>
      </c>
      <c r="U162" s="300"/>
      <c r="V162" s="300">
        <v>2.2665712413040557</v>
      </c>
      <c r="W162" s="300">
        <v>0.39599119572019648</v>
      </c>
      <c r="X162" s="300">
        <v>0</v>
      </c>
      <c r="Y162" s="300">
        <f t="shared" ref="Y162:Y163" si="258">SUM(V162:X162)</f>
        <v>2.6625624370242522</v>
      </c>
    </row>
    <row r="163" spans="1:25" x14ac:dyDescent="0.2">
      <c r="A163" s="264" t="s">
        <v>363</v>
      </c>
      <c r="B163" s="301">
        <f>SUM(B161:B162)</f>
        <v>3.9812952770360885</v>
      </c>
      <c r="C163" s="301">
        <f t="shared" ref="C163" si="259">SUM(C161:C162)</f>
        <v>2.2052175798669014</v>
      </c>
      <c r="D163" s="301">
        <f t="shared" ref="D163" si="260">SUM(D161:D162)</f>
        <v>0.48448714309700514</v>
      </c>
      <c r="E163" s="301">
        <f t="shared" si="254"/>
        <v>6.6709999999999949</v>
      </c>
      <c r="F163" s="301"/>
      <c r="G163" s="301">
        <f>SUM(G161:G162)</f>
        <v>4.1062318571524017</v>
      </c>
      <c r="H163" s="301">
        <f t="shared" ref="H163" si="261">SUM(H161:H162)</f>
        <v>2.0283285842351155</v>
      </c>
      <c r="I163" s="301">
        <f t="shared" ref="I163" si="262">SUM(I161:I162)</f>
        <v>0.41243955861248183</v>
      </c>
      <c r="J163" s="301">
        <f t="shared" si="255"/>
        <v>6.5469999999999988</v>
      </c>
      <c r="K163" s="301"/>
      <c r="L163" s="301">
        <f>SUM(L161:L162)</f>
        <v>4.2981145575674935</v>
      </c>
      <c r="M163" s="301">
        <f t="shared" ref="M163" si="263">SUM(M161:M162)</f>
        <v>2.0800385664374903</v>
      </c>
      <c r="N163" s="301">
        <f t="shared" ref="N163" si="264">SUM(N161:N162)</f>
        <v>0.11784687599501595</v>
      </c>
      <c r="O163" s="301">
        <f t="shared" si="256"/>
        <v>6.4959999999999996</v>
      </c>
      <c r="P163" s="301"/>
      <c r="Q163" s="301">
        <f>SUM(Q161:Q162)</f>
        <v>4.3203273029716618</v>
      </c>
      <c r="R163" s="301">
        <f t="shared" ref="R163" si="265">SUM(R161:R162)</f>
        <v>2.134784670429736</v>
      </c>
      <c r="S163" s="301">
        <f t="shared" ref="S163" si="266">SUM(S161:S162)</f>
        <v>0.11988802659860318</v>
      </c>
      <c r="T163" s="301">
        <f t="shared" si="257"/>
        <v>6.5750000000000002</v>
      </c>
      <c r="U163" s="301"/>
      <c r="V163" s="301">
        <f>SUM(V161:V162)</f>
        <v>4.3885437915334329</v>
      </c>
      <c r="W163" s="301">
        <f t="shared" ref="W163" si="267">SUM(W161:W162)</f>
        <v>2.2539254766346826</v>
      </c>
      <c r="X163" s="301">
        <f t="shared" ref="X163" si="268">SUM(X161:X162)</f>
        <v>0.12553073183187496</v>
      </c>
      <c r="Y163" s="301">
        <f t="shared" si="258"/>
        <v>6.76799999999999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4.096421897772716</v>
      </c>
      <c r="C170" s="300">
        <v>5.3602454073661763</v>
      </c>
      <c r="D170" s="300">
        <v>0.4372207279936835</v>
      </c>
      <c r="E170" s="300">
        <f>SUM(B170:D170)</f>
        <v>9.8938880331325763</v>
      </c>
      <c r="F170" s="300"/>
      <c r="G170" s="300">
        <v>4.0098105498868142</v>
      </c>
      <c r="H170" s="300">
        <v>4.7149655494206835</v>
      </c>
      <c r="I170" s="300">
        <v>0.4569906587107368</v>
      </c>
      <c r="J170" s="300">
        <f>SUM(G170:I170)</f>
        <v>9.1817667580182345</v>
      </c>
      <c r="K170" s="300"/>
      <c r="L170" s="300">
        <v>4.0611071361952602</v>
      </c>
      <c r="M170" s="300">
        <v>4.7646249609517035</v>
      </c>
      <c r="N170" s="300">
        <v>0.50668352064276767</v>
      </c>
      <c r="O170" s="300">
        <f>SUM(L170:N170)</f>
        <v>9.3324156177897315</v>
      </c>
      <c r="P170" s="300"/>
      <c r="Q170" s="300">
        <v>4.2745331211617037</v>
      </c>
      <c r="R170" s="300">
        <v>4.800394494293152</v>
      </c>
      <c r="S170" s="300">
        <v>0.52753542446275981</v>
      </c>
      <c r="T170" s="300">
        <f>SUM(Q170:S170)</f>
        <v>9.6024630399176161</v>
      </c>
      <c r="U170" s="300"/>
      <c r="V170" s="300">
        <v>4.7774236404204062</v>
      </c>
      <c r="W170" s="300">
        <v>4.9044494134525287</v>
      </c>
      <c r="X170" s="300">
        <v>0.56424534728439391</v>
      </c>
      <c r="Y170" s="300">
        <f>SUM(V170:X170)</f>
        <v>10.246118401157329</v>
      </c>
    </row>
    <row r="171" spans="1:25" x14ac:dyDescent="0.2">
      <c r="A171" s="260" t="s">
        <v>364</v>
      </c>
      <c r="B171" s="300">
        <v>2.5705888217790638</v>
      </c>
      <c r="C171" s="300">
        <v>0.85921272165971807</v>
      </c>
      <c r="D171" s="300">
        <v>0.44131042342866328</v>
      </c>
      <c r="E171" s="300">
        <f t="shared" ref="E171" si="269">SUM(B171:D171)</f>
        <v>3.8711119668674452</v>
      </c>
      <c r="F171" s="300"/>
      <c r="G171" s="300">
        <v>2.4346679531846092</v>
      </c>
      <c r="H171" s="300">
        <v>0.80140761118053483</v>
      </c>
      <c r="I171" s="300">
        <v>0.37815767761664565</v>
      </c>
      <c r="J171" s="300">
        <f t="shared" ref="J171:J172" si="270">SUM(G171:I171)</f>
        <v>3.6142332419817897</v>
      </c>
      <c r="K171" s="300"/>
      <c r="L171" s="300">
        <v>2.5190814525806435</v>
      </c>
      <c r="M171" s="300">
        <v>0.73726533353244716</v>
      </c>
      <c r="N171" s="300">
        <v>0.40423759609716509</v>
      </c>
      <c r="O171" s="300">
        <f t="shared" ref="O171:O172" si="271">SUM(L171:N171)</f>
        <v>3.6605843822102559</v>
      </c>
      <c r="P171" s="300"/>
      <c r="Q171" s="300">
        <v>2.5599383638424151</v>
      </c>
      <c r="R171" s="300">
        <v>0.76933121297525064</v>
      </c>
      <c r="S171" s="300">
        <v>0.42426738326471242</v>
      </c>
      <c r="T171" s="300">
        <f t="shared" ref="T171:T172" si="272">SUM(Q171:S171)</f>
        <v>3.753536960082378</v>
      </c>
      <c r="U171" s="300"/>
      <c r="V171" s="300">
        <v>2.6652411781714336</v>
      </c>
      <c r="W171" s="300">
        <v>0.8395201294068505</v>
      </c>
      <c r="X171" s="300">
        <v>0.4671202912643721</v>
      </c>
      <c r="Y171" s="300">
        <f t="shared" ref="Y171:Y172" si="273">SUM(V171:X171)</f>
        <v>3.9718815988426561</v>
      </c>
    </row>
    <row r="172" spans="1:25" x14ac:dyDescent="0.2">
      <c r="A172" s="264" t="s">
        <v>363</v>
      </c>
      <c r="B172" s="301">
        <f>SUM(B170:B171)</f>
        <v>6.6670107195517794</v>
      </c>
      <c r="C172" s="301">
        <f t="shared" ref="C172" si="274">SUM(C170:C171)</f>
        <v>6.2194581290258943</v>
      </c>
      <c r="D172" s="301">
        <f t="shared" ref="D172" si="275">SUM(D170:D171)</f>
        <v>0.87853115142234683</v>
      </c>
      <c r="E172" s="301">
        <f>SUM(B172:D172)</f>
        <v>13.765000000000022</v>
      </c>
      <c r="F172" s="301"/>
      <c r="G172" s="301">
        <f>SUM(G170:G171)</f>
        <v>6.4444785030714229</v>
      </c>
      <c r="H172" s="301">
        <f t="shared" ref="H172" si="276">SUM(H170:H171)</f>
        <v>5.5163731606012183</v>
      </c>
      <c r="I172" s="301">
        <f t="shared" ref="I172" si="277">SUM(I170:I171)</f>
        <v>0.83514833632738239</v>
      </c>
      <c r="J172" s="301">
        <f t="shared" si="270"/>
        <v>12.796000000000024</v>
      </c>
      <c r="K172" s="301"/>
      <c r="L172" s="301">
        <f>SUM(L170:L171)</f>
        <v>6.5801885887759042</v>
      </c>
      <c r="M172" s="301">
        <f t="shared" ref="M172" si="278">SUM(M170:M171)</f>
        <v>5.5018902944841503</v>
      </c>
      <c r="N172" s="301">
        <f t="shared" ref="N172" si="279">SUM(N170:N171)</f>
        <v>0.9109211167399327</v>
      </c>
      <c r="O172" s="301">
        <f t="shared" si="271"/>
        <v>12.992999999999988</v>
      </c>
      <c r="P172" s="301"/>
      <c r="Q172" s="301">
        <f>SUM(Q170:Q171)</f>
        <v>6.8344714850041193</v>
      </c>
      <c r="R172" s="301">
        <f t="shared" ref="R172" si="280">SUM(R170:R171)</f>
        <v>5.569725707268403</v>
      </c>
      <c r="S172" s="301">
        <f t="shared" ref="S172" si="281">SUM(S170:S171)</f>
        <v>0.95180280772747228</v>
      </c>
      <c r="T172" s="301">
        <f t="shared" si="272"/>
        <v>13.355999999999995</v>
      </c>
      <c r="U172" s="301"/>
      <c r="V172" s="301">
        <f>SUM(V170:V171)</f>
        <v>7.4426648185918403</v>
      </c>
      <c r="W172" s="301">
        <f t="shared" ref="W172" si="282">SUM(W170:W171)</f>
        <v>5.7439695428593796</v>
      </c>
      <c r="X172" s="301">
        <f t="shared" ref="X172" si="283">SUM(X170:X171)</f>
        <v>1.031365638548766</v>
      </c>
      <c r="Y172" s="301">
        <f t="shared" si="273"/>
        <v>14.217999999999986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6.9827014255536435</v>
      </c>
      <c r="C179" s="300">
        <v>6.5636955002712796</v>
      </c>
      <c r="D179" s="300">
        <v>0.90641295170846825</v>
      </c>
      <c r="E179" s="300">
        <f>SUM(B179:D179)</f>
        <v>14.45280987753339</v>
      </c>
      <c r="F179" s="300"/>
      <c r="G179" s="300">
        <v>8.2242213918545275</v>
      </c>
      <c r="H179" s="300">
        <v>7.532477620058903</v>
      </c>
      <c r="I179" s="300">
        <v>0.95927739418658042</v>
      </c>
      <c r="J179" s="300">
        <f>SUM(G179:I179)</f>
        <v>16.715976406100012</v>
      </c>
      <c r="K179" s="300"/>
      <c r="L179" s="300">
        <v>8.3036678504340689</v>
      </c>
      <c r="M179" s="300">
        <v>7.2730194766010223</v>
      </c>
      <c r="N179" s="300">
        <v>0.66769838824512795</v>
      </c>
      <c r="O179" s="300">
        <f>SUM(L179:N179)</f>
        <v>16.24438571528022</v>
      </c>
      <c r="P179" s="300"/>
      <c r="Q179" s="300">
        <v>9.0749172841439663</v>
      </c>
      <c r="R179" s="300">
        <v>7.4928674723646838</v>
      </c>
      <c r="S179" s="300">
        <v>0.75138798178723798</v>
      </c>
      <c r="T179" s="300">
        <f>SUM(Q179:S179)</f>
        <v>17.31917273829589</v>
      </c>
      <c r="U179" s="300"/>
      <c r="V179" s="300">
        <v>10.19686397047839</v>
      </c>
      <c r="W179" s="300">
        <v>7.4120381049722486</v>
      </c>
      <c r="X179" s="300">
        <v>0.86687186468461952</v>
      </c>
      <c r="Y179" s="300">
        <f>SUM(V179:X179)</f>
        <v>18.475773940135255</v>
      </c>
    </row>
    <row r="180" spans="1:25" x14ac:dyDescent="0.2">
      <c r="A180" s="260" t="s">
        <v>364</v>
      </c>
      <c r="B180" s="300">
        <v>2.8160795272226142</v>
      </c>
      <c r="C180" s="300">
        <v>0.70059139603568388</v>
      </c>
      <c r="D180" s="300">
        <v>0.30951919920834542</v>
      </c>
      <c r="E180" s="300">
        <f t="shared" ref="E180:E181" si="284">SUM(B180:D180)</f>
        <v>3.8261901224666435</v>
      </c>
      <c r="F180" s="300"/>
      <c r="G180" s="300">
        <v>2.850441969929371</v>
      </c>
      <c r="H180" s="300">
        <v>0.85388706892587374</v>
      </c>
      <c r="I180" s="300">
        <v>0.6336945550447266</v>
      </c>
      <c r="J180" s="300">
        <f t="shared" ref="J180:J181" si="285">SUM(G180:I180)</f>
        <v>4.3380235938999716</v>
      </c>
      <c r="K180" s="300"/>
      <c r="L180" s="300">
        <v>2.7797120618849602</v>
      </c>
      <c r="M180" s="300">
        <v>0.83470676871315008</v>
      </c>
      <c r="N180" s="300">
        <v>0.72919545412166453</v>
      </c>
      <c r="O180" s="300">
        <f t="shared" ref="O180:O181" si="286">SUM(L180:N180)</f>
        <v>4.3436142847197754</v>
      </c>
      <c r="P180" s="300"/>
      <c r="Q180" s="300">
        <v>2.9567853078038437</v>
      </c>
      <c r="R180" s="300">
        <v>0.90943003298388259</v>
      </c>
      <c r="S180" s="300">
        <v>0.73661192091639971</v>
      </c>
      <c r="T180" s="300">
        <f t="shared" ref="T180:T181" si="287">SUM(Q180:S180)</f>
        <v>4.6028272617041264</v>
      </c>
      <c r="U180" s="300"/>
      <c r="V180" s="300">
        <v>3.1541541270661408</v>
      </c>
      <c r="W180" s="300">
        <v>1.0071144857184278</v>
      </c>
      <c r="X180" s="300">
        <v>0.70495744708018326</v>
      </c>
      <c r="Y180" s="300">
        <f t="shared" ref="Y180:Y181" si="288">SUM(V180:X180)</f>
        <v>4.8662260598647515</v>
      </c>
    </row>
    <row r="181" spans="1:25" x14ac:dyDescent="0.2">
      <c r="A181" s="264" t="s">
        <v>363</v>
      </c>
      <c r="B181" s="301">
        <f>SUM(B179:B180)</f>
        <v>9.7987809527762586</v>
      </c>
      <c r="C181" s="301">
        <f t="shared" ref="C181" si="289">SUM(C179:C180)</f>
        <v>7.2642868963069631</v>
      </c>
      <c r="D181" s="301">
        <f t="shared" ref="D181" si="290">SUM(D179:D180)</f>
        <v>1.2159321509168137</v>
      </c>
      <c r="E181" s="301">
        <f t="shared" si="284"/>
        <v>18.279000000000035</v>
      </c>
      <c r="F181" s="301"/>
      <c r="G181" s="301">
        <f>SUM(G179:G180)</f>
        <v>11.074663361783898</v>
      </c>
      <c r="H181" s="301">
        <f t="shared" ref="H181" si="291">SUM(H179:H180)</f>
        <v>8.3863646889847772</v>
      </c>
      <c r="I181" s="301">
        <f t="shared" ref="I181" si="292">SUM(I179:I180)</f>
        <v>1.592971949231307</v>
      </c>
      <c r="J181" s="301">
        <f t="shared" si="285"/>
        <v>21.053999999999981</v>
      </c>
      <c r="K181" s="301"/>
      <c r="L181" s="301">
        <f>SUM(L179:L180)</f>
        <v>11.083379912319028</v>
      </c>
      <c r="M181" s="301">
        <f t="shared" ref="M181" si="293">SUM(M179:M180)</f>
        <v>8.1077262453141721</v>
      </c>
      <c r="N181" s="301">
        <f t="shared" ref="N181" si="294">SUM(N179:N180)</f>
        <v>1.3968938423667925</v>
      </c>
      <c r="O181" s="301">
        <f t="shared" si="286"/>
        <v>20.587999999999994</v>
      </c>
      <c r="P181" s="301"/>
      <c r="Q181" s="301">
        <f>SUM(Q179:Q180)</f>
        <v>12.031702591947809</v>
      </c>
      <c r="R181" s="301">
        <f t="shared" ref="R181" si="295">SUM(R179:R180)</f>
        <v>8.4022975053485656</v>
      </c>
      <c r="S181" s="301">
        <f t="shared" ref="S181" si="296">SUM(S179:S180)</f>
        <v>1.4879999027036377</v>
      </c>
      <c r="T181" s="301">
        <f t="shared" si="287"/>
        <v>21.922000000000015</v>
      </c>
      <c r="U181" s="301"/>
      <c r="V181" s="301">
        <f>SUM(V179:V180)</f>
        <v>13.351018097544531</v>
      </c>
      <c r="W181" s="301">
        <f t="shared" ref="W181" si="297">SUM(W179:W180)</f>
        <v>8.4191525906906755</v>
      </c>
      <c r="X181" s="301">
        <f t="shared" ref="X181" si="298">SUM(X179:X180)</f>
        <v>1.5718293117648028</v>
      </c>
      <c r="Y181" s="301">
        <f t="shared" si="288"/>
        <v>23.342000000000006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0.73578095382500763</v>
      </c>
      <c r="C188" s="300">
        <v>1.2458598287990834</v>
      </c>
      <c r="D188" s="300">
        <v>0.48804325894374834</v>
      </c>
      <c r="E188" s="300">
        <f>SUM(B188:D188)</f>
        <v>2.4696840415678394</v>
      </c>
      <c r="F188" s="300"/>
      <c r="G188" s="300">
        <v>0.68208589121430729</v>
      </c>
      <c r="H188" s="300">
        <v>1.0772159396757279</v>
      </c>
      <c r="I188" s="300">
        <v>0.49315281946069062</v>
      </c>
      <c r="J188" s="300">
        <f>SUM(G188:I188)</f>
        <v>2.2524546503507259</v>
      </c>
      <c r="K188" s="300"/>
      <c r="L188" s="300">
        <v>0.81985876931609403</v>
      </c>
      <c r="M188" s="300">
        <v>1.2140591368364646</v>
      </c>
      <c r="N188" s="300">
        <v>0.39413537158085082</v>
      </c>
      <c r="O188" s="300">
        <f>SUM(L188:N188)</f>
        <v>2.4280532777334094</v>
      </c>
      <c r="P188" s="300"/>
      <c r="Q188" s="300">
        <v>0.72508512672675196</v>
      </c>
      <c r="R188" s="300">
        <v>1.1473050861700878</v>
      </c>
      <c r="S188" s="300">
        <v>0.31817357860510903</v>
      </c>
      <c r="T188" s="300">
        <f>SUM(Q188:S188)</f>
        <v>2.1905637915019489</v>
      </c>
      <c r="U188" s="300"/>
      <c r="V188" s="300">
        <v>0.74856395558652478</v>
      </c>
      <c r="W188" s="300">
        <v>1.2578752287995074</v>
      </c>
      <c r="X188" s="300">
        <v>0.36018713004570296</v>
      </c>
      <c r="Y188" s="300">
        <f>SUM(V188:X188)</f>
        <v>2.366626314431735</v>
      </c>
    </row>
    <row r="189" spans="1:25" x14ac:dyDescent="0.2">
      <c r="A189" s="260" t="s">
        <v>364</v>
      </c>
      <c r="B189" s="300">
        <v>0.91291340567655344</v>
      </c>
      <c r="C189" s="300">
        <v>0.89185570161826777</v>
      </c>
      <c r="D189" s="300">
        <v>0.84354685113734729</v>
      </c>
      <c r="E189" s="300">
        <f t="shared" ref="E189:E190" si="299">SUM(B189:D189)</f>
        <v>2.6483159584321685</v>
      </c>
      <c r="F189" s="300"/>
      <c r="G189" s="300">
        <v>1.0675817755180181</v>
      </c>
      <c r="H189" s="300">
        <v>0.65007977535727812</v>
      </c>
      <c r="I189" s="300">
        <v>1.0728837987739803</v>
      </c>
      <c r="J189" s="300">
        <f t="shared" ref="J189:J190" si="300">SUM(G189:I189)</f>
        <v>2.7905453496492765</v>
      </c>
      <c r="K189" s="300"/>
      <c r="L189" s="300">
        <v>0.90675833921119875</v>
      </c>
      <c r="M189" s="300">
        <v>0.69480658347304136</v>
      </c>
      <c r="N189" s="300">
        <v>0.85138179958235005</v>
      </c>
      <c r="O189" s="300">
        <f t="shared" ref="O189:O190" si="301">SUM(L189:N189)</f>
        <v>2.4529467222665904</v>
      </c>
      <c r="P189" s="300"/>
      <c r="Q189" s="300">
        <v>0.85796975966126698</v>
      </c>
      <c r="R189" s="300">
        <v>0.67909637228238817</v>
      </c>
      <c r="S189" s="300">
        <v>0.72337007655439911</v>
      </c>
      <c r="T189" s="300">
        <f t="shared" ref="T189:T190" si="302">SUM(Q189:S189)</f>
        <v>2.2604362084980543</v>
      </c>
      <c r="U189" s="300"/>
      <c r="V189" s="300">
        <v>0.95118965538715283</v>
      </c>
      <c r="W189" s="300">
        <v>0.77897743213639847</v>
      </c>
      <c r="X189" s="300">
        <v>0.79820659804471217</v>
      </c>
      <c r="Y189" s="300">
        <f t="shared" ref="Y189:Y190" si="303">SUM(V189:X189)</f>
        <v>2.5283736855682637</v>
      </c>
    </row>
    <row r="190" spans="1:25" x14ac:dyDescent="0.2">
      <c r="A190" s="264" t="s">
        <v>363</v>
      </c>
      <c r="B190" s="301">
        <f>SUM(B188:B189)</f>
        <v>1.6486943595015611</v>
      </c>
      <c r="C190" s="301">
        <f t="shared" ref="C190" si="304">SUM(C188:C189)</f>
        <v>2.137715530417351</v>
      </c>
      <c r="D190" s="301">
        <f t="shared" ref="D190" si="305">SUM(D188:D189)</f>
        <v>1.3315901100810956</v>
      </c>
      <c r="E190" s="301">
        <f t="shared" si="299"/>
        <v>5.1180000000000074</v>
      </c>
      <c r="F190" s="301"/>
      <c r="G190" s="301">
        <f>SUM(G188:G189)</f>
        <v>1.7496676667323254</v>
      </c>
      <c r="H190" s="301">
        <f t="shared" ref="H190" si="306">SUM(H188:H189)</f>
        <v>1.7272957150330059</v>
      </c>
      <c r="I190" s="301">
        <f t="shared" ref="I190" si="307">SUM(I188:I189)</f>
        <v>1.566036618234671</v>
      </c>
      <c r="J190" s="301">
        <f t="shared" si="300"/>
        <v>5.0430000000000028</v>
      </c>
      <c r="K190" s="301"/>
      <c r="L190" s="301">
        <f>SUM(L188:L189)</f>
        <v>1.7266171085272928</v>
      </c>
      <c r="M190" s="301">
        <f t="shared" ref="M190" si="308">SUM(M188:M189)</f>
        <v>1.9088657203095059</v>
      </c>
      <c r="N190" s="301">
        <f t="shared" ref="N190" si="309">SUM(N188:N189)</f>
        <v>1.2455171711632009</v>
      </c>
      <c r="O190" s="301">
        <f t="shared" si="301"/>
        <v>4.8810000000000002</v>
      </c>
      <c r="P190" s="301"/>
      <c r="Q190" s="301">
        <f>SUM(Q188:Q189)</f>
        <v>1.5830548863880189</v>
      </c>
      <c r="R190" s="301">
        <f t="shared" ref="R190" si="310">SUM(R188:R189)</f>
        <v>1.8264014584524759</v>
      </c>
      <c r="S190" s="301">
        <f t="shared" ref="S190" si="311">SUM(S188:S189)</f>
        <v>1.0415436551595081</v>
      </c>
      <c r="T190" s="301">
        <f t="shared" si="302"/>
        <v>4.4510000000000032</v>
      </c>
      <c r="U190" s="301"/>
      <c r="V190" s="301">
        <f>SUM(V188:V189)</f>
        <v>1.6997536109736777</v>
      </c>
      <c r="W190" s="301">
        <f t="shared" ref="W190" si="312">SUM(W188:W189)</f>
        <v>2.0368526609359057</v>
      </c>
      <c r="X190" s="301">
        <f t="shared" ref="X190" si="313">SUM(X188:X189)</f>
        <v>1.1583937280904151</v>
      </c>
      <c r="Y190" s="301">
        <f t="shared" si="303"/>
        <v>4.8949999999999987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1.1955079773125672</v>
      </c>
      <c r="C197" s="300">
        <v>1.0959189877910809</v>
      </c>
      <c r="D197" s="300">
        <v>1.0217930921756595</v>
      </c>
      <c r="E197" s="300">
        <f>SUM(B197:D197)</f>
        <v>3.3132200572793078</v>
      </c>
      <c r="F197" s="300"/>
      <c r="G197" s="300">
        <v>1.1782762490595859</v>
      </c>
      <c r="H197" s="300">
        <v>1.1466437607570259</v>
      </c>
      <c r="I197" s="300">
        <v>1.236110755620589</v>
      </c>
      <c r="J197" s="300">
        <f>SUM(G197:I197)</f>
        <v>3.5610307654372013</v>
      </c>
      <c r="K197" s="300"/>
      <c r="L197" s="300">
        <v>1.1917627304861758</v>
      </c>
      <c r="M197" s="300">
        <v>1.0002067654567897</v>
      </c>
      <c r="N197" s="300">
        <v>1.1963060878658958</v>
      </c>
      <c r="O197" s="300">
        <f>SUM(L197:N197)</f>
        <v>3.388275583808861</v>
      </c>
      <c r="P197" s="300"/>
      <c r="Q197" s="300">
        <v>1.1194641257445395</v>
      </c>
      <c r="R197" s="300">
        <v>0.95599756154322912</v>
      </c>
      <c r="S197" s="300">
        <v>1.1635636247962227</v>
      </c>
      <c r="T197" s="300">
        <f>SUM(Q197:S197)</f>
        <v>3.2390253120839914</v>
      </c>
      <c r="U197" s="300"/>
      <c r="V197" s="300">
        <v>1.0754912099354854</v>
      </c>
      <c r="W197" s="300">
        <v>0.93137644843134948</v>
      </c>
      <c r="X197" s="300">
        <v>1.1527855116232002</v>
      </c>
      <c r="Y197" s="300">
        <f>SUM(V197:X197)</f>
        <v>3.159653169990035</v>
      </c>
    </row>
    <row r="198" spans="1:25" x14ac:dyDescent="0.2">
      <c r="A198" s="260" t="s">
        <v>364</v>
      </c>
      <c r="B198" s="300">
        <v>1.2383865700297167</v>
      </c>
      <c r="C198" s="300">
        <v>0.35616895564141121</v>
      </c>
      <c r="D198" s="300">
        <v>0.47122441704956569</v>
      </c>
      <c r="E198" s="300">
        <f t="shared" ref="E198:E199" si="314">SUM(B198:D198)</f>
        <v>2.0657799427206935</v>
      </c>
      <c r="F198" s="300"/>
      <c r="G198" s="300">
        <v>1.0403423086449481</v>
      </c>
      <c r="H198" s="300">
        <v>0.5285883829630118</v>
      </c>
      <c r="I198" s="300">
        <v>0.38603854295483481</v>
      </c>
      <c r="J198" s="300">
        <f t="shared" ref="J198:J199" si="315">SUM(G198:I198)</f>
        <v>1.9549692345627947</v>
      </c>
      <c r="K198" s="300"/>
      <c r="L198" s="300">
        <v>1.0535244006648155</v>
      </c>
      <c r="M198" s="300">
        <v>0.45433573848468706</v>
      </c>
      <c r="N198" s="300">
        <v>0.27086427704164079</v>
      </c>
      <c r="O198" s="300">
        <f t="shared" ref="O198:O199" si="316">SUM(L198:N198)</f>
        <v>1.7787244161911433</v>
      </c>
      <c r="P198" s="300"/>
      <c r="Q198" s="300">
        <v>1.0550722256115361</v>
      </c>
      <c r="R198" s="300">
        <v>0.43893922446237038</v>
      </c>
      <c r="S198" s="300">
        <v>0.27096323784210485</v>
      </c>
      <c r="T198" s="300">
        <f t="shared" ref="T198:T199" si="317">SUM(Q198:S198)</f>
        <v>1.7649746879160113</v>
      </c>
      <c r="U198" s="300"/>
      <c r="V198" s="300">
        <v>1.112547397446003</v>
      </c>
      <c r="W198" s="300">
        <v>0.44321586720204276</v>
      </c>
      <c r="X198" s="300">
        <v>0.28458356536191326</v>
      </c>
      <c r="Y198" s="300">
        <f t="shared" ref="Y198:Y199" si="318">SUM(V198:X198)</f>
        <v>1.840346830009959</v>
      </c>
    </row>
    <row r="199" spans="1:25" x14ac:dyDescent="0.2">
      <c r="A199" s="264" t="s">
        <v>363</v>
      </c>
      <c r="B199" s="301">
        <f>SUM(B197:B198)</f>
        <v>2.4338945473422839</v>
      </c>
      <c r="C199" s="301">
        <f t="shared" ref="C199" si="319">SUM(C197:C198)</f>
        <v>1.452087943432492</v>
      </c>
      <c r="D199" s="301">
        <f t="shared" ref="D199" si="320">SUM(D197:D198)</f>
        <v>1.4930175092252251</v>
      </c>
      <c r="E199" s="301">
        <f t="shared" si="314"/>
        <v>5.3790000000000013</v>
      </c>
      <c r="F199" s="301"/>
      <c r="G199" s="301">
        <f>SUM(G197:G198)</f>
        <v>2.2186185577045343</v>
      </c>
      <c r="H199" s="301">
        <f t="shared" ref="H199" si="321">SUM(H197:H198)</f>
        <v>1.6752321437200377</v>
      </c>
      <c r="I199" s="301">
        <f t="shared" ref="I199" si="322">SUM(I197:I198)</f>
        <v>1.6221492985754238</v>
      </c>
      <c r="J199" s="301">
        <f t="shared" si="315"/>
        <v>5.5159999999999965</v>
      </c>
      <c r="K199" s="301"/>
      <c r="L199" s="301">
        <f>SUM(L197:L198)</f>
        <v>2.2452871311509912</v>
      </c>
      <c r="M199" s="301">
        <f t="shared" ref="M199" si="323">SUM(M197:M198)</f>
        <v>1.4545425039414768</v>
      </c>
      <c r="N199" s="301">
        <f t="shared" ref="N199" si="324">SUM(N197:N198)</f>
        <v>1.4671703649075365</v>
      </c>
      <c r="O199" s="301">
        <f t="shared" si="316"/>
        <v>5.1670000000000043</v>
      </c>
      <c r="P199" s="301"/>
      <c r="Q199" s="301">
        <f>SUM(Q197:Q198)</f>
        <v>2.1745363513560756</v>
      </c>
      <c r="R199" s="301">
        <f t="shared" ref="R199" si="325">SUM(R197:R198)</f>
        <v>1.3949367860055994</v>
      </c>
      <c r="S199" s="301">
        <f t="shared" ref="S199" si="326">SUM(S197:S198)</f>
        <v>1.4345268626383274</v>
      </c>
      <c r="T199" s="301">
        <f t="shared" si="317"/>
        <v>5.0040000000000031</v>
      </c>
      <c r="U199" s="301"/>
      <c r="V199" s="301">
        <f>SUM(V197:V198)</f>
        <v>2.1880386073814884</v>
      </c>
      <c r="W199" s="301">
        <f t="shared" ref="W199" si="327">SUM(W197:W198)</f>
        <v>1.3745923156333921</v>
      </c>
      <c r="X199" s="301">
        <f t="shared" ref="X199" si="328">SUM(X197:X198)</f>
        <v>1.4373690769851135</v>
      </c>
      <c r="Y199" s="301">
        <f t="shared" si="318"/>
        <v>4.9999999999999938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Worcestershire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5.5461606078721637E-2</v>
      </c>
      <c r="N7">
        <f>'Ind T4'!C122</f>
        <v>0.47641560095557089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2.4076370467718267</v>
      </c>
      <c r="N9">
        <f>'Ind T4'!C120</f>
        <v>0.84048528509792497</v>
      </c>
    </row>
    <row r="10" spans="1:16" x14ac:dyDescent="0.2">
      <c r="L10" s="13" t="str">
        <f>'Ind T4'!A80</f>
        <v>Education</v>
      </c>
      <c r="M10">
        <f>'Ind T4'!B119</f>
        <v>-1.1477304933379839</v>
      </c>
      <c r="N10">
        <f>'Ind T4'!C119</f>
        <v>0.60246098404872495</v>
      </c>
    </row>
    <row r="11" spans="1:16" x14ac:dyDescent="0.2">
      <c r="L11" s="13" t="str">
        <f>'Ind T4'!A79</f>
        <v>Public admin. and defence</v>
      </c>
      <c r="M11">
        <f>'Ind T4'!B118</f>
        <v>-0.5302525888070786</v>
      </c>
      <c r="N11">
        <f>'Ind T4'!C118</f>
        <v>0.27383437290040558</v>
      </c>
    </row>
    <row r="12" spans="1:16" x14ac:dyDescent="0.2">
      <c r="L12" s="1" t="str">
        <f>CONCATENATE("[",'Ind T4'!A78,"]")</f>
        <v>[Non-marketed services]</v>
      </c>
      <c r="M12">
        <f>'Ind T4'!B117</f>
        <v>0.69390608533674847</v>
      </c>
      <c r="N12">
        <f>'Ind T4'!C117</f>
        <v>0.67435646495841439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-0.80097960507791166</v>
      </c>
      <c r="N14" s="13">
        <f>'Ind T4'!C115</f>
        <v>-0.21878921918164762</v>
      </c>
    </row>
    <row r="15" spans="1:16" x14ac:dyDescent="0.2">
      <c r="L15" s="13" t="str">
        <f>'Ind T4'!A75</f>
        <v>Arts and entertainment</v>
      </c>
      <c r="M15" s="13">
        <f>'Ind T4'!B114</f>
        <v>-0.94379049191096742</v>
      </c>
      <c r="N15" s="13">
        <f>'Ind T4'!C114</f>
        <v>1.9096216945180267E-2</v>
      </c>
    </row>
    <row r="16" spans="1:16" x14ac:dyDescent="0.2">
      <c r="L16" s="13" t="str">
        <f>'Ind T4'!A74</f>
        <v>Support services</v>
      </c>
      <c r="M16" s="13">
        <f>'Ind T4'!B113</f>
        <v>1.2611104039262022</v>
      </c>
      <c r="N16" s="13">
        <f>'Ind T4'!C113</f>
        <v>0.9009392525811899</v>
      </c>
    </row>
    <row r="17" spans="12:14" x14ac:dyDescent="0.2">
      <c r="L17" s="13" t="str">
        <f>'Ind T4'!A73</f>
        <v>Professional services</v>
      </c>
      <c r="M17" s="13">
        <f>'Ind T4'!B112</f>
        <v>0.62737684883913403</v>
      </c>
      <c r="N17" s="13">
        <f>'Ind T4'!C112</f>
        <v>0.7367919952403712</v>
      </c>
    </row>
    <row r="18" spans="12:14" x14ac:dyDescent="0.2">
      <c r="L18" s="13" t="str">
        <f>'Ind T4'!A72</f>
        <v>Real estate</v>
      </c>
      <c r="M18" s="13">
        <f>'Ind T4'!B111</f>
        <v>1.5119632364757551</v>
      </c>
      <c r="N18" s="13">
        <f>'Ind T4'!C111</f>
        <v>1.1639508979558899</v>
      </c>
    </row>
    <row r="19" spans="12:14" x14ac:dyDescent="0.2">
      <c r="L19" t="str">
        <f>'Ind T4'!A71</f>
        <v>Finance and insurance</v>
      </c>
      <c r="M19">
        <f>'Ind T4'!B110</f>
        <v>-7.2695139437430445</v>
      </c>
      <c r="N19">
        <f>'Ind T4'!C110</f>
        <v>-0.32196158997858104</v>
      </c>
    </row>
    <row r="20" spans="12:14" x14ac:dyDescent="0.2">
      <c r="L20" t="str">
        <f>'Ind T4'!A70</f>
        <v>Information technology</v>
      </c>
      <c r="M20">
        <f>'Ind T4'!B109</f>
        <v>2.3271129229156307</v>
      </c>
      <c r="N20">
        <f>'Ind T4'!C109</f>
        <v>0.79692041266643532</v>
      </c>
    </row>
    <row r="21" spans="12:14" x14ac:dyDescent="0.2">
      <c r="L21" t="str">
        <f>'Ind T4'!A69</f>
        <v>Media</v>
      </c>
      <c r="M21">
        <f>'Ind T4'!B108</f>
        <v>0.1316041404691326</v>
      </c>
      <c r="N21">
        <f>'Ind T4'!C108</f>
        <v>4.9763852776085749E-2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0.17110728689353483</v>
      </c>
      <c r="N22">
        <f>'Ind T4'!C107</f>
        <v>0.57970626669077152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4.3878622400567835</v>
      </c>
      <c r="N24">
        <f>'Ind T4'!C105</f>
        <v>1.5382069457314351</v>
      </c>
    </row>
    <row r="25" spans="12:14" x14ac:dyDescent="0.2">
      <c r="L25" s="13" t="str">
        <f>'Ind T4'!A65</f>
        <v>Transport and storage</v>
      </c>
      <c r="M25">
        <f>'Ind T4'!B104</f>
        <v>0.99532696448103586</v>
      </c>
      <c r="N25">
        <f>'Ind T4'!C104</f>
        <v>0.42382807810770196</v>
      </c>
    </row>
    <row r="26" spans="12:14" x14ac:dyDescent="0.2">
      <c r="L26" s="13" t="str">
        <f>'Ind T4'!A64</f>
        <v>Wholesale and retail trade</v>
      </c>
      <c r="M26">
        <f>'Ind T4'!B103</f>
        <v>-1.4623034179299332</v>
      </c>
      <c r="N26">
        <f>'Ind T4'!C103</f>
        <v>0.10606368256043108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0.48376351674077611</v>
      </c>
      <c r="N27">
        <f>'Ind T4'!C102</f>
        <v>0.60300843267706572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3.351303972376285</v>
      </c>
      <c r="N29">
        <f>'Ind T4'!C100</f>
        <v>9.1656341861834356E-2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-3.026432418696734</v>
      </c>
      <c r="N31">
        <f>'Ind T4'!C98</f>
        <v>-0.54471845273990072</v>
      </c>
    </row>
    <row r="32" spans="12:14" x14ac:dyDescent="0.2">
      <c r="L32" s="13" t="str">
        <f>'Ind T4'!A58</f>
        <v>Engineering</v>
      </c>
      <c r="M32">
        <f>'Ind T4'!B97</f>
        <v>2.3174149194163274</v>
      </c>
      <c r="N32">
        <f>'Ind T4'!C97</f>
        <v>6.212412131183509E-2</v>
      </c>
    </row>
    <row r="33" spans="12:14" x14ac:dyDescent="0.2">
      <c r="L33" s="13" t="str">
        <f>'Ind T4'!A57</f>
        <v>Food drink and tobacco</v>
      </c>
      <c r="M33">
        <f>'Ind T4'!B96</f>
        <v>-5.6005750339961242</v>
      </c>
      <c r="N33">
        <f>'Ind T4'!C96</f>
        <v>-0.13074630244531704</v>
      </c>
    </row>
    <row r="34" spans="12:14" x14ac:dyDescent="0.2">
      <c r="L34" s="1" t="str">
        <f>CONCATENATE("[",'Ind T4'!A56,"]")</f>
        <v>[Manufacturing]</v>
      </c>
      <c r="M34">
        <f>'Ind T4'!B95</f>
        <v>-2.3864651005087612</v>
      </c>
      <c r="N34">
        <f>'Ind T4'!C95</f>
        <v>-0.31417879438785379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-4.1453448974104523</v>
      </c>
      <c r="N36">
        <f>'Ind T4'!C93</f>
        <v>0.53830665235454767</v>
      </c>
    </row>
    <row r="37" spans="12:14" x14ac:dyDescent="0.2">
      <c r="L37" s="13" t="str">
        <f>'Ind T4'!A53</f>
        <v>Electricity and gas</v>
      </c>
      <c r="M37">
        <f>'Ind T4'!B92</f>
        <v>-1.6330181998562288</v>
      </c>
      <c r="N37">
        <f>'Ind T4'!C92</f>
        <v>-0.31487733419200969</v>
      </c>
    </row>
    <row r="38" spans="12:14" x14ac:dyDescent="0.2">
      <c r="L38" s="13" t="str">
        <f>'Ind T4'!A52</f>
        <v>Mining and quarrying</v>
      </c>
      <c r="M38">
        <f>'Ind T4'!B91</f>
        <v>5.1547496797280434</v>
      </c>
      <c r="N38">
        <f>'Ind T4'!C91</f>
        <v>-3.842794605443145</v>
      </c>
    </row>
    <row r="39" spans="12:14" x14ac:dyDescent="0.2">
      <c r="L39" s="45" t="str">
        <f>'Ind T4'!A51</f>
        <v>Agriculture</v>
      </c>
      <c r="M39">
        <f>'Ind T4'!B90</f>
        <v>-9.9458257615975825</v>
      </c>
      <c r="N39">
        <f>'Ind T4'!C90</f>
        <v>0.27803190936364075</v>
      </c>
    </row>
    <row r="40" spans="12:14" x14ac:dyDescent="0.2">
      <c r="L40" s="1" t="str">
        <f>CONCATENATE("[",'Ind T4'!A50,"]")</f>
        <v>[Primary sector and utilities]</v>
      </c>
      <c r="M40">
        <f>'Ind T4'!B89</f>
        <v>-7.5135363944935918</v>
      </c>
      <c r="N40">
        <f>'Ind T4'!C89</f>
        <v>0.23478491446757843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Worcestershire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7.93999999999998</v>
      </c>
      <c r="N5" s="11">
        <f t="shared" ref="N5:AL5" si="1">SUM(N6:N9)</f>
        <v>5.1849999999999845</v>
      </c>
      <c r="O5" s="11">
        <f t="shared" si="1"/>
        <v>5.7640000000000002</v>
      </c>
      <c r="P5" s="11">
        <f t="shared" si="1"/>
        <v>5.2559999999999913</v>
      </c>
      <c r="Q5" s="11">
        <f t="shared" si="1"/>
        <v>6.0690000000000088</v>
      </c>
      <c r="R5" s="11">
        <f t="shared" si="1"/>
        <v>5.9849999999999852</v>
      </c>
      <c r="S5" s="11">
        <f t="shared" si="1"/>
        <v>4.8530000000000006</v>
      </c>
      <c r="T5" s="11">
        <f t="shared" si="1"/>
        <v>4.9040000000000035</v>
      </c>
      <c r="U5" s="11">
        <f t="shared" si="1"/>
        <v>6.0410000000000004</v>
      </c>
      <c r="V5" s="11">
        <f t="shared" si="1"/>
        <v>5.1050000000000004</v>
      </c>
      <c r="W5" s="11">
        <f t="shared" si="1"/>
        <v>4.0499999999999989</v>
      </c>
      <c r="X5" s="11">
        <f t="shared" si="1"/>
        <v>4.0410000000000013</v>
      </c>
      <c r="Y5" s="11">
        <f t="shared" si="1"/>
        <v>4.0500000000000016</v>
      </c>
      <c r="Z5" s="11">
        <f t="shared" si="1"/>
        <v>4.0839999999999996</v>
      </c>
      <c r="AA5" s="11">
        <f t="shared" si="1"/>
        <v>4.1400000000000041</v>
      </c>
      <c r="AB5" s="11">
        <f t="shared" si="1"/>
        <v>4.1549999999999994</v>
      </c>
      <c r="AC5" s="11">
        <f t="shared" si="1"/>
        <v>4.1689999999999978</v>
      </c>
      <c r="AD5" s="11">
        <f t="shared" si="1"/>
        <v>4.1749999999999918</v>
      </c>
      <c r="AE5" s="11">
        <f t="shared" si="1"/>
        <v>4.1799999999999971</v>
      </c>
      <c r="AF5" s="11">
        <f t="shared" si="1"/>
        <v>4.180000000000013</v>
      </c>
      <c r="AG5" s="11">
        <f t="shared" si="1"/>
        <v>4.1850000000000023</v>
      </c>
      <c r="AH5" s="11">
        <f t="shared" si="1"/>
        <v>4.1879999999999988</v>
      </c>
      <c r="AI5" s="11">
        <f t="shared" si="1"/>
        <v>4.1900000000000102</v>
      </c>
      <c r="AJ5" s="11">
        <f t="shared" si="1"/>
        <v>4.1909999999999998</v>
      </c>
      <c r="AK5" s="11">
        <f t="shared" si="1"/>
        <v>4.1939999999999955</v>
      </c>
      <c r="AL5" s="11">
        <f t="shared" si="1"/>
        <v>4.1950000000000003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6.0529999999999839</v>
      </c>
      <c r="N6" s="11">
        <v>3.3669999999999867</v>
      </c>
      <c r="O6" s="11">
        <v>3.8349999999999973</v>
      </c>
      <c r="P6" s="11">
        <v>3.5379999999999945</v>
      </c>
      <c r="Q6" s="11">
        <v>4.0890000000000049</v>
      </c>
      <c r="R6" s="11">
        <v>4.0099999999999891</v>
      </c>
      <c r="S6" s="11">
        <v>3.1389999999999967</v>
      </c>
      <c r="T6" s="11">
        <v>2.3550000000000018</v>
      </c>
      <c r="U6" s="11">
        <v>4.3100000000000041</v>
      </c>
      <c r="V6" s="11">
        <v>3.3639999999999999</v>
      </c>
      <c r="W6" s="11">
        <v>2.3749999999999991</v>
      </c>
      <c r="X6" s="11">
        <v>2.3990000000000018</v>
      </c>
      <c r="Y6" s="11">
        <v>2.421000000000006</v>
      </c>
      <c r="Z6" s="11">
        <v>2.4519999999999973</v>
      </c>
      <c r="AA6" s="11">
        <v>2.4740000000000029</v>
      </c>
      <c r="AB6" s="11">
        <v>2.4730000000000016</v>
      </c>
      <c r="AC6" s="11">
        <v>2.4739999999999962</v>
      </c>
      <c r="AD6" s="11">
        <v>2.4729999999999936</v>
      </c>
      <c r="AE6" s="11">
        <v>2.4729999999999968</v>
      </c>
      <c r="AF6" s="11">
        <v>2.4710000000000067</v>
      </c>
      <c r="AG6" s="11">
        <v>2.4730000000000047</v>
      </c>
      <c r="AH6" s="11">
        <v>2.4739999999999998</v>
      </c>
      <c r="AI6" s="11">
        <v>2.475000000000005</v>
      </c>
      <c r="AJ6" s="11">
        <v>2.4760000000000009</v>
      </c>
      <c r="AK6" s="172">
        <v>2.475999999999996</v>
      </c>
      <c r="AL6" s="11">
        <v>2.4760000000000009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2.8999999999999991E-2</v>
      </c>
      <c r="N7" s="11">
        <v>3.2999999999999974E-2</v>
      </c>
      <c r="O7" s="11">
        <v>0.17900000000000052</v>
      </c>
      <c r="P7" s="11">
        <v>4.1000000000000057E-2</v>
      </c>
      <c r="Q7" s="11">
        <v>2.6999999999999965E-2</v>
      </c>
      <c r="R7" s="11">
        <v>8.4000000000000227E-2</v>
      </c>
      <c r="S7" s="11">
        <v>3.5000000000000024E-2</v>
      </c>
      <c r="T7" s="11">
        <v>6.0999999999999922E-2</v>
      </c>
      <c r="U7" s="11">
        <v>0.10999999999999995</v>
      </c>
      <c r="V7" s="11">
        <v>0.10399999999999972</v>
      </c>
      <c r="W7" s="11">
        <v>0.10800000000000028</v>
      </c>
      <c r="X7" s="11">
        <v>0.10200000000000012</v>
      </c>
      <c r="Y7" s="11">
        <v>0.10000000000000009</v>
      </c>
      <c r="Z7" s="11">
        <v>9.4E-2</v>
      </c>
      <c r="AA7" s="11">
        <v>8.9000000000000037E-2</v>
      </c>
      <c r="AB7" s="11">
        <v>8.3999999999999908E-2</v>
      </c>
      <c r="AC7" s="11">
        <v>8.0999999999999933E-2</v>
      </c>
      <c r="AD7" s="11">
        <v>7.7999999999999903E-2</v>
      </c>
      <c r="AE7" s="11">
        <v>7.4999999999999928E-2</v>
      </c>
      <c r="AF7" s="11">
        <v>7.1999999999999939E-2</v>
      </c>
      <c r="AG7" s="11">
        <v>7.0000000000000007E-2</v>
      </c>
      <c r="AH7" s="11">
        <v>6.7999999999999977E-2</v>
      </c>
      <c r="AI7" s="11">
        <v>6.4999999999999947E-2</v>
      </c>
      <c r="AJ7" s="11">
        <v>6.3000000000000056E-2</v>
      </c>
      <c r="AK7" s="172">
        <v>6.2000000000000097E-2</v>
      </c>
      <c r="AL7" s="11">
        <v>6.0000000000000019E-2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0.56699999999999928</v>
      </c>
      <c r="N8" s="11">
        <v>0.35899999999999971</v>
      </c>
      <c r="O8" s="11">
        <v>0.33900000000000019</v>
      </c>
      <c r="P8" s="11">
        <v>0.38199999999999917</v>
      </c>
      <c r="Q8" s="11">
        <v>0.53700000000000025</v>
      </c>
      <c r="R8" s="11">
        <v>0.32900000000000018</v>
      </c>
      <c r="S8" s="11">
        <v>0.38399999999999973</v>
      </c>
      <c r="T8" s="11">
        <v>0.30700000000000122</v>
      </c>
      <c r="U8" s="11">
        <v>0.25599999999999951</v>
      </c>
      <c r="V8" s="11">
        <v>0.27700000000000041</v>
      </c>
      <c r="W8" s="11">
        <v>0.30299999999999938</v>
      </c>
      <c r="X8" s="11">
        <v>0.29899999999999977</v>
      </c>
      <c r="Y8" s="11">
        <v>0.29499999999999932</v>
      </c>
      <c r="Z8" s="11">
        <v>0.29299999999999971</v>
      </c>
      <c r="AA8" s="11">
        <v>0.29299999999999993</v>
      </c>
      <c r="AB8" s="11">
        <v>0.29200000000000004</v>
      </c>
      <c r="AC8" s="11">
        <v>0.29199999999999998</v>
      </c>
      <c r="AD8" s="11">
        <v>0.29099999999999954</v>
      </c>
      <c r="AE8" s="11">
        <v>0.29100000000000009</v>
      </c>
      <c r="AF8" s="11">
        <v>0.2899999999999992</v>
      </c>
      <c r="AG8" s="11">
        <v>0.28999999999999959</v>
      </c>
      <c r="AH8" s="11">
        <v>0.29000000000000037</v>
      </c>
      <c r="AI8" s="11">
        <v>0.2900000000000007</v>
      </c>
      <c r="AJ8" s="11">
        <v>0.28899999999999976</v>
      </c>
      <c r="AK8" s="172">
        <v>0.2890000000000002</v>
      </c>
      <c r="AL8" s="11">
        <v>0.28900000000000103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1.290999999999997</v>
      </c>
      <c r="N9" s="11">
        <v>1.4259999999999984</v>
      </c>
      <c r="O9" s="11">
        <v>1.4110000000000025</v>
      </c>
      <c r="P9" s="11">
        <v>1.2949999999999975</v>
      </c>
      <c r="Q9" s="11">
        <v>1.4160000000000041</v>
      </c>
      <c r="R9" s="11">
        <v>1.5619999999999958</v>
      </c>
      <c r="S9" s="11">
        <v>1.2950000000000037</v>
      </c>
      <c r="T9" s="11">
        <v>2.1810000000000009</v>
      </c>
      <c r="U9" s="11">
        <v>1.3649999999999971</v>
      </c>
      <c r="V9" s="11">
        <v>1.36</v>
      </c>
      <c r="W9" s="11">
        <v>1.2640000000000002</v>
      </c>
      <c r="X9" s="11">
        <v>1.240999999999999</v>
      </c>
      <c r="Y9" s="11">
        <v>1.233999999999996</v>
      </c>
      <c r="Z9" s="11">
        <v>1.2450000000000028</v>
      </c>
      <c r="AA9" s="11">
        <v>1.2840000000000014</v>
      </c>
      <c r="AB9" s="11">
        <v>1.3059999999999969</v>
      </c>
      <c r="AC9" s="11">
        <v>1.3220000000000021</v>
      </c>
      <c r="AD9" s="11">
        <v>1.3329999999999989</v>
      </c>
      <c r="AE9" s="11">
        <v>1.3410000000000009</v>
      </c>
      <c r="AF9" s="11">
        <v>1.3470000000000073</v>
      </c>
      <c r="AG9" s="11">
        <v>1.3519999999999981</v>
      </c>
      <c r="AH9" s="11">
        <v>1.355999999999999</v>
      </c>
      <c r="AI9" s="11">
        <v>1.3600000000000043</v>
      </c>
      <c r="AJ9" s="11">
        <v>1.3629999999999989</v>
      </c>
      <c r="AK9" s="172">
        <v>1.3669999999999991</v>
      </c>
      <c r="AL9" s="11">
        <v>1.3699999999999988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18.722999999999988</v>
      </c>
      <c r="N11" s="11">
        <f t="shared" si="2"/>
        <v>17.61699999999998</v>
      </c>
      <c r="O11" s="11">
        <f t="shared" si="2"/>
        <v>17.323999999999991</v>
      </c>
      <c r="P11" s="11">
        <f t="shared" si="2"/>
        <v>17.972999999999999</v>
      </c>
      <c r="Q11" s="11">
        <f t="shared" si="2"/>
        <v>19.198999999999977</v>
      </c>
      <c r="R11" s="11">
        <f t="shared" ref="R11" si="3">SUM(R12:R14)</f>
        <v>18.942999999999994</v>
      </c>
      <c r="S11" s="11">
        <f t="shared" ref="S11" si="4">SUM(S12:S14)</f>
        <v>19.727999999999952</v>
      </c>
      <c r="T11" s="11">
        <f t="shared" ref="T11" si="5">SUM(T12:T14)</f>
        <v>18.997</v>
      </c>
      <c r="U11" s="11">
        <f t="shared" ref="U11" si="6">SUM(U12:U14)</f>
        <v>17.816000000000003</v>
      </c>
      <c r="V11" s="11">
        <f t="shared" ref="V11" si="7">SUM(V12:V14)</f>
        <v>17.509999999999977</v>
      </c>
      <c r="W11" s="11">
        <f t="shared" ref="W11" si="8">SUM(W12:W14)</f>
        <v>16.787999999999979</v>
      </c>
      <c r="X11" s="11">
        <f t="shared" ref="X11" si="9">SUM(X12:X14)</f>
        <v>16.97000000000002</v>
      </c>
      <c r="Y11" s="11">
        <f t="shared" ref="Y11" si="10">SUM(Y12:Y14)</f>
        <v>16.930000000000007</v>
      </c>
      <c r="Z11" s="11">
        <f t="shared" ref="Z11" si="11">SUM(Z12:Z14)</f>
        <v>16.972999999999949</v>
      </c>
      <c r="AA11" s="11">
        <f t="shared" ref="AA11" si="12">SUM(AA12:AA14)</f>
        <v>16.980000000000004</v>
      </c>
      <c r="AB11" s="11">
        <f t="shared" ref="AB11" si="13">SUM(AB12:AB14)</f>
        <v>16.904000000000003</v>
      </c>
      <c r="AC11" s="11">
        <f t="shared" ref="AC11" si="14">SUM(AC12:AC14)</f>
        <v>16.810000000000009</v>
      </c>
      <c r="AD11" s="11">
        <f>SUM(AD12:AD14)</f>
        <v>16.708000000000002</v>
      </c>
      <c r="AE11" s="11">
        <f t="shared" ref="AE11" si="15">SUM(AE12:AE14)</f>
        <v>16.607999999999997</v>
      </c>
      <c r="AF11" s="11">
        <f t="shared" ref="AF11" si="16">SUM(AF12:AF14)</f>
        <v>16.512000000000011</v>
      </c>
      <c r="AG11" s="11">
        <f t="shared" ref="AG11:AL11" si="17">SUM(AG12:AG14)</f>
        <v>16.435999999999986</v>
      </c>
      <c r="AH11" s="11">
        <f t="shared" si="17"/>
        <v>16.349000000000007</v>
      </c>
      <c r="AI11" s="11">
        <f t="shared" si="17"/>
        <v>16.261999999999983</v>
      </c>
      <c r="AJ11" s="11">
        <f t="shared" si="17"/>
        <v>16.176999999999992</v>
      </c>
      <c r="AK11" s="11">
        <f t="shared" si="17"/>
        <v>16.093999999999973</v>
      </c>
      <c r="AL11" s="11">
        <f t="shared" si="17"/>
        <v>16.013999999999982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4.013999999999994</v>
      </c>
      <c r="N12" s="11">
        <v>3.4730000000000025</v>
      </c>
      <c r="O12" s="11">
        <v>3.8459999999999903</v>
      </c>
      <c r="P12" s="11">
        <v>3.9179999999999984</v>
      </c>
      <c r="Q12" s="11">
        <v>3.862000000000005</v>
      </c>
      <c r="R12" s="11">
        <v>4.0499999999999963</v>
      </c>
      <c r="S12" s="11">
        <v>4.3449999999999918</v>
      </c>
      <c r="T12" s="11">
        <v>4.0319999999999805</v>
      </c>
      <c r="U12" s="11">
        <v>3.8829999999999991</v>
      </c>
      <c r="V12" s="11">
        <v>3.0620000000000061</v>
      </c>
      <c r="W12" s="11">
        <v>3.0359999999999991</v>
      </c>
      <c r="X12" s="11">
        <v>3.0390000000000015</v>
      </c>
      <c r="Y12" s="11">
        <v>3.0429999999999953</v>
      </c>
      <c r="Z12" s="11">
        <v>3.0639999999999947</v>
      </c>
      <c r="AA12" s="11">
        <v>3.0650000000000062</v>
      </c>
      <c r="AB12" s="11">
        <v>3.0540000000000029</v>
      </c>
      <c r="AC12" s="11">
        <v>3.0499999999999989</v>
      </c>
      <c r="AD12" s="11">
        <v>3.0440000000000054</v>
      </c>
      <c r="AE12" s="11">
        <v>3.0359999999999951</v>
      </c>
      <c r="AF12" s="11">
        <v>3.0279999999999969</v>
      </c>
      <c r="AG12" s="11">
        <v>3.0210000000000106</v>
      </c>
      <c r="AH12" s="11">
        <v>3.0129999999999986</v>
      </c>
      <c r="AI12" s="11">
        <v>3.004</v>
      </c>
      <c r="AJ12" s="11">
        <v>2.9959999999999996</v>
      </c>
      <c r="AK12" s="172">
        <v>2.9870000000000032</v>
      </c>
      <c r="AL12" s="11">
        <v>2.9769999999999932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3.1900000000000035</v>
      </c>
      <c r="N13" s="11">
        <v>4.0249999999999915</v>
      </c>
      <c r="O13" s="11">
        <v>3.7939999999999992</v>
      </c>
      <c r="P13" s="11">
        <v>3.7330000000000036</v>
      </c>
      <c r="Q13" s="11">
        <v>4.20399999999999</v>
      </c>
      <c r="R13" s="11">
        <v>3.7160000000000095</v>
      </c>
      <c r="S13" s="11">
        <v>4.3120000000000047</v>
      </c>
      <c r="T13" s="11">
        <v>4.4009999999999936</v>
      </c>
      <c r="U13" s="11">
        <v>4.6280000000000152</v>
      </c>
      <c r="V13" s="11">
        <v>4.4719999999999995</v>
      </c>
      <c r="W13" s="11">
        <v>4.1669999999999918</v>
      </c>
      <c r="X13" s="11">
        <v>4.3850000000000087</v>
      </c>
      <c r="Y13" s="11">
        <v>4.4139999999999997</v>
      </c>
      <c r="Z13" s="11">
        <v>4.4959999999999942</v>
      </c>
      <c r="AA13" s="11">
        <v>4.5519999999999943</v>
      </c>
      <c r="AB13" s="11">
        <v>4.5640000000000027</v>
      </c>
      <c r="AC13" s="11">
        <v>4.5279999999999996</v>
      </c>
      <c r="AD13" s="11">
        <v>4.4899999999999913</v>
      </c>
      <c r="AE13" s="11">
        <v>4.452000000000008</v>
      </c>
      <c r="AF13" s="11">
        <v>4.4140000000000006</v>
      </c>
      <c r="AG13" s="11">
        <v>4.3829999999999965</v>
      </c>
      <c r="AH13" s="11">
        <v>4.3500000000000059</v>
      </c>
      <c r="AI13" s="11">
        <v>4.3150000000000013</v>
      </c>
      <c r="AJ13" s="11">
        <v>4.2790000000000079</v>
      </c>
      <c r="AK13" s="172">
        <v>4.2430000000000039</v>
      </c>
      <c r="AL13" s="11">
        <v>4.205999999999988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11.518999999999991</v>
      </c>
      <c r="N14" s="11">
        <v>10.118999999999986</v>
      </c>
      <c r="O14" s="11">
        <v>9.6839999999999993</v>
      </c>
      <c r="P14" s="11">
        <v>10.321999999999997</v>
      </c>
      <c r="Q14" s="11">
        <v>11.132999999999981</v>
      </c>
      <c r="R14" s="11">
        <v>11.176999999999989</v>
      </c>
      <c r="S14" s="11">
        <v>11.070999999999957</v>
      </c>
      <c r="T14" s="11">
        <v>10.564000000000025</v>
      </c>
      <c r="U14" s="11">
        <v>9.3049999999999873</v>
      </c>
      <c r="V14" s="11">
        <v>9.9759999999999689</v>
      </c>
      <c r="W14" s="11">
        <v>9.5849999999999884</v>
      </c>
      <c r="X14" s="11">
        <v>9.54600000000001</v>
      </c>
      <c r="Y14" s="11">
        <v>9.4730000000000114</v>
      </c>
      <c r="Z14" s="11">
        <v>9.4129999999999612</v>
      </c>
      <c r="AA14" s="11">
        <v>9.3630000000000013</v>
      </c>
      <c r="AB14" s="11">
        <v>9.2859999999999978</v>
      </c>
      <c r="AC14" s="11">
        <v>9.2320000000000118</v>
      </c>
      <c r="AD14" s="11">
        <v>9.1740000000000048</v>
      </c>
      <c r="AE14" s="11">
        <v>9.1199999999999957</v>
      </c>
      <c r="AF14" s="11">
        <v>9.0700000000000127</v>
      </c>
      <c r="AG14" s="11">
        <v>9.0319999999999787</v>
      </c>
      <c r="AH14" s="11">
        <v>8.9860000000000024</v>
      </c>
      <c r="AI14" s="11">
        <v>8.9429999999999819</v>
      </c>
      <c r="AJ14" s="11">
        <v>8.9019999999999833</v>
      </c>
      <c r="AK14" s="172">
        <v>8.8639999999999652</v>
      </c>
      <c r="AL14" s="11">
        <v>8.8309999999999995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10.007999999999997</v>
      </c>
      <c r="N16" s="11">
        <v>8.5539999999999914</v>
      </c>
      <c r="O16" s="11">
        <v>8.2350000000000048</v>
      </c>
      <c r="P16" s="11">
        <v>8.4569999999999794</v>
      </c>
      <c r="Q16" s="11">
        <v>9.8369999999999749</v>
      </c>
      <c r="R16" s="11">
        <v>9.9899999999999753</v>
      </c>
      <c r="S16" s="11">
        <v>8.7760000000000105</v>
      </c>
      <c r="T16" s="11">
        <v>8.6789999999999896</v>
      </c>
      <c r="U16" s="11">
        <v>11.252999999999984</v>
      </c>
      <c r="V16" s="11">
        <v>12.48899999999996</v>
      </c>
      <c r="W16" s="11">
        <v>11.779999999999966</v>
      </c>
      <c r="X16" s="11">
        <v>11.548999999999968</v>
      </c>
      <c r="Y16" s="11">
        <v>11.57</v>
      </c>
      <c r="Z16" s="11">
        <v>11.63899999999998</v>
      </c>
      <c r="AA16" s="11">
        <v>11.705999999999978</v>
      </c>
      <c r="AB16" s="11">
        <v>11.746999999999995</v>
      </c>
      <c r="AC16" s="11">
        <v>11.775000000000013</v>
      </c>
      <c r="AD16" s="11">
        <v>11.777000000000005</v>
      </c>
      <c r="AE16" s="11">
        <v>11.790999999999984</v>
      </c>
      <c r="AF16" s="11">
        <v>11.797999999999982</v>
      </c>
      <c r="AG16" s="11">
        <v>11.818999999999988</v>
      </c>
      <c r="AH16" s="11">
        <v>11.841000000000005</v>
      </c>
      <c r="AI16" s="11">
        <v>11.865000000000039</v>
      </c>
      <c r="AJ16" s="11">
        <v>11.889999999999981</v>
      </c>
      <c r="AK16" s="172">
        <v>11.916999999999998</v>
      </c>
      <c r="AL16" s="11">
        <v>11.942999999999973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39.054999999999957</v>
      </c>
      <c r="N18" s="11">
        <f t="shared" ref="N18:AL18" si="18">SUM(N19:N21)</f>
        <v>37.51</v>
      </c>
      <c r="O18" s="11">
        <f t="shared" si="18"/>
        <v>39.272000000000013</v>
      </c>
      <c r="P18" s="11">
        <f t="shared" si="18"/>
        <v>36.468000000000046</v>
      </c>
      <c r="Q18" s="11">
        <f t="shared" si="18"/>
        <v>41.006000000000057</v>
      </c>
      <c r="R18" s="11">
        <f t="shared" si="18"/>
        <v>41.272000000000006</v>
      </c>
      <c r="S18" s="11">
        <f t="shared" si="18"/>
        <v>40.805000000000021</v>
      </c>
      <c r="T18" s="11">
        <f t="shared" si="18"/>
        <v>40.46999999999997</v>
      </c>
      <c r="U18" s="11">
        <f t="shared" si="18"/>
        <v>38.957000000000008</v>
      </c>
      <c r="V18" s="11">
        <f t="shared" si="18"/>
        <v>42.631999999999969</v>
      </c>
      <c r="W18" s="11">
        <f t="shared" si="18"/>
        <v>42.280000000000101</v>
      </c>
      <c r="X18" s="11">
        <f t="shared" si="18"/>
        <v>41.96599999999998</v>
      </c>
      <c r="Y18" s="11">
        <f t="shared" si="18"/>
        <v>42.477999999999952</v>
      </c>
      <c r="Z18" s="11">
        <f t="shared" si="18"/>
        <v>42.755000000000031</v>
      </c>
      <c r="AA18" s="11">
        <f t="shared" si="18"/>
        <v>43.076000000000008</v>
      </c>
      <c r="AB18" s="11">
        <f t="shared" si="18"/>
        <v>43.482999999999976</v>
      </c>
      <c r="AC18" s="11">
        <f t="shared" si="18"/>
        <v>43.816999999999936</v>
      </c>
      <c r="AD18" s="11">
        <f t="shared" si="18"/>
        <v>44.122</v>
      </c>
      <c r="AE18" s="11">
        <f t="shared" si="18"/>
        <v>44.407999999999916</v>
      </c>
      <c r="AF18" s="11">
        <f t="shared" si="18"/>
        <v>44.683000000000064</v>
      </c>
      <c r="AG18" s="11">
        <f t="shared" si="18"/>
        <v>44.961999999999989</v>
      </c>
      <c r="AH18" s="11">
        <f t="shared" si="18"/>
        <v>45.237000000000037</v>
      </c>
      <c r="AI18" s="11">
        <f t="shared" si="18"/>
        <v>45.50200000000001</v>
      </c>
      <c r="AJ18" s="11">
        <f t="shared" si="18"/>
        <v>45.769999999999953</v>
      </c>
      <c r="AK18" s="11">
        <f t="shared" si="18"/>
        <v>46.024000000000001</v>
      </c>
      <c r="AL18" s="11">
        <f t="shared" si="18"/>
        <v>46.269999999999968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24.090999999999966</v>
      </c>
      <c r="N19" s="11">
        <v>22.52</v>
      </c>
      <c r="O19" s="11">
        <v>24.300999999999981</v>
      </c>
      <c r="P19" s="11">
        <v>22.968000000000039</v>
      </c>
      <c r="Q19" s="11">
        <v>25.487000000000055</v>
      </c>
      <c r="R19" s="11">
        <v>24.110000000000021</v>
      </c>
      <c r="S19" s="11">
        <v>24.097000000000012</v>
      </c>
      <c r="T19" s="11">
        <v>23.116999999999969</v>
      </c>
      <c r="U19" s="11">
        <v>22.476999999999993</v>
      </c>
      <c r="V19" s="11">
        <v>22.670999999999964</v>
      </c>
      <c r="W19" s="11">
        <v>22.398000000000078</v>
      </c>
      <c r="X19" s="11">
        <v>22.489999999999995</v>
      </c>
      <c r="Y19" s="11">
        <v>22.502999999999957</v>
      </c>
      <c r="Z19" s="11">
        <v>22.491000000000057</v>
      </c>
      <c r="AA19" s="11">
        <v>22.512000000000029</v>
      </c>
      <c r="AB19" s="11">
        <v>22.549999999999962</v>
      </c>
      <c r="AC19" s="11">
        <v>22.567999999999945</v>
      </c>
      <c r="AD19" s="11">
        <v>22.580999999999992</v>
      </c>
      <c r="AE19" s="11">
        <v>22.592999999999925</v>
      </c>
      <c r="AF19" s="11">
        <v>22.604000000000028</v>
      </c>
      <c r="AG19" s="11">
        <v>22.620999999999977</v>
      </c>
      <c r="AH19" s="11">
        <v>22.642000000000021</v>
      </c>
      <c r="AI19" s="11">
        <v>22.663000000000004</v>
      </c>
      <c r="AJ19" s="11">
        <v>22.695999999999977</v>
      </c>
      <c r="AK19" s="172">
        <v>22.725999999999985</v>
      </c>
      <c r="AL19" s="11">
        <v>22.756999999999955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6.644000000000001</v>
      </c>
      <c r="N20" s="11">
        <v>6.732999999999997</v>
      </c>
      <c r="O20" s="11">
        <v>6.3450000000000069</v>
      </c>
      <c r="P20" s="11">
        <v>5.0100000000000016</v>
      </c>
      <c r="Q20" s="11">
        <v>5.7369999999999983</v>
      </c>
      <c r="R20" s="11">
        <v>7.3669999999999929</v>
      </c>
      <c r="S20" s="11">
        <v>6.8900000000000281</v>
      </c>
      <c r="T20" s="11">
        <v>5.941999999999994</v>
      </c>
      <c r="U20" s="11">
        <v>6.0420000000000131</v>
      </c>
      <c r="V20" s="11">
        <v>8.1040000000000063</v>
      </c>
      <c r="W20" s="11">
        <v>7.7410000000000085</v>
      </c>
      <c r="X20" s="11">
        <v>7.9909999999999979</v>
      </c>
      <c r="Y20" s="11">
        <v>8.0280000000000005</v>
      </c>
      <c r="Z20" s="11">
        <v>8.0509999999999824</v>
      </c>
      <c r="AA20" s="11">
        <v>8.0849999999999707</v>
      </c>
      <c r="AB20" s="11">
        <v>8.1089999999999964</v>
      </c>
      <c r="AC20" s="11">
        <v>8.1240000000000023</v>
      </c>
      <c r="AD20" s="11">
        <v>8.1389999999999922</v>
      </c>
      <c r="AE20" s="11">
        <v>8.1529999999999969</v>
      </c>
      <c r="AF20" s="11">
        <v>8.1670000000000087</v>
      </c>
      <c r="AG20" s="11">
        <v>8.1829999999999998</v>
      </c>
      <c r="AH20" s="11">
        <v>8.1969999999999921</v>
      </c>
      <c r="AI20" s="11">
        <v>8.2100000000000044</v>
      </c>
      <c r="AJ20" s="11">
        <v>8.2229999999999883</v>
      </c>
      <c r="AK20" s="172">
        <v>8.2359999999999953</v>
      </c>
      <c r="AL20" s="11">
        <v>8.2480000000000118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8.3199999999999896</v>
      </c>
      <c r="N21" s="11">
        <v>8.2570000000000032</v>
      </c>
      <c r="O21" s="11">
        <v>8.6260000000000279</v>
      </c>
      <c r="P21" s="11">
        <v>8.4900000000000055</v>
      </c>
      <c r="Q21" s="11">
        <v>9.7820000000000071</v>
      </c>
      <c r="R21" s="11">
        <v>9.7949999999999893</v>
      </c>
      <c r="S21" s="11">
        <v>9.8179999999999765</v>
      </c>
      <c r="T21" s="11">
        <v>11.411000000000007</v>
      </c>
      <c r="U21" s="11">
        <v>10.438000000000002</v>
      </c>
      <c r="V21" s="11">
        <v>11.857000000000001</v>
      </c>
      <c r="W21" s="11">
        <v>12.141000000000014</v>
      </c>
      <c r="X21" s="11">
        <v>11.484999999999982</v>
      </c>
      <c r="Y21" s="11">
        <v>11.946999999999994</v>
      </c>
      <c r="Z21" s="11">
        <v>12.212999999999996</v>
      </c>
      <c r="AA21" s="11">
        <v>12.47900000000001</v>
      </c>
      <c r="AB21" s="11">
        <v>12.824000000000021</v>
      </c>
      <c r="AC21" s="11">
        <v>13.124999999999991</v>
      </c>
      <c r="AD21" s="11">
        <v>13.402000000000017</v>
      </c>
      <c r="AE21" s="11">
        <v>13.66199999999999</v>
      </c>
      <c r="AF21" s="11">
        <v>13.912000000000031</v>
      </c>
      <c r="AG21" s="11">
        <v>14.15800000000001</v>
      </c>
      <c r="AH21" s="11">
        <v>14.398000000000026</v>
      </c>
      <c r="AI21" s="11">
        <v>14.629000000000005</v>
      </c>
      <c r="AJ21" s="11">
        <v>14.850999999999988</v>
      </c>
      <c r="AK21" s="172">
        <v>15.062000000000015</v>
      </c>
      <c r="AL21" s="11">
        <v>15.264999999999997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36.96299999999998</v>
      </c>
      <c r="N23" s="11">
        <f t="shared" ref="N23:AL23" si="19">SUM(N24:N31)</f>
        <v>37.370999999999988</v>
      </c>
      <c r="O23" s="11">
        <f t="shared" si="19"/>
        <v>37.361999999999988</v>
      </c>
      <c r="P23" s="11">
        <f t="shared" si="19"/>
        <v>38.39200000000001</v>
      </c>
      <c r="Q23" s="11">
        <f t="shared" si="19"/>
        <v>42.360000000000028</v>
      </c>
      <c r="R23" s="11">
        <f t="shared" si="19"/>
        <v>42.867000000000012</v>
      </c>
      <c r="S23" s="11">
        <f t="shared" si="19"/>
        <v>41.356999999999985</v>
      </c>
      <c r="T23" s="11">
        <f t="shared" si="19"/>
        <v>40.009999999999991</v>
      </c>
      <c r="U23" s="11">
        <f t="shared" si="19"/>
        <v>44.999000000000009</v>
      </c>
      <c r="V23" s="11">
        <f t="shared" si="19"/>
        <v>44.471999999999987</v>
      </c>
      <c r="W23" s="11">
        <f t="shared" si="19"/>
        <v>43.234999999999985</v>
      </c>
      <c r="X23" s="11">
        <f t="shared" si="19"/>
        <v>43.479000000000006</v>
      </c>
      <c r="Y23" s="11">
        <f t="shared" si="19"/>
        <v>43.318999999999974</v>
      </c>
      <c r="Z23" s="11">
        <f t="shared" si="19"/>
        <v>43.52000000000001</v>
      </c>
      <c r="AA23" s="11">
        <f t="shared" si="19"/>
        <v>43.881000000000007</v>
      </c>
      <c r="AB23" s="11">
        <f t="shared" si="19"/>
        <v>44.148999999999987</v>
      </c>
      <c r="AC23" s="11">
        <f t="shared" si="19"/>
        <v>44.43399999999999</v>
      </c>
      <c r="AD23" s="11">
        <f t="shared" si="19"/>
        <v>44.72500000000003</v>
      </c>
      <c r="AE23" s="11">
        <f t="shared" si="19"/>
        <v>45.011999999999979</v>
      </c>
      <c r="AF23" s="11">
        <f t="shared" si="19"/>
        <v>45.303999999999945</v>
      </c>
      <c r="AG23" s="11">
        <f t="shared" si="19"/>
        <v>45.611000000000018</v>
      </c>
      <c r="AH23" s="11">
        <f t="shared" si="19"/>
        <v>45.918000000000021</v>
      </c>
      <c r="AI23" s="11">
        <f t="shared" si="19"/>
        <v>46.228999999999971</v>
      </c>
      <c r="AJ23" s="11">
        <f t="shared" si="19"/>
        <v>46.536999999999992</v>
      </c>
      <c r="AK23" s="11">
        <f t="shared" si="19"/>
        <v>46.845999999999968</v>
      </c>
      <c r="AL23" s="11">
        <f t="shared" si="19"/>
        <v>47.150999999999996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1.3349999999999991</v>
      </c>
      <c r="N24" s="11">
        <v>0.78799999999999959</v>
      </c>
      <c r="O24" s="11">
        <v>0.80800000000000016</v>
      </c>
      <c r="P24" s="11">
        <v>0.94499999999999895</v>
      </c>
      <c r="Q24" s="11">
        <v>1.5090000000000017</v>
      </c>
      <c r="R24" s="11">
        <v>1.0609999999999991</v>
      </c>
      <c r="S24" s="11">
        <v>0.89999999999999913</v>
      </c>
      <c r="T24" s="11">
        <v>0.98899999999999777</v>
      </c>
      <c r="U24" s="11">
        <v>1.9049999999999998</v>
      </c>
      <c r="V24" s="11">
        <v>0.90899999999999836</v>
      </c>
      <c r="W24" s="11">
        <v>1.0680000000000021</v>
      </c>
      <c r="X24" s="11">
        <v>1.0560000000000014</v>
      </c>
      <c r="Y24" s="11">
        <v>1.0539999999999989</v>
      </c>
      <c r="Z24" s="11">
        <v>1.0510000000000004</v>
      </c>
      <c r="AA24" s="11">
        <v>1.0500000000000009</v>
      </c>
      <c r="AB24" s="11">
        <v>1.0540000000000016</v>
      </c>
      <c r="AC24" s="11">
        <v>1.0560000000000009</v>
      </c>
      <c r="AD24" s="11">
        <v>1.0590000000000026</v>
      </c>
      <c r="AE24" s="11">
        <v>1.0609999999999995</v>
      </c>
      <c r="AF24" s="11">
        <v>1.0640000000000007</v>
      </c>
      <c r="AG24" s="11">
        <v>1.0660000000000012</v>
      </c>
      <c r="AH24" s="11">
        <v>1.0680000000000005</v>
      </c>
      <c r="AI24" s="11">
        <v>1.0700000000000049</v>
      </c>
      <c r="AJ24" s="11">
        <v>1.0719999999999994</v>
      </c>
      <c r="AK24" s="172">
        <v>1.0740000000000005</v>
      </c>
      <c r="AL24" s="11">
        <v>1.0759999999999994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3.4059999999999926</v>
      </c>
      <c r="N25" s="11">
        <v>2.9249999999999936</v>
      </c>
      <c r="O25" s="11">
        <v>2.7940000000000045</v>
      </c>
      <c r="P25" s="11">
        <v>3.115999999999997</v>
      </c>
      <c r="Q25" s="11">
        <v>3.4000000000000026</v>
      </c>
      <c r="R25" s="11">
        <v>3.7079999999999989</v>
      </c>
      <c r="S25" s="11">
        <v>3.6450000000000036</v>
      </c>
      <c r="T25" s="11">
        <v>3.777000000000005</v>
      </c>
      <c r="U25" s="11">
        <v>4.0490000000000128</v>
      </c>
      <c r="V25" s="11">
        <v>3.9550000000000098</v>
      </c>
      <c r="W25" s="11">
        <v>4.1599999999999886</v>
      </c>
      <c r="X25" s="11">
        <v>4.2460000000000155</v>
      </c>
      <c r="Y25" s="11">
        <v>4.2739999999999911</v>
      </c>
      <c r="Z25" s="11">
        <v>4.3360000000000065</v>
      </c>
      <c r="AA25" s="11">
        <v>4.3830000000000098</v>
      </c>
      <c r="AB25" s="11">
        <v>4.4209999999999789</v>
      </c>
      <c r="AC25" s="11">
        <v>4.4550000000000018</v>
      </c>
      <c r="AD25" s="11">
        <v>4.4839999999999947</v>
      </c>
      <c r="AE25" s="11">
        <v>4.5100000000000025</v>
      </c>
      <c r="AF25" s="11">
        <v>4.5370000000000132</v>
      </c>
      <c r="AG25" s="11">
        <v>4.5640000000000018</v>
      </c>
      <c r="AH25" s="11">
        <v>4.5910000000000064</v>
      </c>
      <c r="AI25" s="11">
        <v>4.6179999999999888</v>
      </c>
      <c r="AJ25" s="11">
        <v>4.6419999999999906</v>
      </c>
      <c r="AK25" s="172">
        <v>4.6650000000000018</v>
      </c>
      <c r="AL25" s="11">
        <v>4.6859999999999955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3.226999999999999</v>
      </c>
      <c r="N26" s="11">
        <v>2.4240000000000008</v>
      </c>
      <c r="O26" s="11">
        <v>2.0709999999999993</v>
      </c>
      <c r="P26" s="11">
        <v>2.4739999999999998</v>
      </c>
      <c r="Q26" s="11">
        <v>2.4419999999999953</v>
      </c>
      <c r="R26" s="11">
        <v>2.9650000000000065</v>
      </c>
      <c r="S26" s="11">
        <v>2.2410000000000037</v>
      </c>
      <c r="T26" s="11">
        <v>2.3249999999999966</v>
      </c>
      <c r="U26" s="11">
        <v>1.8899999999999988</v>
      </c>
      <c r="V26" s="11">
        <v>2.0020000000000051</v>
      </c>
      <c r="W26" s="11">
        <v>2.0329999999999999</v>
      </c>
      <c r="X26" s="11">
        <v>2.0769999999999964</v>
      </c>
      <c r="Y26" s="11">
        <v>2.0679999999999987</v>
      </c>
      <c r="Z26" s="11">
        <v>2.0570000000000035</v>
      </c>
      <c r="AA26" s="11">
        <v>2.0419999999999998</v>
      </c>
      <c r="AB26" s="11">
        <v>2.0310000000000032</v>
      </c>
      <c r="AC26" s="11">
        <v>2.0219999999999998</v>
      </c>
      <c r="AD26" s="11">
        <v>2.0140000000000007</v>
      </c>
      <c r="AE26" s="11">
        <v>2.004999999999999</v>
      </c>
      <c r="AF26" s="11">
        <v>1.995999999999994</v>
      </c>
      <c r="AG26" s="11">
        <v>1.9870000000000008</v>
      </c>
      <c r="AH26" s="11">
        <v>1.9770000000000045</v>
      </c>
      <c r="AI26" s="11">
        <v>1.9669999999999976</v>
      </c>
      <c r="AJ26" s="11">
        <v>1.9569999999999976</v>
      </c>
      <c r="AK26" s="172">
        <v>1.9469999999999972</v>
      </c>
      <c r="AL26" s="11">
        <v>1.9369999999999996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2.4859999999999984</v>
      </c>
      <c r="N27" s="11">
        <v>3.1330000000000036</v>
      </c>
      <c r="O27" s="11">
        <v>3.3370000000000011</v>
      </c>
      <c r="P27" s="11">
        <v>4.0380000000000047</v>
      </c>
      <c r="Q27" s="11">
        <v>4.8949999999999978</v>
      </c>
      <c r="R27" s="11">
        <v>4.2480000000000047</v>
      </c>
      <c r="S27" s="11">
        <v>4.296999999999997</v>
      </c>
      <c r="T27" s="11">
        <v>4.2300000000000031</v>
      </c>
      <c r="U27" s="11">
        <v>4.5989999999999975</v>
      </c>
      <c r="V27" s="11">
        <v>4.5330000000000048</v>
      </c>
      <c r="W27" s="11">
        <v>4.5790000000000042</v>
      </c>
      <c r="X27" s="11">
        <v>4.5609999999999893</v>
      </c>
      <c r="Y27" s="11">
        <v>4.5270000000000028</v>
      </c>
      <c r="Z27" s="11">
        <v>4.5329999999999977</v>
      </c>
      <c r="AA27" s="11">
        <v>4.584000000000005</v>
      </c>
      <c r="AB27" s="11">
        <v>4.6359999999999868</v>
      </c>
      <c r="AC27" s="11">
        <v>4.7030000000000092</v>
      </c>
      <c r="AD27" s="11">
        <v>4.7790000000000017</v>
      </c>
      <c r="AE27" s="11">
        <v>4.8589999999999911</v>
      </c>
      <c r="AF27" s="11">
        <v>4.9409999999999972</v>
      </c>
      <c r="AG27" s="11">
        <v>5.0240000000000107</v>
      </c>
      <c r="AH27" s="11">
        <v>5.1089999999999955</v>
      </c>
      <c r="AI27" s="11">
        <v>5.1939999999999911</v>
      </c>
      <c r="AJ27" s="11">
        <v>5.2790000000000088</v>
      </c>
      <c r="AK27" s="172">
        <v>5.363999999999991</v>
      </c>
      <c r="AL27" s="11">
        <v>5.4470000000000134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7.8760000000000003</v>
      </c>
      <c r="N28" s="11">
        <v>10.035999999999964</v>
      </c>
      <c r="O28" s="11">
        <v>8.9769999999999737</v>
      </c>
      <c r="P28" s="11">
        <v>8.9710000000000072</v>
      </c>
      <c r="Q28" s="11">
        <v>10.122999999999992</v>
      </c>
      <c r="R28" s="11">
        <v>10.923999999999984</v>
      </c>
      <c r="S28" s="11">
        <v>10.316999999999997</v>
      </c>
      <c r="T28" s="11">
        <v>9.8489999999999807</v>
      </c>
      <c r="U28" s="11">
        <v>12.075999999999995</v>
      </c>
      <c r="V28" s="11">
        <v>11.486999999999989</v>
      </c>
      <c r="W28" s="11">
        <v>11.270999999999988</v>
      </c>
      <c r="X28" s="11">
        <v>11.434000000000028</v>
      </c>
      <c r="Y28" s="11">
        <v>11.500000000000016</v>
      </c>
      <c r="Z28" s="11">
        <v>11.583999999999982</v>
      </c>
      <c r="AA28" s="11">
        <v>11.684999999999986</v>
      </c>
      <c r="AB28" s="11">
        <v>11.766000000000004</v>
      </c>
      <c r="AC28" s="11">
        <v>11.840999999999985</v>
      </c>
      <c r="AD28" s="11">
        <v>11.918000000000003</v>
      </c>
      <c r="AE28" s="11">
        <v>11.997999999999985</v>
      </c>
      <c r="AF28" s="11">
        <v>12.07999999999997</v>
      </c>
      <c r="AG28" s="11">
        <v>12.166000000000002</v>
      </c>
      <c r="AH28" s="11">
        <v>12.249999999999993</v>
      </c>
      <c r="AI28" s="11">
        <v>12.333999999999993</v>
      </c>
      <c r="AJ28" s="11">
        <v>12.416999999999991</v>
      </c>
      <c r="AK28" s="172">
        <v>12.499999999999961</v>
      </c>
      <c r="AL28" s="11">
        <v>12.583000000000016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9.4370000000000083</v>
      </c>
      <c r="N29" s="11">
        <v>9.5040000000000262</v>
      </c>
      <c r="O29" s="11">
        <v>10.949000000000014</v>
      </c>
      <c r="P29" s="11">
        <v>9.8289999999999953</v>
      </c>
      <c r="Q29" s="11">
        <v>11.083000000000027</v>
      </c>
      <c r="R29" s="11">
        <v>9.4639999999999898</v>
      </c>
      <c r="S29" s="11">
        <v>9.9529999999999834</v>
      </c>
      <c r="T29" s="11">
        <v>8.6840000000000135</v>
      </c>
      <c r="U29" s="11">
        <v>10.458000000000022</v>
      </c>
      <c r="V29" s="11">
        <v>11.026999999999987</v>
      </c>
      <c r="W29" s="11">
        <v>10.076000000000001</v>
      </c>
      <c r="X29" s="11">
        <v>10.266999999999983</v>
      </c>
      <c r="Y29" s="11">
        <v>10.486999999999982</v>
      </c>
      <c r="Z29" s="11">
        <v>10.630000000000027</v>
      </c>
      <c r="AA29" s="11">
        <v>10.719000000000001</v>
      </c>
      <c r="AB29" s="11">
        <v>10.786000000000014</v>
      </c>
      <c r="AC29" s="11">
        <v>10.861999999999986</v>
      </c>
      <c r="AD29" s="11">
        <v>10.937000000000024</v>
      </c>
      <c r="AE29" s="11">
        <v>11.010999999999994</v>
      </c>
      <c r="AF29" s="11">
        <v>11.084999999999971</v>
      </c>
      <c r="AG29" s="11">
        <v>11.162000000000006</v>
      </c>
      <c r="AH29" s="11">
        <v>11.235000000000005</v>
      </c>
      <c r="AI29" s="11">
        <v>11.307999999999995</v>
      </c>
      <c r="AJ29" s="11">
        <v>11.38100000000002</v>
      </c>
      <c r="AK29" s="172">
        <v>11.454000000000006</v>
      </c>
      <c r="AL29" s="11">
        <v>11.526999999999976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4.4549999999999885</v>
      </c>
      <c r="N30" s="11">
        <v>3.8480000000000012</v>
      </c>
      <c r="O30" s="11">
        <v>4.2939999999999987</v>
      </c>
      <c r="P30" s="11">
        <v>4.5040000000000031</v>
      </c>
      <c r="Q30" s="11">
        <v>4.5780000000000003</v>
      </c>
      <c r="R30" s="11">
        <v>5.1180000000000181</v>
      </c>
      <c r="S30" s="11">
        <v>4.5010000000000021</v>
      </c>
      <c r="T30" s="11">
        <v>4.5739999999999972</v>
      </c>
      <c r="U30" s="11">
        <v>3.7360000000000007</v>
      </c>
      <c r="V30" s="11">
        <v>5.0429999999999948</v>
      </c>
      <c r="W30" s="11">
        <v>4.8809999999999922</v>
      </c>
      <c r="X30" s="11">
        <v>4.7729999999999979</v>
      </c>
      <c r="Y30" s="11">
        <v>4.4139999999999926</v>
      </c>
      <c r="Z30" s="11">
        <v>4.3289999999999971</v>
      </c>
      <c r="AA30" s="11">
        <v>4.4070000000000018</v>
      </c>
      <c r="AB30" s="11">
        <v>4.4509999999999996</v>
      </c>
      <c r="AC30" s="11">
        <v>4.5009999999999941</v>
      </c>
      <c r="AD30" s="11">
        <v>4.5490000000000022</v>
      </c>
      <c r="AE30" s="11">
        <v>4.5900000000000034</v>
      </c>
      <c r="AF30" s="11">
        <v>4.6269999999999989</v>
      </c>
      <c r="AG30" s="11">
        <v>4.6679999999999913</v>
      </c>
      <c r="AH30" s="11">
        <v>4.7120000000000148</v>
      </c>
      <c r="AI30" s="11">
        <v>4.758</v>
      </c>
      <c r="AJ30" s="11">
        <v>4.8039999999999914</v>
      </c>
      <c r="AK30" s="172">
        <v>4.8500000000000068</v>
      </c>
      <c r="AL30" s="11">
        <v>4.8950000000000022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4.7409999999999934</v>
      </c>
      <c r="N31" s="11">
        <v>4.7130000000000027</v>
      </c>
      <c r="O31" s="11">
        <v>4.1320000000000006</v>
      </c>
      <c r="P31" s="11">
        <v>4.5150000000000006</v>
      </c>
      <c r="Q31" s="11">
        <v>4.3300000000000098</v>
      </c>
      <c r="R31" s="11">
        <v>5.3790000000000111</v>
      </c>
      <c r="S31" s="11">
        <v>5.5029999999999974</v>
      </c>
      <c r="T31" s="11">
        <v>5.5820000000000043</v>
      </c>
      <c r="U31" s="11">
        <v>6.2859999999999845</v>
      </c>
      <c r="V31" s="11">
        <v>5.5159999999999973</v>
      </c>
      <c r="W31" s="11">
        <v>5.1670000000000122</v>
      </c>
      <c r="X31" s="11">
        <v>5.0649999999999951</v>
      </c>
      <c r="Y31" s="11">
        <v>4.9949999999999912</v>
      </c>
      <c r="Z31" s="11">
        <v>5.0000000000000009</v>
      </c>
      <c r="AA31" s="11">
        <v>5.0110000000000054</v>
      </c>
      <c r="AB31" s="11">
        <v>5.0039999999999987</v>
      </c>
      <c r="AC31" s="11">
        <v>4.994000000000006</v>
      </c>
      <c r="AD31" s="11">
        <v>4.9849999999999994</v>
      </c>
      <c r="AE31" s="11">
        <v>4.9779999999999998</v>
      </c>
      <c r="AF31" s="11">
        <v>4.9740000000000073</v>
      </c>
      <c r="AG31" s="11">
        <v>4.9740000000000038</v>
      </c>
      <c r="AH31" s="11">
        <v>4.9759999999999991</v>
      </c>
      <c r="AI31" s="11">
        <v>4.9799999999999933</v>
      </c>
      <c r="AJ31" s="11">
        <v>4.9849999999999985</v>
      </c>
      <c r="AK31" s="172">
        <v>4.9920000000000018</v>
      </c>
      <c r="AL31" s="11">
        <v>4.9999999999999929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38.06800000000004</v>
      </c>
      <c r="N33" s="11">
        <f t="shared" ref="N33:AK33" si="20">SUM(N34:N36)</f>
        <v>36.323000000000036</v>
      </c>
      <c r="O33" s="11">
        <f t="shared" si="20"/>
        <v>38.955999999999975</v>
      </c>
      <c r="P33" s="11">
        <f t="shared" si="20"/>
        <v>38.683000000000021</v>
      </c>
      <c r="Q33" s="11">
        <f t="shared" si="20"/>
        <v>39.674999999999969</v>
      </c>
      <c r="R33" s="11">
        <f t="shared" si="20"/>
        <v>38.715000000000089</v>
      </c>
      <c r="S33" s="11">
        <f t="shared" si="20"/>
        <v>39.960000000000008</v>
      </c>
      <c r="T33" s="11">
        <f t="shared" si="20"/>
        <v>40.307000000000016</v>
      </c>
      <c r="U33" s="11">
        <f t="shared" si="20"/>
        <v>41.003000000000057</v>
      </c>
      <c r="V33" s="11">
        <f t="shared" si="20"/>
        <v>40.397000000000006</v>
      </c>
      <c r="W33" s="11">
        <f t="shared" si="20"/>
        <v>40.076999999999948</v>
      </c>
      <c r="X33" s="11">
        <f t="shared" si="20"/>
        <v>40.387000000000008</v>
      </c>
      <c r="Y33" s="11">
        <f t="shared" si="20"/>
        <v>40.771000000000001</v>
      </c>
      <c r="Z33" s="11">
        <f t="shared" si="20"/>
        <v>41.123000000000033</v>
      </c>
      <c r="AA33" s="11">
        <f t="shared" si="20"/>
        <v>41.526999999999973</v>
      </c>
      <c r="AB33" s="11">
        <f t="shared" si="20"/>
        <v>41.853000000000002</v>
      </c>
      <c r="AC33" s="11">
        <f t="shared" si="20"/>
        <v>42.102999999999994</v>
      </c>
      <c r="AD33" s="11">
        <f t="shared" si="20"/>
        <v>42.343999999999994</v>
      </c>
      <c r="AE33" s="11">
        <f t="shared" si="20"/>
        <v>42.581000000000017</v>
      </c>
      <c r="AF33" s="11">
        <f t="shared" si="20"/>
        <v>42.821000000000026</v>
      </c>
      <c r="AG33" s="11">
        <f t="shared" si="20"/>
        <v>43.069999999999979</v>
      </c>
      <c r="AH33" s="11">
        <f t="shared" si="20"/>
        <v>43.319999999999986</v>
      </c>
      <c r="AI33" s="11">
        <f t="shared" si="20"/>
        <v>43.570999999999998</v>
      </c>
      <c r="AJ33" s="11">
        <f t="shared" si="20"/>
        <v>43.819999999999965</v>
      </c>
      <c r="AK33" s="11">
        <f t="shared" si="20"/>
        <v>44.074000000000012</v>
      </c>
      <c r="AL33" s="11">
        <f>SUM(AL34:AL36)</f>
        <v>44.328000000000031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6.6739999999999862</v>
      </c>
      <c r="N34" s="11">
        <v>5.7659999999999929</v>
      </c>
      <c r="O34" s="11">
        <v>5.6210000000000075</v>
      </c>
      <c r="P34" s="11">
        <v>5.6729999999999956</v>
      </c>
      <c r="Q34" s="11">
        <v>6.3129999999999811</v>
      </c>
      <c r="R34" s="11">
        <v>6.6710000000000118</v>
      </c>
      <c r="S34" s="11">
        <v>6.0319999999999929</v>
      </c>
      <c r="T34" s="11">
        <v>6.0650000000000022</v>
      </c>
      <c r="U34" s="11">
        <v>6.3519999999999959</v>
      </c>
      <c r="V34" s="11">
        <v>6.5469999999999962</v>
      </c>
      <c r="W34" s="11">
        <v>6.4959999999999969</v>
      </c>
      <c r="X34" s="11">
        <v>6.4289999999999941</v>
      </c>
      <c r="Y34" s="11">
        <v>6.4789999999999912</v>
      </c>
      <c r="Z34" s="11">
        <v>6.5109999999999975</v>
      </c>
      <c r="AA34" s="11">
        <v>6.5509999999999913</v>
      </c>
      <c r="AB34" s="11">
        <v>6.5749999999999904</v>
      </c>
      <c r="AC34" s="11">
        <v>6.5930000000000009</v>
      </c>
      <c r="AD34" s="11">
        <v>6.6120000000000152</v>
      </c>
      <c r="AE34" s="11">
        <v>6.6319999999999997</v>
      </c>
      <c r="AF34" s="11">
        <v>6.6509999999999945</v>
      </c>
      <c r="AG34" s="11">
        <v>6.6699999999999946</v>
      </c>
      <c r="AH34" s="11">
        <v>6.6900000000000031</v>
      </c>
      <c r="AI34" s="11">
        <v>6.7100000000000044</v>
      </c>
      <c r="AJ34" s="11">
        <v>6.7290000000000099</v>
      </c>
      <c r="AK34" s="172">
        <v>6.748999999999989</v>
      </c>
      <c r="AL34" s="11">
        <v>6.7679999999999989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12.657000000000036</v>
      </c>
      <c r="N35" s="11">
        <v>11.488000000000021</v>
      </c>
      <c r="O35" s="11">
        <v>13.328999999999995</v>
      </c>
      <c r="P35" s="11">
        <v>13.298000000000012</v>
      </c>
      <c r="Q35" s="11">
        <v>13.363999999999962</v>
      </c>
      <c r="R35" s="11">
        <v>13.765000000000024</v>
      </c>
      <c r="S35" s="11">
        <v>13.855000000000008</v>
      </c>
      <c r="T35" s="11">
        <v>13.578999999999997</v>
      </c>
      <c r="U35" s="11">
        <v>14.210000000000031</v>
      </c>
      <c r="V35" s="11">
        <v>12.796000000000021</v>
      </c>
      <c r="W35" s="11">
        <v>12.992999999999991</v>
      </c>
      <c r="X35" s="11">
        <v>13.041999999999994</v>
      </c>
      <c r="Y35" s="11">
        <v>13.097000000000014</v>
      </c>
      <c r="Z35" s="11">
        <v>13.175000000000017</v>
      </c>
      <c r="AA35" s="11">
        <v>13.263999999999983</v>
      </c>
      <c r="AB35" s="11">
        <v>13.355999999999991</v>
      </c>
      <c r="AC35" s="11">
        <v>13.426000000000005</v>
      </c>
      <c r="AD35" s="11">
        <v>13.5</v>
      </c>
      <c r="AE35" s="11">
        <v>13.575000000000003</v>
      </c>
      <c r="AF35" s="11">
        <v>13.655000000000031</v>
      </c>
      <c r="AG35" s="11">
        <v>13.747000000000016</v>
      </c>
      <c r="AH35" s="11">
        <v>13.839999999999993</v>
      </c>
      <c r="AI35" s="11">
        <v>13.933999999999994</v>
      </c>
      <c r="AJ35" s="11">
        <v>14.027999999999977</v>
      </c>
      <c r="AK35" s="172">
        <v>14.123000000000024</v>
      </c>
      <c r="AL35" s="11">
        <v>14.217999999999982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18.737000000000016</v>
      </c>
      <c r="N36" s="11">
        <v>19.06900000000002</v>
      </c>
      <c r="O36" s="11">
        <v>20.005999999999975</v>
      </c>
      <c r="P36" s="11">
        <v>19.71200000000001</v>
      </c>
      <c r="Q36" s="11">
        <v>19.998000000000026</v>
      </c>
      <c r="R36" s="11">
        <v>18.27900000000005</v>
      </c>
      <c r="S36" s="11">
        <v>20.073000000000008</v>
      </c>
      <c r="T36" s="11">
        <v>20.663000000000018</v>
      </c>
      <c r="U36" s="11">
        <v>20.441000000000027</v>
      </c>
      <c r="V36" s="11">
        <v>21.053999999999991</v>
      </c>
      <c r="W36" s="11">
        <v>20.587999999999958</v>
      </c>
      <c r="X36" s="11">
        <v>20.916000000000018</v>
      </c>
      <c r="Y36" s="11">
        <v>21.195</v>
      </c>
      <c r="Z36" s="11">
        <v>21.437000000000019</v>
      </c>
      <c r="AA36" s="11">
        <v>21.711999999999993</v>
      </c>
      <c r="AB36" s="11">
        <v>21.922000000000018</v>
      </c>
      <c r="AC36" s="11">
        <v>22.083999999999989</v>
      </c>
      <c r="AD36" s="11">
        <v>22.231999999999974</v>
      </c>
      <c r="AE36" s="11">
        <v>22.374000000000013</v>
      </c>
      <c r="AF36" s="11">
        <v>22.514999999999997</v>
      </c>
      <c r="AG36" s="11">
        <v>22.652999999999974</v>
      </c>
      <c r="AH36" s="11">
        <v>22.789999999999992</v>
      </c>
      <c r="AI36" s="11">
        <v>22.927</v>
      </c>
      <c r="AJ36" s="11">
        <v>23.062999999999974</v>
      </c>
      <c r="AK36" s="172">
        <v>23.202000000000002</v>
      </c>
      <c r="AL36" s="11">
        <v>23.342000000000052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150.75699999999995</v>
      </c>
      <c r="N38" s="11">
        <f t="shared" ref="N38:AL38" si="21">SUM(N5,N11,N16,N18,N23,N33)</f>
        <v>142.55999999999997</v>
      </c>
      <c r="O38" s="11">
        <f t="shared" si="21"/>
        <v>146.91299999999995</v>
      </c>
      <c r="P38" s="11">
        <f t="shared" si="21"/>
        <v>145.22900000000004</v>
      </c>
      <c r="Q38" s="11">
        <f t="shared" si="21"/>
        <v>158.14600000000002</v>
      </c>
      <c r="R38" s="11">
        <f t="shared" si="21"/>
        <v>157.77200000000008</v>
      </c>
      <c r="S38" s="11">
        <f t="shared" si="21"/>
        <v>155.47899999999998</v>
      </c>
      <c r="T38" s="11">
        <f t="shared" si="21"/>
        <v>153.36699999999996</v>
      </c>
      <c r="U38" s="11">
        <f t="shared" si="21"/>
        <v>160.06900000000007</v>
      </c>
      <c r="V38" s="11">
        <f t="shared" si="21"/>
        <v>162.6049999999999</v>
      </c>
      <c r="W38" s="11">
        <f t="shared" si="21"/>
        <v>158.20999999999998</v>
      </c>
      <c r="X38" s="11">
        <f t="shared" si="21"/>
        <v>158.39199999999997</v>
      </c>
      <c r="Y38" s="11">
        <f t="shared" si="21"/>
        <v>159.11799999999994</v>
      </c>
      <c r="Z38" s="11">
        <f t="shared" si="21"/>
        <v>160.09399999999999</v>
      </c>
      <c r="AA38" s="11">
        <f t="shared" si="21"/>
        <v>161.30999999999995</v>
      </c>
      <c r="AB38" s="11">
        <f t="shared" si="21"/>
        <v>162.29099999999997</v>
      </c>
      <c r="AC38" s="11">
        <f t="shared" si="21"/>
        <v>163.10799999999995</v>
      </c>
      <c r="AD38" s="11">
        <f t="shared" si="21"/>
        <v>163.85100000000003</v>
      </c>
      <c r="AE38" s="11">
        <f t="shared" si="21"/>
        <v>164.5799999999999</v>
      </c>
      <c r="AF38" s="11">
        <f t="shared" si="21"/>
        <v>165.29800000000006</v>
      </c>
      <c r="AG38" s="11">
        <f t="shared" si="21"/>
        <v>166.08299999999997</v>
      </c>
      <c r="AH38" s="11">
        <f t="shared" si="21"/>
        <v>166.85300000000007</v>
      </c>
      <c r="AI38" s="11">
        <f t="shared" si="21"/>
        <v>167.61900000000003</v>
      </c>
      <c r="AJ38" s="11">
        <f t="shared" si="21"/>
        <v>168.38499999999988</v>
      </c>
      <c r="AK38" s="11">
        <f t="shared" si="21"/>
        <v>169.14899999999994</v>
      </c>
      <c r="AL38" s="11">
        <f t="shared" si="21"/>
        <v>169.90099999999995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Worcestershire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Worcestershire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Worcestershire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Worcestershire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Worcestershire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Worcestershire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Worcestershire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24.538574652029553</v>
      </c>
      <c r="N231" s="40">
        <f>'Ind T1'!D25</f>
        <v>25.331521395613393</v>
      </c>
      <c r="O231" s="40">
        <f>'Ind T1'!F25</f>
        <v>26.090487990064826</v>
      </c>
    </row>
    <row r="232" spans="1:15" x14ac:dyDescent="0.2">
      <c r="L232" t="str">
        <f>L23</f>
        <v>Business and other services</v>
      </c>
      <c r="M232" s="40">
        <f>'Ind T1'!B24</f>
        <v>27.170220317927129</v>
      </c>
      <c r="N232" s="40">
        <f>'Ind T1'!D24</f>
        <v>27.327602553568038</v>
      </c>
      <c r="O232" s="40">
        <f>'Ind T1'!F24</f>
        <v>27.752043837293488</v>
      </c>
    </row>
    <row r="233" spans="1:15" x14ac:dyDescent="0.2">
      <c r="L233" t="str">
        <f>L18</f>
        <v>Trade, accomod. and transport</v>
      </c>
      <c r="M233" s="40">
        <f>'Ind T1'!B23</f>
        <v>26.159267804173105</v>
      </c>
      <c r="N233" s="40">
        <f>'Ind T1'!D23</f>
        <v>26.723974464319646</v>
      </c>
      <c r="O233" s="40">
        <f>'Ind T1'!F23</f>
        <v>27.233506571473963</v>
      </c>
    </row>
    <row r="234" spans="1:15" x14ac:dyDescent="0.2">
      <c r="L234" t="str">
        <f>L16</f>
        <v>Construction</v>
      </c>
      <c r="M234" s="40">
        <f>'Ind T1'!B22</f>
        <v>6.3319220140455652</v>
      </c>
      <c r="N234" s="40">
        <f>'Ind T1'!D22</f>
        <v>7.4457998862271459</v>
      </c>
      <c r="O234" s="40">
        <f>'Ind T1'!F22</f>
        <v>7.0293877022501201</v>
      </c>
    </row>
    <row r="235" spans="1:15" x14ac:dyDescent="0.2">
      <c r="L235" t="str">
        <f>L11</f>
        <v>Manufacturing</v>
      </c>
      <c r="M235" s="40">
        <f>'Ind T1'!B21</f>
        <v>12.006566437644187</v>
      </c>
      <c r="N235" s="40">
        <f>'Ind T1'!D21</f>
        <v>10.611212944820164</v>
      </c>
      <c r="O235" s="40">
        <f>'Ind T1'!F21</f>
        <v>9.4254889612185835</v>
      </c>
    </row>
    <row r="236" spans="1:15" x14ac:dyDescent="0.2">
      <c r="L236" t="str">
        <f>L5</f>
        <v>Primary sector and utilities</v>
      </c>
      <c r="M236" s="40">
        <f>'Ind T1'!B20</f>
        <v>3.7934487741804515</v>
      </c>
      <c r="N236" s="40">
        <f>'Ind T1'!D20</f>
        <v>2.5598887554516145</v>
      </c>
      <c r="O236" s="40">
        <f>'Ind T1'!F20</f>
        <v>2.4690849376990136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Worcestershire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1.3619999999998598</v>
      </c>
      <c r="O261" s="11">
        <f>'Ind T1'!F50</f>
        <v>4.2510000000000829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0.36799999999997368</v>
      </c>
      <c r="O262" s="11">
        <f>'Ind T1'!F49</f>
        <v>3.916000000000011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1.008000000000095</v>
      </c>
      <c r="O263" s="11">
        <f>'Ind T1'!F48</f>
        <v>3.989999999999867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1.7899999999999903</v>
      </c>
      <c r="O264" s="11">
        <f>'Ind T1'!F47</f>
        <v>0.16300000000000736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-2.1550000000000153</v>
      </c>
      <c r="O265" s="11">
        <f>'Ind T1'!F46</f>
        <v>-0.77399999999999736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-1.9349999999999863</v>
      </c>
      <c r="O266" s="11">
        <f>'Ind T1'!F45</f>
        <v>0.14500000000000135</v>
      </c>
    </row>
    <row r="268" spans="1:16" x14ac:dyDescent="0.2">
      <c r="L268" t="str">
        <f>L38</f>
        <v>All industries</v>
      </c>
      <c r="N268" s="11">
        <f>'Ind T1'!D14-'Ind T1'!B14</f>
        <v>0.43799999999990291</v>
      </c>
      <c r="O268" s="11">
        <f>SUM(O261:O266)</f>
        <v>11.690999999999972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4.3539759285351725</v>
      </c>
      <c r="C9" s="249">
        <f>SUM(C26,C43,C60,C77,C94,C111,C128,C145,C162,C179,C196,C213,C230,C247,C264,C281,C298,C315,C332,C349,C366,C383)</f>
        <v>8.9765821679031248</v>
      </c>
      <c r="D9" s="249">
        <f>SUM(B9:C9)</f>
        <v>13.330558096438297</v>
      </c>
      <c r="E9" s="238"/>
      <c r="F9" s="249">
        <f>SUM(F26,F43,F60,F77,F94,F111,F128,F145,F162,F179,F196,F213,F230,F247,F264,F281,F298,F315,F332,F349,F366,F383)</f>
        <v>5.5862615861805658</v>
      </c>
      <c r="G9" s="249">
        <f>SUM(G26,G43,G60,G77,G94,G111,G128,G145,G162,G179,G196,G213,G230,G247,G264,G281,G298,G315,G332,G349,G366,G383)</f>
        <v>9.8883333424263196</v>
      </c>
      <c r="H9" s="249">
        <f>SUM(F9:G9)</f>
        <v>15.474594928606885</v>
      </c>
      <c r="I9" s="238"/>
      <c r="J9" s="249">
        <f>SUM(J26,J43,J60,J77,J94,J111,J128,J145,J162,J179,J196,J213,J230,J247,J264,J281,J298,J315,J332,J349,J366,J383)</f>
        <v>6.3011263925738028</v>
      </c>
      <c r="K9" s="249">
        <f>SUM(K26,K43,K60,K77,K94,K111,K128,K145,K162,K179,K196,K213,K230,K247,K264,K281,K298,K315,K332,K349,K366,K383)</f>
        <v>10.106544751769478</v>
      </c>
      <c r="L9" s="249">
        <f>SUM(J9:K9)</f>
        <v>16.407671144343283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13.3751259625817</v>
      </c>
      <c r="C10" s="249">
        <f t="shared" si="0"/>
        <v>14.715477829684795</v>
      </c>
      <c r="D10" s="249">
        <f t="shared" ref="D10:D17" si="1">SUM(B10:C10)</f>
        <v>28.090603792266496</v>
      </c>
      <c r="E10" s="238"/>
      <c r="F10" s="249">
        <f t="shared" ref="F10:G17" si="2">SUM(F27,F44,F61,F78,F95,F112,F129,F146,F163,F180,F197,F214,F231,F248,F265,F282,F299,F316,F333,F350,F367,F384)</f>
        <v>16.093031645451937</v>
      </c>
      <c r="G10" s="249">
        <f t="shared" si="2"/>
        <v>17.411130507415965</v>
      </c>
      <c r="H10" s="249">
        <f t="shared" ref="H10:H17" si="3">SUM(F10:G10)</f>
        <v>33.504162152867906</v>
      </c>
      <c r="I10" s="238"/>
      <c r="J10" s="249">
        <f t="shared" ref="J10:K17" si="4">SUM(J27,J44,J61,J78,J95,J112,J129,J146,J163,J180,J197,J214,J231,J248,J265,J282,J299,J316,J333,J350,J367,J384)</f>
        <v>19.040301713573985</v>
      </c>
      <c r="K10" s="249">
        <f t="shared" si="4"/>
        <v>21.097206543012277</v>
      </c>
      <c r="L10" s="249">
        <f t="shared" ref="L10:L17" si="5">SUM(J10:K10)</f>
        <v>40.137508256586258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8.1073187838743301</v>
      </c>
      <c r="C11" s="249">
        <f t="shared" si="0"/>
        <v>10.19115727122924</v>
      </c>
      <c r="D11" s="249">
        <f t="shared" si="1"/>
        <v>18.298476055103571</v>
      </c>
      <c r="E11" s="238"/>
      <c r="F11" s="249">
        <f t="shared" si="2"/>
        <v>9.179714324368943</v>
      </c>
      <c r="G11" s="249">
        <f t="shared" si="2"/>
        <v>11.02230527240936</v>
      </c>
      <c r="H11" s="249">
        <f t="shared" si="3"/>
        <v>20.202019596778303</v>
      </c>
      <c r="I11" s="238"/>
      <c r="J11" s="249">
        <f t="shared" si="4"/>
        <v>12.848417490066952</v>
      </c>
      <c r="K11" s="249">
        <f t="shared" si="4"/>
        <v>11.096711679317265</v>
      </c>
      <c r="L11" s="249">
        <f t="shared" si="5"/>
        <v>23.945129169384217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14.16797249723975</v>
      </c>
      <c r="C12" s="249">
        <f t="shared" si="0"/>
        <v>5.1959415000501963</v>
      </c>
      <c r="D12" s="249">
        <f t="shared" si="1"/>
        <v>19.363913997289949</v>
      </c>
      <c r="E12" s="238"/>
      <c r="F12" s="249">
        <f t="shared" si="2"/>
        <v>12.979105285210398</v>
      </c>
      <c r="G12" s="249">
        <f t="shared" si="2"/>
        <v>5.4306159152982971</v>
      </c>
      <c r="H12" s="249">
        <f t="shared" si="3"/>
        <v>18.409721200508695</v>
      </c>
      <c r="I12" s="238"/>
      <c r="J12" s="249">
        <f t="shared" si="4"/>
        <v>11.197488311770339</v>
      </c>
      <c r="K12" s="249">
        <f t="shared" si="4"/>
        <v>6.6578880953197057</v>
      </c>
      <c r="L12" s="249">
        <f t="shared" si="5"/>
        <v>17.855376407090045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1.7233302800598826</v>
      </c>
      <c r="C13" s="249">
        <f t="shared" si="0"/>
        <v>17.577211320981462</v>
      </c>
      <c r="D13" s="249">
        <f t="shared" si="1"/>
        <v>19.300541601041346</v>
      </c>
      <c r="E13" s="238"/>
      <c r="F13" s="249">
        <f t="shared" si="2"/>
        <v>1.8496498222950275</v>
      </c>
      <c r="G13" s="249">
        <f t="shared" si="2"/>
        <v>14.790550593006161</v>
      </c>
      <c r="H13" s="249">
        <f t="shared" si="3"/>
        <v>16.640200415301187</v>
      </c>
      <c r="I13" s="238"/>
      <c r="J13" s="249">
        <f t="shared" si="4"/>
        <v>2.1192893898672405</v>
      </c>
      <c r="K13" s="249">
        <f t="shared" si="4"/>
        <v>13.28580497486165</v>
      </c>
      <c r="L13" s="249">
        <f t="shared" si="5"/>
        <v>15.405094364728891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13.358249648682563</v>
      </c>
      <c r="C14" s="249">
        <f t="shared" si="0"/>
        <v>2.4151547984290014</v>
      </c>
      <c r="D14" s="249">
        <f t="shared" si="1"/>
        <v>15.773404447111563</v>
      </c>
      <c r="E14" s="238"/>
      <c r="F14" s="249">
        <f t="shared" si="2"/>
        <v>12.892324331412912</v>
      </c>
      <c r="G14" s="249">
        <f t="shared" si="2"/>
        <v>2.3336234181186053</v>
      </c>
      <c r="H14" s="249">
        <f t="shared" si="3"/>
        <v>15.225947749531517</v>
      </c>
      <c r="I14" s="238"/>
      <c r="J14" s="249">
        <f t="shared" si="4"/>
        <v>13.907639490889187</v>
      </c>
      <c r="K14" s="249">
        <f t="shared" si="4"/>
        <v>2.7644661011869918</v>
      </c>
      <c r="L14" s="249">
        <f t="shared" si="5"/>
        <v>16.672105592076178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7.4616381972142509</v>
      </c>
      <c r="C15" s="249">
        <f t="shared" si="0"/>
        <v>5.0685120107502408</v>
      </c>
      <c r="D15" s="249">
        <f t="shared" si="1"/>
        <v>12.530150207964493</v>
      </c>
      <c r="E15" s="238"/>
      <c r="F15" s="249">
        <f t="shared" si="2"/>
        <v>6.6564513255772324</v>
      </c>
      <c r="G15" s="249">
        <f t="shared" si="2"/>
        <v>4.9847148185640062</v>
      </c>
      <c r="H15" s="249">
        <f t="shared" si="3"/>
        <v>11.641166144141238</v>
      </c>
      <c r="I15" s="238"/>
      <c r="J15" s="249">
        <f t="shared" si="4"/>
        <v>6.6897318237346317</v>
      </c>
      <c r="K15" s="249">
        <f t="shared" si="4"/>
        <v>5.5060430019647733</v>
      </c>
      <c r="L15" s="249">
        <f t="shared" si="5"/>
        <v>12.195774825699406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1.7415597124125315</v>
      </c>
      <c r="C16" s="249">
        <f t="shared" si="0"/>
        <v>11.177758044964644</v>
      </c>
      <c r="D16" s="249">
        <f t="shared" si="1"/>
        <v>12.919317757377176</v>
      </c>
      <c r="E16" s="238"/>
      <c r="F16" s="249">
        <f t="shared" si="2"/>
        <v>1.4738560541307506</v>
      </c>
      <c r="G16" s="249">
        <f t="shared" si="2"/>
        <v>9.583864720409446</v>
      </c>
      <c r="H16" s="249">
        <f t="shared" si="3"/>
        <v>11.057720774540197</v>
      </c>
      <c r="I16" s="238"/>
      <c r="J16" s="249">
        <f t="shared" si="4"/>
        <v>1.8088182586784434</v>
      </c>
      <c r="K16" s="249">
        <f t="shared" si="4"/>
        <v>9.279646695250019</v>
      </c>
      <c r="L16" s="249">
        <f t="shared" si="5"/>
        <v>11.088464953928462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8.3400008164045865</v>
      </c>
      <c r="C17" s="249">
        <f t="shared" si="0"/>
        <v>9.8250332290025479</v>
      </c>
      <c r="D17" s="249">
        <f t="shared" si="1"/>
        <v>18.165034045407133</v>
      </c>
      <c r="E17" s="238"/>
      <c r="F17" s="249">
        <f t="shared" si="2"/>
        <v>7.6577680828340551</v>
      </c>
      <c r="G17" s="249">
        <f t="shared" si="2"/>
        <v>8.3966989548899953</v>
      </c>
      <c r="H17" s="249">
        <f t="shared" si="3"/>
        <v>16.054467037724052</v>
      </c>
      <c r="I17" s="238"/>
      <c r="J17" s="249">
        <f t="shared" si="4"/>
        <v>7.3842643822037752</v>
      </c>
      <c r="K17" s="249">
        <f t="shared" si="4"/>
        <v>8.8096109039593777</v>
      </c>
      <c r="L17" s="249">
        <f t="shared" si="5"/>
        <v>16.193875286163152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72.629171827004768</v>
      </c>
      <c r="C19" s="247">
        <f t="shared" ref="C19:L19" si="6">SUM(C9:C17)</f>
        <v>85.142828172995252</v>
      </c>
      <c r="D19" s="247">
        <f t="shared" si="6"/>
        <v>157.77200000000002</v>
      </c>
      <c r="E19" s="247"/>
      <c r="F19" s="247">
        <f t="shared" si="6"/>
        <v>74.368162457461821</v>
      </c>
      <c r="G19" s="247">
        <f t="shared" si="6"/>
        <v>83.841837542538158</v>
      </c>
      <c r="H19" s="247">
        <f t="shared" si="6"/>
        <v>158.20999999999998</v>
      </c>
      <c r="I19" s="247"/>
      <c r="J19" s="247">
        <f t="shared" si="6"/>
        <v>81.297077253358367</v>
      </c>
      <c r="K19" s="247">
        <f t="shared" si="6"/>
        <v>88.603922746641544</v>
      </c>
      <c r="L19" s="247">
        <f t="shared" si="6"/>
        <v>169.90099999999987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4.6208611481767574E-2</v>
      </c>
      <c r="C26" s="302">
        <v>0.16496441848677415</v>
      </c>
      <c r="D26" s="302">
        <f>SUM(B26:C26)</f>
        <v>0.21117302996854173</v>
      </c>
      <c r="E26" s="303"/>
      <c r="F26" s="302">
        <v>4.9299785938317083E-2</v>
      </c>
      <c r="G26" s="302">
        <v>0.1101597710847097</v>
      </c>
      <c r="H26" s="302">
        <f>SUM(F26:G26)</f>
        <v>0.15945955702302678</v>
      </c>
      <c r="I26" s="303"/>
      <c r="J26" s="302">
        <v>5.2515723022248155E-2</v>
      </c>
      <c r="K26" s="302">
        <v>0.12943351940856701</v>
      </c>
      <c r="L26" s="302">
        <f>SUM(J26:K26)</f>
        <v>0.18194924243081517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4.3377752234454968E-2</v>
      </c>
      <c r="C27" s="302">
        <v>0.13192126330496648</v>
      </c>
      <c r="D27" s="302">
        <f t="shared" ref="D27:D34" si="7">SUM(B27:C27)</f>
        <v>0.17529901553942145</v>
      </c>
      <c r="E27" s="303"/>
      <c r="F27" s="302">
        <v>6.1511502597903701E-2</v>
      </c>
      <c r="G27" s="302">
        <v>0.12192543916649644</v>
      </c>
      <c r="H27" s="302">
        <f t="shared" ref="H27:H34" si="8">SUM(F27:G27)</f>
        <v>0.18343694176440015</v>
      </c>
      <c r="I27" s="303"/>
      <c r="J27" s="302">
        <v>0.10062114350730311</v>
      </c>
      <c r="K27" s="302">
        <v>0.23597269260843337</v>
      </c>
      <c r="L27" s="302">
        <f t="shared" ref="L27:L34" si="9">SUM(J27:K27)</f>
        <v>0.33659383611573646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4.6473482598710085E-2</v>
      </c>
      <c r="C28" s="302">
        <v>9.1986954997699558E-2</v>
      </c>
      <c r="D28" s="302">
        <f t="shared" si="7"/>
        <v>0.13846043759640964</v>
      </c>
      <c r="E28" s="303"/>
      <c r="F28" s="302">
        <v>5.1155093787678838E-2</v>
      </c>
      <c r="G28" s="302">
        <v>7.1662708994518501E-2</v>
      </c>
      <c r="H28" s="302">
        <f t="shared" si="8"/>
        <v>0.12281780278219734</v>
      </c>
      <c r="I28" s="303"/>
      <c r="J28" s="302">
        <v>7.2788619146267275E-2</v>
      </c>
      <c r="K28" s="302">
        <v>9.8208260240628245E-2</v>
      </c>
      <c r="L28" s="302">
        <f t="shared" si="9"/>
        <v>0.17099687938689551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0.18008264323387718</v>
      </c>
      <c r="C29" s="302">
        <v>8.7069092199554304E-2</v>
      </c>
      <c r="D29" s="302">
        <f t="shared" si="7"/>
        <v>0.26715173543343151</v>
      </c>
      <c r="E29" s="303"/>
      <c r="F29" s="302">
        <v>0.10595008764296063</v>
      </c>
      <c r="G29" s="302">
        <v>4.0754601813753795E-2</v>
      </c>
      <c r="H29" s="302">
        <f t="shared" si="8"/>
        <v>0.14670468945671442</v>
      </c>
      <c r="I29" s="303"/>
      <c r="J29" s="302">
        <v>8.0087911162661993E-2</v>
      </c>
      <c r="K29" s="302">
        <v>6.2692891041810167E-2</v>
      </c>
      <c r="L29" s="302">
        <f t="shared" si="9"/>
        <v>0.14278080220447215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0.26495871266072391</v>
      </c>
      <c r="C30" s="302">
        <v>1.8896737544412492</v>
      </c>
      <c r="D30" s="302">
        <f t="shared" si="7"/>
        <v>2.154632467101973</v>
      </c>
      <c r="E30" s="303"/>
      <c r="F30" s="302">
        <v>0.29837580832357513</v>
      </c>
      <c r="G30" s="302">
        <v>0.9816632089660674</v>
      </c>
      <c r="H30" s="302">
        <f t="shared" si="8"/>
        <v>1.2800390172896425</v>
      </c>
      <c r="I30" s="303"/>
      <c r="J30" s="302">
        <v>0.30859320524646061</v>
      </c>
      <c r="K30" s="302">
        <v>0.86191260884758003</v>
      </c>
      <c r="L30" s="302">
        <f t="shared" si="9"/>
        <v>1.1705058140940405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0.12390273157313761</v>
      </c>
      <c r="C31" s="302">
        <v>6.5984047236008272E-2</v>
      </c>
      <c r="D31" s="302">
        <f t="shared" si="7"/>
        <v>0.1898867788091459</v>
      </c>
      <c r="E31" s="303"/>
      <c r="F31" s="302">
        <v>7.2752126676341275E-2</v>
      </c>
      <c r="G31" s="302">
        <v>3.4035387463018665E-2</v>
      </c>
      <c r="H31" s="302">
        <f t="shared" si="8"/>
        <v>0.10678751413935994</v>
      </c>
      <c r="I31" s="303"/>
      <c r="J31" s="302">
        <v>7.305171193890278E-2</v>
      </c>
      <c r="K31" s="302">
        <v>3.9905095281508388E-2</v>
      </c>
      <c r="L31" s="302">
        <f t="shared" si="9"/>
        <v>0.11295680722041117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4.3135250153300143E-2</v>
      </c>
      <c r="C32" s="302">
        <v>3.9348420831387565E-2</v>
      </c>
      <c r="D32" s="302">
        <f t="shared" si="7"/>
        <v>8.2483670984687701E-2</v>
      </c>
      <c r="E32" s="303"/>
      <c r="F32" s="302">
        <v>2.3808368644365009E-2</v>
      </c>
      <c r="G32" s="302">
        <v>2.0111708232874982E-2</v>
      </c>
      <c r="H32" s="302">
        <f t="shared" si="8"/>
        <v>4.3920076877239991E-2</v>
      </c>
      <c r="I32" s="303"/>
      <c r="J32" s="302">
        <v>2.1217620084447945E-2</v>
      </c>
      <c r="K32" s="302">
        <v>2.3131717826437876E-2</v>
      </c>
      <c r="L32" s="302">
        <f t="shared" si="9"/>
        <v>4.4349337910885821E-2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2.5753048294982001E-2</v>
      </c>
      <c r="C33" s="302">
        <v>0.13728231584153158</v>
      </c>
      <c r="D33" s="302">
        <f t="shared" si="7"/>
        <v>0.16303536413651359</v>
      </c>
      <c r="E33" s="303"/>
      <c r="F33" s="302">
        <v>1.7439700521540809E-2</v>
      </c>
      <c r="G33" s="302">
        <v>5.7461781571667557E-2</v>
      </c>
      <c r="H33" s="302">
        <f t="shared" si="8"/>
        <v>7.4901482093208363E-2</v>
      </c>
      <c r="I33" s="303"/>
      <c r="J33" s="302">
        <v>1.1625472445706317E-2</v>
      </c>
      <c r="K33" s="302">
        <v>4.8050045843477815E-2</v>
      </c>
      <c r="L33" s="302">
        <f t="shared" si="9"/>
        <v>5.9675518289184132E-2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0.21934956216551557</v>
      </c>
      <c r="C34" s="302">
        <v>0.4085279382643543</v>
      </c>
      <c r="D34" s="302">
        <f t="shared" si="7"/>
        <v>0.62787750042986989</v>
      </c>
      <c r="E34" s="303"/>
      <c r="F34" s="302">
        <v>0.10131608963387</v>
      </c>
      <c r="G34" s="302">
        <v>0.15561682894033885</v>
      </c>
      <c r="H34" s="302">
        <f t="shared" si="8"/>
        <v>0.25693291857420886</v>
      </c>
      <c r="I34" s="303"/>
      <c r="J34" s="302">
        <v>9.8815924113747677E-2</v>
      </c>
      <c r="K34" s="302">
        <v>0.15737583823380857</v>
      </c>
      <c r="L34" s="302">
        <f t="shared" si="9"/>
        <v>0.25619176234755625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0.99324179439646898</v>
      </c>
      <c r="C36" s="311">
        <f t="shared" ref="C36:K36" si="10">SUM(C26:C34)</f>
        <v>3.0167582056035247</v>
      </c>
      <c r="D36" s="311">
        <f t="shared" si="10"/>
        <v>4.0099999999999945</v>
      </c>
      <c r="E36" s="311"/>
      <c r="F36" s="311">
        <f t="shared" si="10"/>
        <v>0.7816085637665523</v>
      </c>
      <c r="G36" s="311">
        <f t="shared" si="10"/>
        <v>1.5933914362334458</v>
      </c>
      <c r="H36" s="311">
        <f t="shared" si="10"/>
        <v>2.3749999999999982</v>
      </c>
      <c r="I36" s="311"/>
      <c r="J36" s="311">
        <f t="shared" si="10"/>
        <v>0.81931733066774592</v>
      </c>
      <c r="K36" s="311">
        <f t="shared" si="10"/>
        <v>1.6566826693322514</v>
      </c>
      <c r="L36" s="311">
        <f>SUM(L26:L34)</f>
        <v>2.4759999999999964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3.5506119617993807E-4</v>
      </c>
      <c r="C43" s="302">
        <v>1.1335240423716333E-2</v>
      </c>
      <c r="D43" s="302">
        <f>SUM(B43:C43)</f>
        <v>1.1690301619896272E-2</v>
      </c>
      <c r="E43" s="303"/>
      <c r="F43" s="302">
        <v>1.4569166005699104E-3</v>
      </c>
      <c r="G43" s="302">
        <v>1.8250246272277636E-2</v>
      </c>
      <c r="H43" s="302">
        <f>SUM(F43:G43)</f>
        <v>1.9707162872847545E-2</v>
      </c>
      <c r="I43" s="303"/>
      <c r="J43" s="302">
        <v>8.0834089886125881E-4</v>
      </c>
      <c r="K43" s="302">
        <v>1.0905685476004677E-2</v>
      </c>
      <c r="L43" s="302">
        <f>SUM(J43:K43)</f>
        <v>1.1714026374865936E-2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2.2341706845780463E-3</v>
      </c>
      <c r="C44" s="302">
        <v>8.9727645087675067E-3</v>
      </c>
      <c r="D44" s="302">
        <f t="shared" ref="D44:D51" si="11">SUM(B44:C44)</f>
        <v>1.1206935193345553E-2</v>
      </c>
      <c r="E44" s="303"/>
      <c r="F44" s="302">
        <v>5.3236434262436908E-3</v>
      </c>
      <c r="G44" s="302">
        <v>1.6464005672902716E-2</v>
      </c>
      <c r="H44" s="302">
        <f t="shared" ref="H44:H51" si="12">SUM(F44:G44)</f>
        <v>2.1787649099146406E-2</v>
      </c>
      <c r="I44" s="303"/>
      <c r="J44" s="302">
        <v>2.0022943816006534E-3</v>
      </c>
      <c r="K44" s="302">
        <v>1.2722762817787149E-2</v>
      </c>
      <c r="L44" s="302">
        <f t="shared" ref="L44:L51" si="13">SUM(J44:K44)</f>
        <v>1.4725057199387803E-2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5.2892404611749497E-4</v>
      </c>
      <c r="C45" s="302">
        <v>7.3446311231053409E-3</v>
      </c>
      <c r="D45" s="302">
        <f t="shared" si="11"/>
        <v>7.8735551692228362E-3</v>
      </c>
      <c r="E45" s="303"/>
      <c r="F45" s="302">
        <v>3.6478646721057406E-3</v>
      </c>
      <c r="G45" s="302">
        <v>1.5856139136113851E-2</v>
      </c>
      <c r="H45" s="302">
        <f t="shared" si="12"/>
        <v>1.9504003808219591E-2</v>
      </c>
      <c r="I45" s="303"/>
      <c r="J45" s="302">
        <v>2.6562776809044772E-3</v>
      </c>
      <c r="K45" s="302">
        <v>9.1522018811496658E-3</v>
      </c>
      <c r="L45" s="302">
        <f t="shared" si="13"/>
        <v>1.1808479562054143E-2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4.4170269262887546E-4</v>
      </c>
      <c r="C46" s="302">
        <v>1.6822303861568071E-3</v>
      </c>
      <c r="D46" s="302">
        <f t="shared" si="11"/>
        <v>2.1239330787856826E-3</v>
      </c>
      <c r="E46" s="303"/>
      <c r="F46" s="302">
        <v>4.7439252602485002E-3</v>
      </c>
      <c r="G46" s="302">
        <v>1.9587523017417664E-3</v>
      </c>
      <c r="H46" s="302">
        <f t="shared" si="12"/>
        <v>6.7026775619902666E-3</v>
      </c>
      <c r="I46" s="303"/>
      <c r="J46" s="302">
        <v>2.9499237509094762E-3</v>
      </c>
      <c r="K46" s="302">
        <v>1.0050724054025506E-3</v>
      </c>
      <c r="L46" s="302">
        <f t="shared" si="13"/>
        <v>3.9549961563120264E-3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2.3337687543793212E-4</v>
      </c>
      <c r="C47" s="302">
        <v>1.9093401396692571E-2</v>
      </c>
      <c r="D47" s="302">
        <f t="shared" si="11"/>
        <v>1.9326778272130501E-2</v>
      </c>
      <c r="E47" s="303"/>
      <c r="F47" s="302">
        <v>1.2858512998021021E-4</v>
      </c>
      <c r="G47" s="302">
        <v>2.0241386203181739E-2</v>
      </c>
      <c r="H47" s="302">
        <f>SUM(F47:G47)</f>
        <v>2.036997133316195E-2</v>
      </c>
      <c r="I47" s="303"/>
      <c r="J47" s="302">
        <v>7.5956104212136265E-5</v>
      </c>
      <c r="K47" s="302">
        <v>9.2231463848376164E-3</v>
      </c>
      <c r="L47" s="302">
        <f t="shared" si="13"/>
        <v>9.2991024890497521E-3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6.6395050270588426E-4</v>
      </c>
      <c r="C48" s="302">
        <v>1.0578269582103656E-3</v>
      </c>
      <c r="D48" s="302">
        <f t="shared" si="11"/>
        <v>1.7217774609162499E-3</v>
      </c>
      <c r="E48" s="303"/>
      <c r="F48" s="302">
        <v>6.753494722310403E-4</v>
      </c>
      <c r="G48" s="302">
        <v>2.1560091146697975E-3</v>
      </c>
      <c r="H48" s="302">
        <f t="shared" si="12"/>
        <v>2.8313585869008378E-3</v>
      </c>
      <c r="I48" s="303"/>
      <c r="J48" s="302">
        <v>2.0677878866159655E-4</v>
      </c>
      <c r="K48" s="302">
        <v>1.2263971597912518E-3</v>
      </c>
      <c r="L48" s="302">
        <f t="shared" si="13"/>
        <v>1.4331759484528485E-3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2.4749409190094222E-4</v>
      </c>
      <c r="C49" s="302">
        <v>1.458507056772043E-3</v>
      </c>
      <c r="D49" s="302">
        <f t="shared" si="11"/>
        <v>1.7060011486729851E-3</v>
      </c>
      <c r="E49" s="303"/>
      <c r="F49" s="302">
        <v>1.0427000368062737E-3</v>
      </c>
      <c r="G49" s="302">
        <v>1.9407448717699812E-3</v>
      </c>
      <c r="H49" s="302">
        <f t="shared" si="12"/>
        <v>2.9834449085762551E-3</v>
      </c>
      <c r="I49" s="303"/>
      <c r="J49" s="302">
        <v>6.2443168102118058E-4</v>
      </c>
      <c r="K49" s="302">
        <v>1.1862211037107586E-3</v>
      </c>
      <c r="L49" s="302">
        <f t="shared" si="13"/>
        <v>1.8106527847319392E-3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5.6217630912934035E-4</v>
      </c>
      <c r="C50" s="302">
        <v>1.2075033849229417E-2</v>
      </c>
      <c r="D50" s="302">
        <f t="shared" si="11"/>
        <v>1.2637210158358756E-2</v>
      </c>
      <c r="E50" s="303"/>
      <c r="F50" s="302">
        <v>9.0743166150534041E-5</v>
      </c>
      <c r="G50" s="302">
        <v>1.2514931750712083E-2</v>
      </c>
      <c r="H50" s="302">
        <f t="shared" si="12"/>
        <v>1.2605674916862616E-2</v>
      </c>
      <c r="I50" s="303"/>
      <c r="J50" s="302">
        <v>2.961530975874143E-5</v>
      </c>
      <c r="K50" s="302">
        <v>4.6234294244031872E-3</v>
      </c>
      <c r="L50" s="302">
        <f t="shared" si="13"/>
        <v>4.6530447341619286E-3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3.7741237601965761E-4</v>
      </c>
      <c r="C51" s="302">
        <v>1.5336095522651645E-2</v>
      </c>
      <c r="D51" s="302">
        <f t="shared" si="11"/>
        <v>1.5713507898671302E-2</v>
      </c>
      <c r="E51" s="303"/>
      <c r="F51" s="302">
        <v>5.7368932128121534E-4</v>
      </c>
      <c r="G51" s="302">
        <v>9.3436759101349722E-4</v>
      </c>
      <c r="H51" s="302">
        <f t="shared" si="12"/>
        <v>1.5080569122947127E-3</v>
      </c>
      <c r="I51" s="303"/>
      <c r="J51" s="302">
        <v>2.7344124822750233E-4</v>
      </c>
      <c r="K51" s="302">
        <v>3.2802350275610702E-4</v>
      </c>
      <c r="L51" s="302">
        <f t="shared" si="13"/>
        <v>6.0146475098360941E-4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5.6442687746981121E-3</v>
      </c>
      <c r="C53" s="311">
        <f t="shared" ref="C53:L53" si="14">SUM(C43:C51)</f>
        <v>7.8355731225302039E-2</v>
      </c>
      <c r="D53" s="311">
        <f t="shared" si="14"/>
        <v>8.400000000000013E-2</v>
      </c>
      <c r="E53" s="311"/>
      <c r="F53" s="311">
        <f t="shared" si="14"/>
        <v>1.7683417085617114E-2</v>
      </c>
      <c r="G53" s="311">
        <f t="shared" si="14"/>
        <v>9.0316582914383062E-2</v>
      </c>
      <c r="H53" s="311">
        <f t="shared" si="14"/>
        <v>0.10800000000000018</v>
      </c>
      <c r="I53" s="311"/>
      <c r="J53" s="311">
        <f t="shared" si="14"/>
        <v>9.6270598441570224E-3</v>
      </c>
      <c r="K53" s="311">
        <f t="shared" si="14"/>
        <v>5.0372940155842955E-2</v>
      </c>
      <c r="L53" s="311">
        <f t="shared" si="14"/>
        <v>5.9999999999999991E-2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8.0062572265261062E-2</v>
      </c>
      <c r="C60" s="302">
        <v>0.17883089932980392</v>
      </c>
      <c r="D60" s="302">
        <f>SUM(B60:C60)</f>
        <v>0.25889347159506498</v>
      </c>
      <c r="E60" s="303"/>
      <c r="F60" s="302">
        <v>8.7000611752284615E-2</v>
      </c>
      <c r="G60" s="302">
        <v>0.16541477611602753</v>
      </c>
      <c r="H60" s="302">
        <f>SUM(F60:G60)</f>
        <v>0.25241538786831214</v>
      </c>
      <c r="I60" s="303"/>
      <c r="J60" s="302">
        <v>9.038020386997625E-2</v>
      </c>
      <c r="K60" s="302">
        <v>0.14295105936427552</v>
      </c>
      <c r="L60" s="302">
        <f>SUM(J60:K60)</f>
        <v>0.23333126323425177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0.12525945149717629</v>
      </c>
      <c r="C61" s="302">
        <v>0.118431620730419</v>
      </c>
      <c r="D61" s="302">
        <f t="shared" ref="D61:D68" si="15">SUM(B61:C61)</f>
        <v>0.24369107222759528</v>
      </c>
      <c r="E61" s="303"/>
      <c r="F61" s="302">
        <v>0.14754880634616388</v>
      </c>
      <c r="G61" s="302">
        <v>0.12448850558815519</v>
      </c>
      <c r="H61" s="302">
        <f t="shared" ref="H61:H68" si="16">SUM(F61:G61)</f>
        <v>0.27203731193431907</v>
      </c>
      <c r="I61" s="303"/>
      <c r="J61" s="302">
        <v>0.18469026980403572</v>
      </c>
      <c r="K61" s="302">
        <v>0.16342320347945311</v>
      </c>
      <c r="L61" s="302">
        <f t="shared" ref="L61:L68" si="17">SUM(J61:K61)</f>
        <v>0.34811347328348885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0.14370586975563879</v>
      </c>
      <c r="C62" s="302">
        <v>0.17684567842766141</v>
      </c>
      <c r="D62" s="302">
        <f t="shared" si="15"/>
        <v>0.32055154818330023</v>
      </c>
      <c r="E62" s="303"/>
      <c r="F62" s="302">
        <v>0.14579494647775312</v>
      </c>
      <c r="G62" s="302">
        <v>0.18070235990660535</v>
      </c>
      <c r="H62" s="302">
        <f t="shared" si="16"/>
        <v>0.32649730638435848</v>
      </c>
      <c r="I62" s="303"/>
      <c r="J62" s="302">
        <v>0.17158164745629925</v>
      </c>
      <c r="K62" s="302">
        <v>0.16821507317826376</v>
      </c>
      <c r="L62" s="302">
        <f t="shared" si="17"/>
        <v>0.33979672063456301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0.10728691788655775</v>
      </c>
      <c r="C63" s="302">
        <v>0.15572776754349418</v>
      </c>
      <c r="D63" s="302">
        <f t="shared" si="15"/>
        <v>0.26301468543005191</v>
      </c>
      <c r="E63" s="303"/>
      <c r="F63" s="302">
        <v>9.1587210405031885E-2</v>
      </c>
      <c r="G63" s="302">
        <v>0.13940561687443798</v>
      </c>
      <c r="H63" s="302">
        <f t="shared" si="16"/>
        <v>0.23099282727946985</v>
      </c>
      <c r="I63" s="303"/>
      <c r="J63" s="302">
        <v>7.0438523577227838E-2</v>
      </c>
      <c r="K63" s="302">
        <v>0.15700887637683603</v>
      </c>
      <c r="L63" s="302">
        <f t="shared" si="17"/>
        <v>0.22744739995406388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7.8922955816889254E-2</v>
      </c>
      <c r="C64" s="302">
        <v>0.5317703343821869</v>
      </c>
      <c r="D64" s="302">
        <f t="shared" si="15"/>
        <v>0.61069329019907614</v>
      </c>
      <c r="E64" s="303"/>
      <c r="F64" s="302">
        <v>5.7684252846483888E-2</v>
      </c>
      <c r="G64" s="302">
        <v>0.30648362945925389</v>
      </c>
      <c r="H64" s="302">
        <f t="shared" si="16"/>
        <v>0.36416788230573777</v>
      </c>
      <c r="I64" s="303"/>
      <c r="J64" s="302">
        <v>4.2901657924440485E-2</v>
      </c>
      <c r="K64" s="302">
        <v>0.26257768393493258</v>
      </c>
      <c r="L64" s="302">
        <f t="shared" si="17"/>
        <v>0.30547934185937309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1.9932048920878701E-2</v>
      </c>
      <c r="C65" s="302">
        <v>1.7206463641683076E-2</v>
      </c>
      <c r="D65" s="302">
        <f t="shared" si="15"/>
        <v>3.7138512562561773E-2</v>
      </c>
      <c r="E65" s="303"/>
      <c r="F65" s="302">
        <v>1.8917556145432821E-2</v>
      </c>
      <c r="G65" s="302">
        <v>1.6069500311677004E-2</v>
      </c>
      <c r="H65" s="302">
        <f t="shared" si="16"/>
        <v>3.4987056457109825E-2</v>
      </c>
      <c r="I65" s="303"/>
      <c r="J65" s="302">
        <v>1.7978370292081627E-2</v>
      </c>
      <c r="K65" s="302">
        <v>1.4618245899196599E-2</v>
      </c>
      <c r="L65" s="302">
        <f t="shared" si="17"/>
        <v>3.2596616191278224E-2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6.1812653921169712E-2</v>
      </c>
      <c r="C66" s="302">
        <v>4.0940924794426792E-2</v>
      </c>
      <c r="D66" s="302">
        <f t="shared" si="15"/>
        <v>0.10275357871559651</v>
      </c>
      <c r="E66" s="303"/>
      <c r="F66" s="302">
        <v>4.6362817936970543E-2</v>
      </c>
      <c r="G66" s="302">
        <v>3.6930867300247444E-2</v>
      </c>
      <c r="H66" s="302">
        <f t="shared" si="16"/>
        <v>8.3293685237217988E-2</v>
      </c>
      <c r="I66" s="303"/>
      <c r="J66" s="302">
        <v>3.6491290034972576E-2</v>
      </c>
      <c r="K66" s="302">
        <v>4.1237860540009753E-2</v>
      </c>
      <c r="L66" s="302">
        <f t="shared" si="17"/>
        <v>7.7729150574982336E-2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0.42289495908282487</v>
      </c>
      <c r="C67" s="302">
        <v>1.0962463445920774</v>
      </c>
      <c r="D67" s="302">
        <f t="shared" si="15"/>
        <v>1.5191413036749022</v>
      </c>
      <c r="E67" s="303"/>
      <c r="F67" s="302">
        <v>0.27611666663794326</v>
      </c>
      <c r="G67" s="302">
        <v>0.74695904433672</v>
      </c>
      <c r="H67" s="302">
        <f t="shared" si="16"/>
        <v>1.0230757109746633</v>
      </c>
      <c r="I67" s="303"/>
      <c r="J67" s="302">
        <v>0.229397264025271</v>
      </c>
      <c r="K67" s="302">
        <v>0.62683211327360078</v>
      </c>
      <c r="L67" s="302">
        <f t="shared" si="17"/>
        <v>0.85622937729887183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0.27767585877760542</v>
      </c>
      <c r="C68" s="302">
        <v>0.41644667863423923</v>
      </c>
      <c r="D68" s="302">
        <f t="shared" si="15"/>
        <v>0.69412253741184471</v>
      </c>
      <c r="E68" s="303"/>
      <c r="F68" s="302">
        <v>0.16741753492374187</v>
      </c>
      <c r="G68" s="302">
        <v>0.2811152966350704</v>
      </c>
      <c r="H68" s="302">
        <f t="shared" si="16"/>
        <v>0.44853283155881229</v>
      </c>
      <c r="I68" s="303"/>
      <c r="J68" s="302">
        <v>0.2491111950276437</v>
      </c>
      <c r="K68" s="302">
        <v>0.30716546194147448</v>
      </c>
      <c r="L68" s="302">
        <f t="shared" si="17"/>
        <v>0.55627665696911821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1.3175532879240019</v>
      </c>
      <c r="C70" s="311">
        <f t="shared" ref="C70:L70" si="18">SUM(C60:C68)</f>
        <v>2.7324467120759919</v>
      </c>
      <c r="D70" s="311">
        <f t="shared" si="18"/>
        <v>4.0499999999999936</v>
      </c>
      <c r="E70" s="311"/>
      <c r="F70" s="311">
        <f t="shared" si="18"/>
        <v>1.0384304034718057</v>
      </c>
      <c r="G70" s="311">
        <f t="shared" si="18"/>
        <v>1.9975695965281948</v>
      </c>
      <c r="H70" s="311">
        <f t="shared" si="18"/>
        <v>3.0360000000000005</v>
      </c>
      <c r="I70" s="311"/>
      <c r="J70" s="311">
        <f t="shared" si="18"/>
        <v>1.0929704220119483</v>
      </c>
      <c r="K70" s="311">
        <f t="shared" si="18"/>
        <v>1.8840295779880425</v>
      </c>
      <c r="L70" s="311">
        <f t="shared" si="18"/>
        <v>2.9769999999999914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6.6451637340888992E-2</v>
      </c>
      <c r="C77" s="302">
        <v>0.34149205310710123</v>
      </c>
      <c r="D77" s="302">
        <f>SUM(B77:C77)</f>
        <v>0.40794369044799023</v>
      </c>
      <c r="E77" s="303"/>
      <c r="F77" s="302">
        <v>0.11013269037845833</v>
      </c>
      <c r="G77" s="302">
        <v>0.42615496666103558</v>
      </c>
      <c r="H77" s="302">
        <f>SUM(F77:G77)</f>
        <v>0.53628765703949388</v>
      </c>
      <c r="I77" s="303"/>
      <c r="J77" s="302">
        <v>0.11227365044497035</v>
      </c>
      <c r="K77" s="302">
        <v>0.39239514080235122</v>
      </c>
      <c r="L77" s="302">
        <f>SUM(J77:K77)</f>
        <v>0.50466879124732156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9.0897359517977644E-2</v>
      </c>
      <c r="C78" s="302">
        <v>0.61265919030247817</v>
      </c>
      <c r="D78" s="302">
        <f t="shared" ref="D78:D85" si="19">SUM(B78:C78)</f>
        <v>0.70355654982045579</v>
      </c>
      <c r="E78" s="303"/>
      <c r="F78" s="302">
        <v>0.14588041558228043</v>
      </c>
      <c r="G78" s="302">
        <v>0.8147935314646837</v>
      </c>
      <c r="H78" s="302">
        <f t="shared" ref="H78:H85" si="20">SUM(F78:G78)</f>
        <v>0.96067394704696407</v>
      </c>
      <c r="I78" s="303"/>
      <c r="J78" s="302">
        <v>0.16241015622344701</v>
      </c>
      <c r="K78" s="302">
        <v>1.0885176388388587</v>
      </c>
      <c r="L78" s="302">
        <f t="shared" ref="L78:L85" si="21">SUM(J78:K78)</f>
        <v>1.2509277950623057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0.11138939778543727</v>
      </c>
      <c r="C79" s="302">
        <v>0.26221532502628009</v>
      </c>
      <c r="D79" s="302">
        <f t="shared" si="19"/>
        <v>0.37360472281171736</v>
      </c>
      <c r="E79" s="303"/>
      <c r="F79" s="302">
        <v>0.15494837826984212</v>
      </c>
      <c r="G79" s="302">
        <v>0.34184057545318869</v>
      </c>
      <c r="H79" s="302">
        <f t="shared" si="20"/>
        <v>0.49678895372303078</v>
      </c>
      <c r="I79" s="303"/>
      <c r="J79" s="302">
        <v>0.16765422031678193</v>
      </c>
      <c r="K79" s="302">
        <v>0.32756082053983776</v>
      </c>
      <c r="L79" s="302">
        <f t="shared" si="21"/>
        <v>0.49521504085661971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0.23712782223762954</v>
      </c>
      <c r="C80" s="302">
        <v>6.0065934137530384E-2</v>
      </c>
      <c r="D80" s="302">
        <f t="shared" si="19"/>
        <v>0.29719375637515993</v>
      </c>
      <c r="E80" s="303"/>
      <c r="F80" s="302">
        <v>0.28252394228048022</v>
      </c>
      <c r="G80" s="302">
        <v>7.7735447096636476E-2</v>
      </c>
      <c r="H80" s="302">
        <f t="shared" si="20"/>
        <v>0.36025938937711671</v>
      </c>
      <c r="I80" s="303"/>
      <c r="J80" s="302">
        <v>0.22481487141630918</v>
      </c>
      <c r="K80" s="302">
        <v>9.9480401358807105E-2</v>
      </c>
      <c r="L80" s="302">
        <f t="shared" si="21"/>
        <v>0.32429527277511627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2.2704871598570903E-2</v>
      </c>
      <c r="C81" s="302">
        <v>0.98537686699531413</v>
      </c>
      <c r="D81" s="302">
        <f t="shared" si="19"/>
        <v>1.0080817385938849</v>
      </c>
      <c r="E81" s="303"/>
      <c r="F81" s="302">
        <v>2.9716324891847574E-2</v>
      </c>
      <c r="G81" s="302">
        <v>0.90907037513823863</v>
      </c>
      <c r="H81" s="302">
        <f t="shared" si="20"/>
        <v>0.93878670003008624</v>
      </c>
      <c r="I81" s="303"/>
      <c r="J81" s="302">
        <v>4.1083469005087636E-2</v>
      </c>
      <c r="K81" s="302">
        <v>0.74988325691665425</v>
      </c>
      <c r="L81" s="302">
        <f t="shared" si="21"/>
        <v>0.79096672592174189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1.8868127014938306E-2</v>
      </c>
      <c r="C82" s="302">
        <v>6.3357468041210898E-3</v>
      </c>
      <c r="D82" s="302">
        <f t="shared" si="19"/>
        <v>2.5203873819059395E-2</v>
      </c>
      <c r="E82" s="303"/>
      <c r="F82" s="302">
        <v>2.6421829459378345E-2</v>
      </c>
      <c r="G82" s="302">
        <v>6.5246537439354298E-3</v>
      </c>
      <c r="H82" s="302">
        <f t="shared" si="20"/>
        <v>3.2946483203313774E-2</v>
      </c>
      <c r="I82" s="303"/>
      <c r="J82" s="302">
        <v>3.0334210692428216E-2</v>
      </c>
      <c r="K82" s="302">
        <v>6.8557632010262581E-3</v>
      </c>
      <c r="L82" s="302">
        <f t="shared" si="21"/>
        <v>3.7189973893454471E-2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5.0018005325483131E-2</v>
      </c>
      <c r="C83" s="302">
        <v>5.6127671037802238E-2</v>
      </c>
      <c r="D83" s="302">
        <f t="shared" si="19"/>
        <v>0.10614567636328537</v>
      </c>
      <c r="E83" s="303"/>
      <c r="F83" s="302">
        <v>6.1412822529686099E-2</v>
      </c>
      <c r="G83" s="302">
        <v>6.9108720986667871E-2</v>
      </c>
      <c r="H83" s="302">
        <f t="shared" si="20"/>
        <v>0.13052154351635398</v>
      </c>
      <c r="I83" s="303"/>
      <c r="J83" s="302">
        <v>5.3555176619115671E-2</v>
      </c>
      <c r="K83" s="302">
        <v>8.8724886536892283E-2</v>
      </c>
      <c r="L83" s="302">
        <f t="shared" si="21"/>
        <v>0.14228006315600794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0.13890054644797517</v>
      </c>
      <c r="C84" s="302">
        <v>0.50987762312048879</v>
      </c>
      <c r="D84" s="302">
        <f t="shared" si="19"/>
        <v>0.64877816956846401</v>
      </c>
      <c r="E84" s="303"/>
      <c r="F84" s="302">
        <v>0.11793147572774315</v>
      </c>
      <c r="G84" s="302">
        <v>0.46068624749763482</v>
      </c>
      <c r="H84" s="302">
        <f t="shared" si="20"/>
        <v>0.57861772322537797</v>
      </c>
      <c r="I84" s="303"/>
      <c r="J84" s="302">
        <v>0.10336401086977583</v>
      </c>
      <c r="K84" s="302">
        <v>0.4054964204596978</v>
      </c>
      <c r="L84" s="302">
        <f t="shared" si="21"/>
        <v>0.50886043132947367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4.1277275327795189E-2</v>
      </c>
      <c r="C85" s="302">
        <v>0.10421454687219071</v>
      </c>
      <c r="D85" s="302">
        <f t="shared" si="19"/>
        <v>0.14549182219998591</v>
      </c>
      <c r="E85" s="303"/>
      <c r="F85" s="302">
        <v>3.9026870784918753E-2</v>
      </c>
      <c r="G85" s="302">
        <v>9.3090732053336955E-2</v>
      </c>
      <c r="H85" s="302">
        <f t="shared" si="20"/>
        <v>0.13211760283825572</v>
      </c>
      <c r="I85" s="303"/>
      <c r="J85" s="302">
        <v>6.2882674415471962E-2</v>
      </c>
      <c r="K85" s="302">
        <v>8.8713231342484766E-2</v>
      </c>
      <c r="L85" s="302">
        <f t="shared" si="21"/>
        <v>0.15159590575795673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0.77763504259669625</v>
      </c>
      <c r="C87" s="311">
        <f t="shared" ref="C87:D87" si="22">SUM(C77:C85)</f>
        <v>2.9383649574033073</v>
      </c>
      <c r="D87" s="311">
        <f t="shared" si="22"/>
        <v>3.7160000000000029</v>
      </c>
      <c r="E87" s="311"/>
      <c r="F87" s="311">
        <f t="shared" ref="F87:H87" si="23">SUM(F77:F85)</f>
        <v>0.96799474990463497</v>
      </c>
      <c r="G87" s="311">
        <f t="shared" si="23"/>
        <v>3.1990052500953583</v>
      </c>
      <c r="H87" s="311">
        <f t="shared" si="23"/>
        <v>4.1669999999999936</v>
      </c>
      <c r="I87" s="311"/>
      <c r="J87" s="311">
        <f t="shared" ref="J87:L87" si="24">SUM(J77:J85)</f>
        <v>0.95837244000338795</v>
      </c>
      <c r="K87" s="311">
        <f t="shared" si="24"/>
        <v>3.2476275599966105</v>
      </c>
      <c r="L87" s="311">
        <f t="shared" si="24"/>
        <v>4.2059999999999977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0.15691195827905444</v>
      </c>
      <c r="C94" s="302">
        <v>0.78407555668240436</v>
      </c>
      <c r="D94" s="302">
        <f>SUM(B94:C94)</f>
        <v>0.94098751496145883</v>
      </c>
      <c r="E94" s="303"/>
      <c r="F94" s="302">
        <v>0.20484698358432485</v>
      </c>
      <c r="G94" s="302">
        <v>0.74687782485553844</v>
      </c>
      <c r="H94" s="302">
        <f>SUM(F94:G94)</f>
        <v>0.95172480843986329</v>
      </c>
      <c r="I94" s="303"/>
      <c r="J94" s="302">
        <v>0.1787858578765206</v>
      </c>
      <c r="K94" s="302">
        <v>0.63585679808548612</v>
      </c>
      <c r="L94" s="302">
        <f>SUM(J94:K94)</f>
        <v>0.81464265596200669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0.20405681594558545</v>
      </c>
      <c r="C95" s="302">
        <v>1.1598060381563158</v>
      </c>
      <c r="D95" s="302">
        <f t="shared" ref="D95:D102" si="25">SUM(B95:C95)</f>
        <v>1.3638628541019013</v>
      </c>
      <c r="E95" s="303"/>
      <c r="F95" s="302">
        <v>0.28208413719527253</v>
      </c>
      <c r="G95" s="302">
        <v>1.2419131153706964</v>
      </c>
      <c r="H95" s="302">
        <f t="shared" ref="H95:H102" si="26">SUM(F95:G95)</f>
        <v>1.5239972525659689</v>
      </c>
      <c r="I95" s="303"/>
      <c r="J95" s="302">
        <v>0.30099233156315675</v>
      </c>
      <c r="K95" s="302">
        <v>1.4965450644952891</v>
      </c>
      <c r="L95" s="302">
        <f t="shared" ref="L95:L102" si="27">SUM(J95:K95)</f>
        <v>1.7975373960584458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0.24541002429120051</v>
      </c>
      <c r="C96" s="302">
        <v>0.65332532427997303</v>
      </c>
      <c r="D96" s="302">
        <f t="shared" si="25"/>
        <v>0.89873534857117354</v>
      </c>
      <c r="E96" s="303"/>
      <c r="F96" s="302">
        <v>0.28971001909624039</v>
      </c>
      <c r="G96" s="302">
        <v>0.67443470282929296</v>
      </c>
      <c r="H96" s="302">
        <f t="shared" si="26"/>
        <v>0.96414472192553335</v>
      </c>
      <c r="I96" s="303"/>
      <c r="J96" s="302">
        <v>0.27323039893792206</v>
      </c>
      <c r="K96" s="302">
        <v>0.59802515965407932</v>
      </c>
      <c r="L96" s="302">
        <f t="shared" si="27"/>
        <v>0.87125555859200143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0.52396647572660537</v>
      </c>
      <c r="C97" s="302">
        <v>0.24947539504211666</v>
      </c>
      <c r="D97" s="302">
        <f t="shared" si="25"/>
        <v>0.77344187076872206</v>
      </c>
      <c r="E97" s="303"/>
      <c r="F97" s="302">
        <v>0.50143249276166324</v>
      </c>
      <c r="G97" s="302">
        <v>0.27136028970974369</v>
      </c>
      <c r="H97" s="302">
        <f t="shared" si="26"/>
        <v>0.77279278247140692</v>
      </c>
      <c r="I97" s="303"/>
      <c r="J97" s="302">
        <v>0.38400828699707085</v>
      </c>
      <c r="K97" s="302">
        <v>0.29439212145690569</v>
      </c>
      <c r="L97" s="302">
        <f t="shared" si="27"/>
        <v>0.67840040845397653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0.12733023341541438</v>
      </c>
      <c r="C98" s="302">
        <v>3.5296483461578436</v>
      </c>
      <c r="D98" s="302">
        <f t="shared" si="25"/>
        <v>3.6569785795732579</v>
      </c>
      <c r="E98" s="303"/>
      <c r="F98" s="302">
        <v>0.14545221145168119</v>
      </c>
      <c r="G98" s="302">
        <v>2.4227295726218148</v>
      </c>
      <c r="H98" s="302">
        <f t="shared" si="26"/>
        <v>2.568181784073496</v>
      </c>
      <c r="I98" s="303"/>
      <c r="J98" s="302">
        <v>0.13374589308011786</v>
      </c>
      <c r="K98" s="302">
        <v>1.9846966127921988</v>
      </c>
      <c r="L98" s="302">
        <f t="shared" si="27"/>
        <v>2.1184425058723164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5.7881702481837931E-2</v>
      </c>
      <c r="C99" s="302">
        <v>4.5138580376899204E-2</v>
      </c>
      <c r="D99" s="302">
        <f t="shared" si="25"/>
        <v>0.10302028285873713</v>
      </c>
      <c r="E99" s="303"/>
      <c r="F99" s="302">
        <v>5.914344125460641E-2</v>
      </c>
      <c r="G99" s="302">
        <v>6.9002674427318916E-2</v>
      </c>
      <c r="H99" s="302">
        <f t="shared" si="26"/>
        <v>0.12814611568192533</v>
      </c>
      <c r="I99" s="303"/>
      <c r="J99" s="302">
        <v>4.6200126872763356E-2</v>
      </c>
      <c r="K99" s="302">
        <v>7.4894302579634628E-2</v>
      </c>
      <c r="L99" s="302">
        <f t="shared" si="27"/>
        <v>0.12109442945239798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0.15208025936411473</v>
      </c>
      <c r="C100" s="302">
        <v>0.17297388731330035</v>
      </c>
      <c r="D100" s="302">
        <f t="shared" si="25"/>
        <v>0.32505414667741506</v>
      </c>
      <c r="E100" s="303"/>
      <c r="F100" s="302">
        <v>0.1433897124118689</v>
      </c>
      <c r="G100" s="302">
        <v>0.17778308493905734</v>
      </c>
      <c r="H100" s="302">
        <f t="shared" si="26"/>
        <v>0.32117279735092624</v>
      </c>
      <c r="I100" s="303"/>
      <c r="J100" s="302">
        <v>0.1217047610515791</v>
      </c>
      <c r="K100" s="302">
        <v>0.18424284316639644</v>
      </c>
      <c r="L100" s="302">
        <f t="shared" si="27"/>
        <v>0.30594760421797551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0.33058596441396076</v>
      </c>
      <c r="C101" s="302">
        <v>2.1620144092278637</v>
      </c>
      <c r="D101" s="302">
        <f t="shared" si="25"/>
        <v>2.4926003736418245</v>
      </c>
      <c r="E101" s="303"/>
      <c r="F101" s="302">
        <v>0.30283038471176865</v>
      </c>
      <c r="G101" s="302">
        <v>1.568666700197294</v>
      </c>
      <c r="H101" s="302">
        <f t="shared" si="26"/>
        <v>1.8714970849090626</v>
      </c>
      <c r="I101" s="303"/>
      <c r="J101" s="302">
        <v>0.31472942846853696</v>
      </c>
      <c r="K101" s="302">
        <v>1.3404083149928154</v>
      </c>
      <c r="L101" s="302">
        <f t="shared" si="27"/>
        <v>1.6551377434613523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0.16970083531591826</v>
      </c>
      <c r="C102" s="302">
        <v>0.45261819352957822</v>
      </c>
      <c r="D102" s="302">
        <f t="shared" si="25"/>
        <v>0.6223190288454965</v>
      </c>
      <c r="E102" s="303"/>
      <c r="F102" s="302">
        <v>0.13738615111360414</v>
      </c>
      <c r="G102" s="302">
        <v>0.34595650146821572</v>
      </c>
      <c r="H102" s="302">
        <f t="shared" si="26"/>
        <v>0.48334265258181985</v>
      </c>
      <c r="I102" s="303"/>
      <c r="J102" s="302">
        <v>0.17224562937138624</v>
      </c>
      <c r="K102" s="302">
        <v>0.29629606855812335</v>
      </c>
      <c r="L102" s="302">
        <f t="shared" si="27"/>
        <v>0.46854169792950962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1.9679242692336916</v>
      </c>
      <c r="C104" s="311">
        <f t="shared" ref="C104:D104" si="28">SUM(C94:C102)</f>
        <v>9.209075730766294</v>
      </c>
      <c r="D104" s="311">
        <f t="shared" si="28"/>
        <v>11.176999999999987</v>
      </c>
      <c r="E104" s="311"/>
      <c r="F104" s="311">
        <f t="shared" ref="F104:H104" si="29">SUM(F94:F102)</f>
        <v>2.0662755335810301</v>
      </c>
      <c r="G104" s="311">
        <f t="shared" si="29"/>
        <v>7.5187244664189725</v>
      </c>
      <c r="H104" s="311">
        <f t="shared" si="29"/>
        <v>9.5850000000000026</v>
      </c>
      <c r="I104" s="311"/>
      <c r="J104" s="311">
        <f t="shared" ref="J104:L104" si="30">SUM(J94:J102)</f>
        <v>1.925642714219054</v>
      </c>
      <c r="K104" s="311">
        <f t="shared" si="30"/>
        <v>6.9053572857809291</v>
      </c>
      <c r="L104" s="311">
        <f t="shared" si="30"/>
        <v>8.8309999999999835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1.0121298934119331E-2</v>
      </c>
      <c r="C111" s="302">
        <v>2.2165901531087287E-2</v>
      </c>
      <c r="D111" s="302">
        <f>SUM(B111:C111)</f>
        <v>3.2287200465206618E-2</v>
      </c>
      <c r="E111" s="303"/>
      <c r="F111" s="302">
        <v>1.3493764182331657E-2</v>
      </c>
      <c r="G111" s="302">
        <v>1.8820312453926843E-2</v>
      </c>
      <c r="H111" s="302">
        <f>SUM(F111:G111)</f>
        <v>3.2314076636258501E-2</v>
      </c>
      <c r="I111" s="303"/>
      <c r="J111" s="302">
        <v>1.3525823961150584E-2</v>
      </c>
      <c r="K111" s="302">
        <v>1.6247225331979209E-2</v>
      </c>
      <c r="L111" s="302">
        <f>SUM(J111:K111)</f>
        <v>2.9773049293129794E-2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1.1740159078324869E-2</v>
      </c>
      <c r="C112" s="302">
        <v>5.9142467949158686E-2</v>
      </c>
      <c r="D112" s="302">
        <f t="shared" ref="D112:D119" si="31">SUM(B112:C112)</f>
        <v>7.0882627027483561E-2</v>
      </c>
      <c r="E112" s="303"/>
      <c r="F112" s="302">
        <v>1.718726905938003E-2</v>
      </c>
      <c r="G112" s="302">
        <v>6.0820903580690699E-2</v>
      </c>
      <c r="H112" s="302">
        <f t="shared" ref="H112:H119" si="32">SUM(F112:G112)</f>
        <v>7.8008172640070733E-2</v>
      </c>
      <c r="I112" s="303"/>
      <c r="J112" s="302">
        <v>2.1408822542857399E-2</v>
      </c>
      <c r="K112" s="302">
        <v>7.2722529361148217E-2</v>
      </c>
      <c r="L112" s="302">
        <f t="shared" ref="L112:L119" si="33">SUM(J112:K112)</f>
        <v>9.4131351904005622E-2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1.1262081735613045E-2</v>
      </c>
      <c r="C113" s="302">
        <v>3.6898955739760493E-2</v>
      </c>
      <c r="D113" s="302">
        <f t="shared" si="31"/>
        <v>4.8161037475373536E-2</v>
      </c>
      <c r="E113" s="303"/>
      <c r="F113" s="302">
        <v>1.4256710319309631E-2</v>
      </c>
      <c r="G113" s="302">
        <v>3.9686457173822291E-2</v>
      </c>
      <c r="H113" s="302">
        <f t="shared" si="32"/>
        <v>5.3943167493131924E-2</v>
      </c>
      <c r="I113" s="303"/>
      <c r="J113" s="302">
        <v>1.4979044246517576E-2</v>
      </c>
      <c r="K113" s="302">
        <v>3.5203958897286121E-2</v>
      </c>
      <c r="L113" s="302">
        <f t="shared" si="33"/>
        <v>5.0183003143803695E-2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2.7001405656291028E-2</v>
      </c>
      <c r="C114" s="302">
        <v>1.2446314634024878E-2</v>
      </c>
      <c r="D114" s="302">
        <f t="shared" si="31"/>
        <v>3.9447720290315902E-2</v>
      </c>
      <c r="E114" s="303"/>
      <c r="F114" s="302">
        <v>2.6546790849495631E-2</v>
      </c>
      <c r="G114" s="302">
        <v>1.1907667562211063E-2</v>
      </c>
      <c r="H114" s="302">
        <f t="shared" si="32"/>
        <v>3.8454458411706693E-2</v>
      </c>
      <c r="I114" s="303"/>
      <c r="J114" s="302">
        <v>1.9422340947702267E-2</v>
      </c>
      <c r="K114" s="302">
        <v>1.1974664523256379E-2</v>
      </c>
      <c r="L114" s="302">
        <f t="shared" si="33"/>
        <v>3.1397005470958646E-2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1.410231765935614E-3</v>
      </c>
      <c r="C115" s="302">
        <v>8.3829208751180551E-2</v>
      </c>
      <c r="D115" s="302">
        <f t="shared" si="31"/>
        <v>8.5239440517116169E-2</v>
      </c>
      <c r="E115" s="303"/>
      <c r="F115" s="302">
        <v>1.7280885842146934E-3</v>
      </c>
      <c r="G115" s="302">
        <v>5.6064533984030968E-2</v>
      </c>
      <c r="H115" s="302">
        <f t="shared" si="32"/>
        <v>5.7792622568245661E-2</v>
      </c>
      <c r="I115" s="303"/>
      <c r="J115" s="302">
        <v>3.1564607504001876E-3</v>
      </c>
      <c r="K115" s="302">
        <v>3.9747155579144947E-2</v>
      </c>
      <c r="L115" s="302">
        <f t="shared" si="33"/>
        <v>4.2903616329545133E-2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1.6624288661984373E-3</v>
      </c>
      <c r="C116" s="302">
        <v>1.988008070519698E-3</v>
      </c>
      <c r="D116" s="302">
        <f t="shared" si="31"/>
        <v>3.6504369367181353E-3</v>
      </c>
      <c r="E116" s="303"/>
      <c r="F116" s="302">
        <v>1.5064192228721009E-3</v>
      </c>
      <c r="G116" s="302">
        <v>1.5495475948469719E-3</v>
      </c>
      <c r="H116" s="302">
        <f t="shared" si="32"/>
        <v>3.0559668177190728E-3</v>
      </c>
      <c r="I116" s="303"/>
      <c r="J116" s="302">
        <v>9.8416272490425513E-4</v>
      </c>
      <c r="K116" s="302">
        <v>1.2312515182525464E-3</v>
      </c>
      <c r="L116" s="302">
        <f t="shared" si="33"/>
        <v>2.2154142431568017E-3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1.3614724172950017E-2</v>
      </c>
      <c r="C117" s="302">
        <v>1.2753369055139989E-2</v>
      </c>
      <c r="D117" s="302">
        <f t="shared" si="31"/>
        <v>2.6368093228090007E-2</v>
      </c>
      <c r="E117" s="303"/>
      <c r="F117" s="302">
        <v>1.4333012470174473E-2</v>
      </c>
      <c r="G117" s="302">
        <v>1.0152685559441366E-2</v>
      </c>
      <c r="H117" s="302">
        <f t="shared" si="32"/>
        <v>2.4485698029615838E-2</v>
      </c>
      <c r="I117" s="303"/>
      <c r="J117" s="302">
        <v>1.4240597329860993E-2</v>
      </c>
      <c r="K117" s="302">
        <v>1.1211636071973926E-2</v>
      </c>
      <c r="L117" s="302">
        <f t="shared" si="33"/>
        <v>2.5452233401834917E-2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1.2350040461633137E-3</v>
      </c>
      <c r="C118" s="302">
        <v>1.6275487784402329E-2</v>
      </c>
      <c r="D118" s="302">
        <f t="shared" si="31"/>
        <v>1.7510491830565644E-2</v>
      </c>
      <c r="E118" s="303"/>
      <c r="F118" s="302">
        <v>9.7513075378176145E-4</v>
      </c>
      <c r="G118" s="302">
        <v>1.0458852772445482E-2</v>
      </c>
      <c r="H118" s="302">
        <f t="shared" si="32"/>
        <v>1.1433983526227244E-2</v>
      </c>
      <c r="I118" s="303"/>
      <c r="J118" s="302">
        <v>5.0852274643346297E-4</v>
      </c>
      <c r="K118" s="302">
        <v>9.3797702877111266E-3</v>
      </c>
      <c r="L118" s="302">
        <f t="shared" si="33"/>
        <v>9.8882930341445893E-3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1.4248026805883443E-3</v>
      </c>
      <c r="C119" s="302">
        <v>4.0281495485417693E-3</v>
      </c>
      <c r="D119" s="302">
        <f t="shared" si="31"/>
        <v>5.4529522291301138E-3</v>
      </c>
      <c r="E119" s="303"/>
      <c r="F119" s="302">
        <v>1.0937137068165671E-3</v>
      </c>
      <c r="G119" s="302">
        <v>2.418140170207484E-3</v>
      </c>
      <c r="H119" s="302">
        <f t="shared" si="32"/>
        <v>3.5118538770240511E-3</v>
      </c>
      <c r="I119" s="303"/>
      <c r="J119" s="302">
        <v>1.2323160369891602E-3</v>
      </c>
      <c r="K119" s="302">
        <v>1.8237171424321267E-3</v>
      </c>
      <c r="L119" s="302">
        <f t="shared" si="33"/>
        <v>3.056033179421287E-3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7.947213693618399E-2</v>
      </c>
      <c r="C121" s="311">
        <f t="shared" ref="C121:D121" si="34">SUM(C111:C119)</f>
        <v>0.24952786306381566</v>
      </c>
      <c r="D121" s="311">
        <f t="shared" si="34"/>
        <v>0.32899999999999968</v>
      </c>
      <c r="E121" s="311"/>
      <c r="F121" s="311">
        <f t="shared" ref="F121:H121" si="35">SUM(F111:F119)</f>
        <v>9.1120899148376566E-2</v>
      </c>
      <c r="G121" s="311">
        <f t="shared" si="35"/>
        <v>0.21187910085162318</v>
      </c>
      <c r="H121" s="311">
        <f t="shared" si="35"/>
        <v>0.30299999999999977</v>
      </c>
      <c r="I121" s="311"/>
      <c r="J121" s="311">
        <f t="shared" ref="J121:L121" si="36">SUM(J111:J119)</f>
        <v>8.9458091286815894E-2</v>
      </c>
      <c r="K121" s="311">
        <f t="shared" si="36"/>
        <v>0.19954190871318456</v>
      </c>
      <c r="L121" s="311">
        <f t="shared" si="36"/>
        <v>0.28900000000000042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2.7400912039324005E-2</v>
      </c>
      <c r="C128" s="302">
        <v>0.11916734008244986</v>
      </c>
      <c r="D128" s="302">
        <f>SUM(B128:C128)</f>
        <v>0.14656825212177388</v>
      </c>
      <c r="E128" s="303"/>
      <c r="F128" s="302">
        <v>2.4201806031743177E-2</v>
      </c>
      <c r="G128" s="302">
        <v>9.8278900529942884E-2</v>
      </c>
      <c r="H128" s="302">
        <f>SUM(F128:G128)</f>
        <v>0.12248070656168605</v>
      </c>
      <c r="I128" s="303"/>
      <c r="J128" s="302">
        <v>2.6200686954379007E-2</v>
      </c>
      <c r="K128" s="302">
        <v>0.10027613613788418</v>
      </c>
      <c r="L128" s="302">
        <f>SUM(J128:K128)</f>
        <v>0.12647682309226319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3.8745180938078418E-2</v>
      </c>
      <c r="C129" s="302">
        <v>0.11319821402933035</v>
      </c>
      <c r="D129" s="302">
        <f t="shared" ref="D129:D136" si="37">SUM(B129:C129)</f>
        <v>0.15194339496740877</v>
      </c>
      <c r="E129" s="303"/>
      <c r="F129" s="302">
        <v>4.1682404914645033E-2</v>
      </c>
      <c r="G129" s="302">
        <v>9.6698609358543935E-2</v>
      </c>
      <c r="H129" s="302">
        <f t="shared" ref="H129:H136" si="38">SUM(F129:G129)</f>
        <v>0.13838101427318897</v>
      </c>
      <c r="I129" s="303"/>
      <c r="J129" s="302">
        <v>5.6379862609234721E-2</v>
      </c>
      <c r="K129" s="302">
        <v>0.11582833788452374</v>
      </c>
      <c r="L129" s="302">
        <f t="shared" ref="L129:L136" si="39">SUM(J129:K129)</f>
        <v>0.17220820049375846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8.8745913712998434E-2</v>
      </c>
      <c r="C130" s="302">
        <v>0.11616697064051708</v>
      </c>
      <c r="D130" s="302">
        <f t="shared" si="37"/>
        <v>0.20491288435351551</v>
      </c>
      <c r="E130" s="303"/>
      <c r="F130" s="302">
        <v>9.9613316196566729E-2</v>
      </c>
      <c r="G130" s="302">
        <v>9.8898444902938504E-2</v>
      </c>
      <c r="H130" s="302">
        <f t="shared" si="38"/>
        <v>0.19851176109950525</v>
      </c>
      <c r="I130" s="303"/>
      <c r="J130" s="302">
        <v>0.12827486431380133</v>
      </c>
      <c r="K130" s="302">
        <v>9.1580046283886649E-2</v>
      </c>
      <c r="L130" s="302">
        <f t="shared" si="39"/>
        <v>0.21985491059768797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9.202110845597325E-2</v>
      </c>
      <c r="C131" s="302">
        <v>4.3766854051059095E-2</v>
      </c>
      <c r="D131" s="302">
        <f t="shared" si="37"/>
        <v>0.13578796250703234</v>
      </c>
      <c r="E131" s="303"/>
      <c r="F131" s="302">
        <v>8.8189991500315104E-2</v>
      </c>
      <c r="G131" s="302">
        <v>7.011436194604552E-2</v>
      </c>
      <c r="H131" s="302">
        <f t="shared" si="38"/>
        <v>0.15830435344636062</v>
      </c>
      <c r="I131" s="303"/>
      <c r="J131" s="302">
        <v>8.1224449856680356E-2</v>
      </c>
      <c r="K131" s="302">
        <v>8.2669525528585863E-2</v>
      </c>
      <c r="L131" s="302">
        <f t="shared" si="39"/>
        <v>0.16389397538526623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1.3813534906968702E-2</v>
      </c>
      <c r="C132" s="302">
        <v>0.16663796523785329</v>
      </c>
      <c r="D132" s="302">
        <f t="shared" si="37"/>
        <v>0.180451500144822</v>
      </c>
      <c r="E132" s="303"/>
      <c r="F132" s="302">
        <v>5.2509231823522776E-3</v>
      </c>
      <c r="G132" s="302">
        <v>0.11978938704704493</v>
      </c>
      <c r="H132" s="302">
        <f t="shared" si="38"/>
        <v>0.12504031022939721</v>
      </c>
      <c r="I132" s="303"/>
      <c r="J132" s="302">
        <v>7.3613914231491469E-3</v>
      </c>
      <c r="K132" s="302">
        <v>0.13120869946282324</v>
      </c>
      <c r="L132" s="302">
        <f t="shared" si="39"/>
        <v>0.13857009088597239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2.520189518439421E-2</v>
      </c>
      <c r="C133" s="302">
        <v>1.3681042558908191E-2</v>
      </c>
      <c r="D133" s="302">
        <f t="shared" si="37"/>
        <v>3.8882937743302398E-2</v>
      </c>
      <c r="E133" s="303"/>
      <c r="F133" s="302">
        <v>2.0556207163869633E-2</v>
      </c>
      <c r="G133" s="302">
        <v>1.1452554133996672E-2</v>
      </c>
      <c r="H133" s="302">
        <f t="shared" si="38"/>
        <v>3.2008761297866305E-2</v>
      </c>
      <c r="I133" s="303"/>
      <c r="J133" s="302">
        <v>2.8225622375062015E-2</v>
      </c>
      <c r="K133" s="302">
        <v>1.04438087376942E-2</v>
      </c>
      <c r="L133" s="302">
        <f t="shared" si="39"/>
        <v>3.8669431112756211E-2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2.2712570401738803E-2</v>
      </c>
      <c r="C134" s="302">
        <v>3.1362994394527624E-2</v>
      </c>
      <c r="D134" s="302">
        <f>SUM(B134:C134)</f>
        <v>5.4075564796266427E-2</v>
      </c>
      <c r="E134" s="303"/>
      <c r="F134" s="302">
        <v>1.848445579019815E-2</v>
      </c>
      <c r="G134" s="302">
        <v>4.8945287979589483E-2</v>
      </c>
      <c r="H134" s="302">
        <f t="shared" si="38"/>
        <v>6.7429743769787637E-2</v>
      </c>
      <c r="I134" s="303"/>
      <c r="J134" s="302">
        <v>1.9583878674135947E-2</v>
      </c>
      <c r="K134" s="302">
        <v>4.6306220105178243E-2</v>
      </c>
      <c r="L134" s="302">
        <f t="shared" si="39"/>
        <v>6.5890098779314191E-2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1.1229498363282346E-2</v>
      </c>
      <c r="C135" s="302">
        <v>0.35625691190915321</v>
      </c>
      <c r="D135" s="302">
        <f t="shared" si="37"/>
        <v>0.36748641027243556</v>
      </c>
      <c r="E135" s="303"/>
      <c r="F135" s="302">
        <v>6.7485653469724835E-3</v>
      </c>
      <c r="G135" s="302">
        <v>0.24321660991720412</v>
      </c>
      <c r="H135" s="302">
        <f t="shared" si="38"/>
        <v>0.24996517526417661</v>
      </c>
      <c r="I135" s="303"/>
      <c r="J135" s="302">
        <v>6.1504440453616464E-3</v>
      </c>
      <c r="K135" s="302">
        <v>0.26769689184914602</v>
      </c>
      <c r="L135" s="302">
        <f t="shared" si="39"/>
        <v>0.27384733589450766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3.983116532085984E-2</v>
      </c>
      <c r="C136" s="302">
        <v>0.24205992777257818</v>
      </c>
      <c r="D136" s="302">
        <f t="shared" si="37"/>
        <v>0.28189109309343802</v>
      </c>
      <c r="E136" s="303"/>
      <c r="F136" s="302">
        <v>3.1837252052640048E-2</v>
      </c>
      <c r="G136" s="302">
        <v>0.14004092200539012</v>
      </c>
      <c r="H136" s="302">
        <f t="shared" si="38"/>
        <v>0.17187817405803016</v>
      </c>
      <c r="I136" s="303"/>
      <c r="J136" s="302">
        <v>3.8334434191213587E-2</v>
      </c>
      <c r="K136" s="302">
        <v>0.1322546995672578</v>
      </c>
      <c r="L136" s="302">
        <f t="shared" si="39"/>
        <v>0.1705891337584714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0.35970177932361802</v>
      </c>
      <c r="C138" s="311">
        <f t="shared" ref="C138" si="40">SUM(C128:C136)</f>
        <v>1.202298220676377</v>
      </c>
      <c r="D138" s="311">
        <f>SUM(D128:D136)</f>
        <v>1.5619999999999949</v>
      </c>
      <c r="E138" s="311"/>
      <c r="F138" s="311">
        <f t="shared" ref="F138:H138" si="41">SUM(F128:F136)</f>
        <v>0.33656492217930262</v>
      </c>
      <c r="G138" s="311">
        <f t="shared" si="41"/>
        <v>0.92743507782069623</v>
      </c>
      <c r="H138" s="311">
        <f t="shared" si="41"/>
        <v>1.2639999999999989</v>
      </c>
      <c r="I138" s="311"/>
      <c r="J138" s="311">
        <f t="shared" ref="J138:L138" si="42">SUM(J128:J136)</f>
        <v>0.39173563444301779</v>
      </c>
      <c r="K138" s="311">
        <f t="shared" si="42"/>
        <v>0.97826436555697993</v>
      </c>
      <c r="L138" s="311">
        <f t="shared" si="42"/>
        <v>1.3699999999999974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0.19928646704105529</v>
      </c>
      <c r="C145" s="302">
        <v>0.50169893678201705</v>
      </c>
      <c r="D145" s="302">
        <f>SUM(B145:C145)</f>
        <v>0.70098540382307228</v>
      </c>
      <c r="E145" s="303"/>
      <c r="F145" s="302">
        <v>0.26610116092697245</v>
      </c>
      <c r="G145" s="302">
        <v>0.80276955911571979</v>
      </c>
      <c r="H145" s="302">
        <f>SUM(F145:G145)</f>
        <v>1.0688707200426921</v>
      </c>
      <c r="I145" s="303"/>
      <c r="J145" s="302">
        <v>0.30717128347135747</v>
      </c>
      <c r="K145" s="302">
        <v>0.78213202216001065</v>
      </c>
      <c r="L145" s="302">
        <f>SUM(J145:K145)</f>
        <v>1.0893033056313681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0.12483008352757451</v>
      </c>
      <c r="C146" s="302">
        <v>0.86585244295480723</v>
      </c>
      <c r="D146" s="302">
        <f t="shared" ref="D146:D153" si="43">SUM(B146:C146)</f>
        <v>0.99068252648238175</v>
      </c>
      <c r="E146" s="303"/>
      <c r="F146" s="302">
        <v>0.17469075520217472</v>
      </c>
      <c r="G146" s="302">
        <v>1.2198208793524614</v>
      </c>
      <c r="H146" s="302">
        <f t="shared" ref="H146:H153" si="44">SUM(F146:G146)</f>
        <v>1.3945116345546362</v>
      </c>
      <c r="I146" s="303"/>
      <c r="J146" s="302">
        <v>0.22173243328144693</v>
      </c>
      <c r="K146" s="302">
        <v>1.5127708430530389</v>
      </c>
      <c r="L146" s="302">
        <f t="shared" ref="L146:L153" si="45">SUM(J146:K146)</f>
        <v>1.7345032763344859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0.16360645383615285</v>
      </c>
      <c r="C147" s="302">
        <v>0.34312126744390875</v>
      </c>
      <c r="D147" s="302">
        <f t="shared" si="43"/>
        <v>0.5067277212800616</v>
      </c>
      <c r="E147" s="303"/>
      <c r="F147" s="302">
        <v>0.19637239332827619</v>
      </c>
      <c r="G147" s="302">
        <v>0.44980415446110383</v>
      </c>
      <c r="H147" s="302">
        <f t="shared" si="44"/>
        <v>0.64617654778938005</v>
      </c>
      <c r="I147" s="303"/>
      <c r="J147" s="302">
        <v>0.24112025417814181</v>
      </c>
      <c r="K147" s="302">
        <v>0.44765172579109302</v>
      </c>
      <c r="L147" s="302">
        <f t="shared" si="45"/>
        <v>0.68877197996923489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0.7341755773393025</v>
      </c>
      <c r="C148" s="302">
        <v>0.20175513220061989</v>
      </c>
      <c r="D148" s="302">
        <f t="shared" si="43"/>
        <v>0.93593070953992241</v>
      </c>
      <c r="E148" s="303"/>
      <c r="F148" s="302">
        <v>0.69883240480066611</v>
      </c>
      <c r="G148" s="302">
        <v>0.22441339759402779</v>
      </c>
      <c r="H148" s="302">
        <f t="shared" si="44"/>
        <v>0.92324580239469389</v>
      </c>
      <c r="I148" s="303"/>
      <c r="J148" s="302">
        <v>0.58585378358697637</v>
      </c>
      <c r="K148" s="302">
        <v>0.2738020201145443</v>
      </c>
      <c r="L148" s="302">
        <f t="shared" si="45"/>
        <v>0.85965580370152073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7.6497372862183249E-2</v>
      </c>
      <c r="C149" s="302">
        <v>4.998980669851016</v>
      </c>
      <c r="D149" s="302">
        <f t="shared" si="43"/>
        <v>5.0754780427131996</v>
      </c>
      <c r="E149" s="303"/>
      <c r="F149" s="302">
        <v>8.9862393446631897E-2</v>
      </c>
      <c r="G149" s="302">
        <v>5.8011341856026686</v>
      </c>
      <c r="H149" s="302">
        <f t="shared" si="44"/>
        <v>5.8909965790493004</v>
      </c>
      <c r="I149" s="303"/>
      <c r="J149" s="302">
        <v>0.11500203081242878</v>
      </c>
      <c r="K149" s="302">
        <v>5.3108363233474671</v>
      </c>
      <c r="L149" s="302">
        <f t="shared" si="45"/>
        <v>5.4258383541598958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1.2566688893499321E-2</v>
      </c>
      <c r="C150" s="302">
        <v>1.2990582509780711E-2</v>
      </c>
      <c r="D150" s="302">
        <f t="shared" si="43"/>
        <v>2.5557271403280034E-2</v>
      </c>
      <c r="E150" s="303"/>
      <c r="F150" s="302">
        <v>1.1922878530816484E-2</v>
      </c>
      <c r="G150" s="302">
        <v>1.4802405915207945E-2</v>
      </c>
      <c r="H150" s="302">
        <f t="shared" si="44"/>
        <v>2.6725284446024428E-2</v>
      </c>
      <c r="I150" s="303"/>
      <c r="J150" s="302">
        <v>1.1871432756733667E-2</v>
      </c>
      <c r="K150" s="302">
        <v>1.4651179882123749E-2</v>
      </c>
      <c r="L150" s="302">
        <f t="shared" si="45"/>
        <v>2.6522612638857416E-2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0.11321538041862722</v>
      </c>
      <c r="C151" s="302">
        <v>9.7818877977589647E-2</v>
      </c>
      <c r="D151" s="302">
        <f t="shared" si="43"/>
        <v>0.21103425839621687</v>
      </c>
      <c r="E151" s="303"/>
      <c r="F151" s="302">
        <v>0.11192321049723569</v>
      </c>
      <c r="G151" s="302">
        <v>0.11012649015111399</v>
      </c>
      <c r="H151" s="302">
        <f t="shared" si="44"/>
        <v>0.22204970064834967</v>
      </c>
      <c r="I151" s="303"/>
      <c r="J151" s="302">
        <v>0.1120369771025692</v>
      </c>
      <c r="K151" s="302">
        <v>0.12242372283329635</v>
      </c>
      <c r="L151" s="302">
        <f t="shared" si="45"/>
        <v>0.23446069993586555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1.1946839394369734E-2</v>
      </c>
      <c r="C152" s="302">
        <v>0.80957082436305616</v>
      </c>
      <c r="D152" s="302">
        <f t="shared" si="43"/>
        <v>0.82151766375742585</v>
      </c>
      <c r="E152" s="303"/>
      <c r="F152" s="302">
        <v>1.058734303540193E-2</v>
      </c>
      <c r="G152" s="302">
        <v>0.86657721736266091</v>
      </c>
      <c r="H152" s="302">
        <f t="shared" si="44"/>
        <v>0.8771645603980629</v>
      </c>
      <c r="I152" s="303"/>
      <c r="J152" s="302">
        <v>1.5633360861095104E-2</v>
      </c>
      <c r="K152" s="302">
        <v>0.96610150341292944</v>
      </c>
      <c r="L152" s="302">
        <f t="shared" si="45"/>
        <v>0.98173486427402457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0.1385376120547874</v>
      </c>
      <c r="C153" s="302">
        <v>0.58354879054964504</v>
      </c>
      <c r="D153" s="302">
        <f t="shared" si="43"/>
        <v>0.72208640260443246</v>
      </c>
      <c r="E153" s="303"/>
      <c r="F153" s="302">
        <v>9.7627419645711574E-2</v>
      </c>
      <c r="G153" s="302">
        <v>0.63263175103113622</v>
      </c>
      <c r="H153" s="302">
        <f t="shared" si="44"/>
        <v>0.73025917067684776</v>
      </c>
      <c r="I153" s="303"/>
      <c r="J153" s="302">
        <v>0.11592870727605628</v>
      </c>
      <c r="K153" s="302">
        <v>0.78628039607867295</v>
      </c>
      <c r="L153" s="302">
        <f t="shared" si="45"/>
        <v>0.90220910335472926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1.574662475367552</v>
      </c>
      <c r="C155" s="311">
        <f t="shared" ref="C155:D155" si="46">SUM(C145:C153)</f>
        <v>8.4153375246324416</v>
      </c>
      <c r="D155" s="311">
        <f t="shared" si="46"/>
        <v>9.9899999999999913</v>
      </c>
      <c r="E155" s="311"/>
      <c r="F155" s="311">
        <f t="shared" ref="F155:H155" si="47">SUM(F145:F153)</f>
        <v>1.6579199594138869</v>
      </c>
      <c r="G155" s="311">
        <f t="shared" si="47"/>
        <v>10.1220800405861</v>
      </c>
      <c r="H155" s="311">
        <f t="shared" si="47"/>
        <v>11.779999999999987</v>
      </c>
      <c r="I155" s="311"/>
      <c r="J155" s="311">
        <f t="shared" ref="J155:L155" si="48">SUM(J145:J153)</f>
        <v>1.7263502633268055</v>
      </c>
      <c r="K155" s="311">
        <f t="shared" si="48"/>
        <v>10.216649736673178</v>
      </c>
      <c r="L155" s="311">
        <f t="shared" si="48"/>
        <v>11.94299999999998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0.88809479221181686</v>
      </c>
      <c r="C162" s="302">
        <v>2.2068318981593973</v>
      </c>
      <c r="D162" s="302">
        <f>SUM(B162:C162)</f>
        <v>3.094926690371214</v>
      </c>
      <c r="E162" s="303"/>
      <c r="F162" s="302">
        <v>1.186722736282003</v>
      </c>
      <c r="G162" s="302">
        <v>2.1850635877677376</v>
      </c>
      <c r="H162" s="302">
        <f>SUM(F162:G162)</f>
        <v>3.3717863240497405</v>
      </c>
      <c r="I162" s="303"/>
      <c r="J162" s="302">
        <v>1.3380973506353269</v>
      </c>
      <c r="K162" s="302">
        <v>2.2123921974894687</v>
      </c>
      <c r="L162" s="302">
        <f>SUM(J162:K162)</f>
        <v>3.5504895481247956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0.91381212067476969</v>
      </c>
      <c r="C163" s="302">
        <v>1.1473770155524476</v>
      </c>
      <c r="D163" s="302">
        <f t="shared" ref="D163:D170" si="49">SUM(B163:C163)</f>
        <v>2.0611891362272172</v>
      </c>
      <c r="E163" s="303"/>
      <c r="F163" s="302">
        <v>1.1444339050600794</v>
      </c>
      <c r="G163" s="302">
        <v>1.2792180893428649</v>
      </c>
      <c r="H163" s="302">
        <f t="shared" ref="H163:H170" si="50">SUM(F163:G163)</f>
        <v>2.4236519944029444</v>
      </c>
      <c r="I163" s="303"/>
      <c r="J163" s="302">
        <v>1.3172828440104922</v>
      </c>
      <c r="K163" s="302">
        <v>1.6993511673903829</v>
      </c>
      <c r="L163" s="302">
        <f t="shared" ref="L163:L170" si="51">SUM(J163:K163)</f>
        <v>3.0166340114008752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0.77202283548045159</v>
      </c>
      <c r="C164" s="302">
        <v>1.1290916625760059</v>
      </c>
      <c r="D164" s="302">
        <f t="shared" si="49"/>
        <v>1.9011144980564576</v>
      </c>
      <c r="E164" s="303"/>
      <c r="F164" s="302">
        <v>0.86017478155441807</v>
      </c>
      <c r="G164" s="302">
        <v>1.1873372394881507</v>
      </c>
      <c r="H164" s="302">
        <f t="shared" si="50"/>
        <v>2.0475120210425688</v>
      </c>
      <c r="I164" s="303"/>
      <c r="J164" s="302">
        <v>0.95439324319273422</v>
      </c>
      <c r="K164" s="302">
        <v>1.2411959220172011</v>
      </c>
      <c r="L164" s="302">
        <f t="shared" si="51"/>
        <v>2.1955891652099355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1.651653681257885</v>
      </c>
      <c r="C165" s="302">
        <v>0.84495124250818743</v>
      </c>
      <c r="D165" s="302">
        <f t="shared" si="49"/>
        <v>2.4966049237660726</v>
      </c>
      <c r="E165" s="303"/>
      <c r="F165" s="302">
        <v>1.5498812662899466</v>
      </c>
      <c r="G165" s="302">
        <v>0.91698240431670863</v>
      </c>
      <c r="H165" s="302">
        <f t="shared" si="50"/>
        <v>2.4668636706066551</v>
      </c>
      <c r="I165" s="303"/>
      <c r="J165" s="302">
        <v>1.4156262103713795</v>
      </c>
      <c r="K165" s="302">
        <v>1.1811279496351752</v>
      </c>
      <c r="L165" s="302">
        <f t="shared" si="51"/>
        <v>2.5967541600065545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0.20399074926051544</v>
      </c>
      <c r="C166" s="302">
        <v>2.3464404748255907</v>
      </c>
      <c r="D166" s="302">
        <f t="shared" si="49"/>
        <v>2.5504312240861062</v>
      </c>
      <c r="E166" s="303"/>
      <c r="F166" s="302">
        <v>0.2126616785417158</v>
      </c>
      <c r="G166" s="302">
        <v>1.7669788489609526</v>
      </c>
      <c r="H166" s="302">
        <f t="shared" si="50"/>
        <v>1.9796405275026685</v>
      </c>
      <c r="I166" s="303"/>
      <c r="J166" s="302">
        <v>0.21836435923367328</v>
      </c>
      <c r="K166" s="302">
        <v>1.6950339134444654</v>
      </c>
      <c r="L166" s="302">
        <f t="shared" si="51"/>
        <v>1.9133982726781387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0.1522822558910257</v>
      </c>
      <c r="C167" s="302">
        <v>4.883910347441265E-2</v>
      </c>
      <c r="D167" s="302">
        <f t="shared" si="49"/>
        <v>0.20112135936543835</v>
      </c>
      <c r="E167" s="303"/>
      <c r="F167" s="302">
        <v>0.15472238865044649</v>
      </c>
      <c r="G167" s="302">
        <v>4.8559862503137589E-2</v>
      </c>
      <c r="H167" s="302">
        <f t="shared" si="50"/>
        <v>0.20328225115358409</v>
      </c>
      <c r="I167" s="303"/>
      <c r="J167" s="302">
        <v>0.19820906656833562</v>
      </c>
      <c r="K167" s="302">
        <v>5.454693082498125E-2</v>
      </c>
      <c r="L167" s="302">
        <f t="shared" si="51"/>
        <v>0.25275599739331689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4.3476734806638593</v>
      </c>
      <c r="C168" s="302">
        <v>2.4199084526276691</v>
      </c>
      <c r="D168" s="302">
        <f t="shared" si="49"/>
        <v>6.7675819332915284</v>
      </c>
      <c r="E168" s="303"/>
      <c r="F168" s="302">
        <v>3.6943898445532239</v>
      </c>
      <c r="G168" s="302">
        <v>2.3254323200453673</v>
      </c>
      <c r="H168" s="302">
        <f t="shared" si="50"/>
        <v>6.0198221645985912</v>
      </c>
      <c r="I168" s="303"/>
      <c r="J168" s="302">
        <v>2.9838125159474056</v>
      </c>
      <c r="K168" s="302">
        <v>2.2543455645076005</v>
      </c>
      <c r="L168" s="302">
        <f t="shared" si="51"/>
        <v>5.2381580804550065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0.45271867735763022</v>
      </c>
      <c r="C169" s="302">
        <v>1.7274695826780189</v>
      </c>
      <c r="D169" s="302">
        <f t="shared" si="49"/>
        <v>2.1801882600356493</v>
      </c>
      <c r="E169" s="303"/>
      <c r="F169" s="302">
        <v>0.3759988300074838</v>
      </c>
      <c r="G169" s="302">
        <v>1.3568754788152755</v>
      </c>
      <c r="H169" s="302">
        <f t="shared" si="50"/>
        <v>1.7328743088227592</v>
      </c>
      <c r="I169" s="303"/>
      <c r="J169" s="302">
        <v>0.52467620471335474</v>
      </c>
      <c r="K169" s="302">
        <v>1.1745235371987932</v>
      </c>
      <c r="L169" s="302">
        <f t="shared" si="51"/>
        <v>1.6991997419121478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1.1850356655130572</v>
      </c>
      <c r="C170" s="302">
        <v>1.6718063092872646</v>
      </c>
      <c r="D170" s="302">
        <f t="shared" si="49"/>
        <v>2.8568419748003215</v>
      </c>
      <c r="E170" s="303"/>
      <c r="F170" s="302">
        <v>0.90217563848688687</v>
      </c>
      <c r="G170" s="302">
        <v>1.2503910993336294</v>
      </c>
      <c r="H170" s="302">
        <f t="shared" si="50"/>
        <v>2.152566737820516</v>
      </c>
      <c r="I170" s="303"/>
      <c r="J170" s="302">
        <v>1.1917030581070347</v>
      </c>
      <c r="K170" s="302">
        <v>1.1023179647121597</v>
      </c>
      <c r="L170" s="302">
        <f t="shared" si="51"/>
        <v>2.2940210228191944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10.567284258311011</v>
      </c>
      <c r="C172" s="311">
        <f t="shared" ref="C172:D172" si="52">SUM(C162:C170)</f>
        <v>13.542715741688994</v>
      </c>
      <c r="D172" s="311">
        <f t="shared" si="52"/>
        <v>24.110000000000003</v>
      </c>
      <c r="E172" s="311"/>
      <c r="F172" s="311">
        <f t="shared" ref="F172:H172" si="53">SUM(F162:F170)</f>
        <v>10.081161069426205</v>
      </c>
      <c r="G172" s="311">
        <f t="shared" si="53"/>
        <v>12.316838930573827</v>
      </c>
      <c r="H172" s="311">
        <f t="shared" si="53"/>
        <v>22.398000000000032</v>
      </c>
      <c r="I172" s="311"/>
      <c r="J172" s="311">
        <f t="shared" ref="J172:L172" si="54">SUM(J162:J170)</f>
        <v>10.142164852779738</v>
      </c>
      <c r="K172" s="311">
        <f t="shared" si="54"/>
        <v>12.614835147220228</v>
      </c>
      <c r="L172" s="311">
        <f t="shared" si="54"/>
        <v>22.756999999999962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0.10492972637014665</v>
      </c>
      <c r="C179" s="302">
        <v>0.44476596875254693</v>
      </c>
      <c r="D179" s="302">
        <f>SUM(B179:C179)</f>
        <v>0.54969569512269356</v>
      </c>
      <c r="E179" s="303"/>
      <c r="F179" s="302">
        <v>0.15144327841707467</v>
      </c>
      <c r="G179" s="302">
        <v>0.56106767220017217</v>
      </c>
      <c r="H179" s="302">
        <f>SUM(F179:G179)</f>
        <v>0.7125109506172469</v>
      </c>
      <c r="I179" s="303"/>
      <c r="J179" s="302">
        <v>0.18444736670272874</v>
      </c>
      <c r="K179" s="302">
        <v>0.56909268336233887</v>
      </c>
      <c r="L179" s="302">
        <f>SUM(J179:K179)</f>
        <v>0.75354005006506763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8.8296132866714505E-2</v>
      </c>
      <c r="C180" s="302">
        <v>0.27551613302390865</v>
      </c>
      <c r="D180" s="302">
        <f t="shared" ref="D180:D187" si="55">SUM(B180:C180)</f>
        <v>0.36381226589062315</v>
      </c>
      <c r="E180" s="303"/>
      <c r="F180" s="302">
        <v>0.140368959810793</v>
      </c>
      <c r="G180" s="302">
        <v>0.38071313601456225</v>
      </c>
      <c r="H180" s="302">
        <f t="shared" ref="H180:H187" si="56">SUM(F180:G180)</f>
        <v>0.52108209582535525</v>
      </c>
      <c r="I180" s="303"/>
      <c r="J180" s="302">
        <v>0.1802986934936891</v>
      </c>
      <c r="K180" s="302">
        <v>0.50864255734278652</v>
      </c>
      <c r="L180" s="302">
        <f t="shared" ref="L180:L187" si="57">SUM(J180:K180)</f>
        <v>0.68894125083647562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9.8562311360323882E-2</v>
      </c>
      <c r="C181" s="302">
        <v>0.26235275848517114</v>
      </c>
      <c r="D181" s="302">
        <f t="shared" si="55"/>
        <v>0.36091506984549504</v>
      </c>
      <c r="E181" s="303"/>
      <c r="F181" s="302">
        <v>0.13182074842719982</v>
      </c>
      <c r="G181" s="302">
        <v>0.32681727820570039</v>
      </c>
      <c r="H181" s="302">
        <f t="shared" si="56"/>
        <v>0.45863802663290021</v>
      </c>
      <c r="I181" s="303"/>
      <c r="J181" s="302">
        <v>0.15756653301452953</v>
      </c>
      <c r="K181" s="302">
        <v>0.32355294033179377</v>
      </c>
      <c r="L181" s="302">
        <f t="shared" si="57"/>
        <v>0.48111947334632332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0.4842493089454859</v>
      </c>
      <c r="C182" s="302">
        <v>0.27470673696273074</v>
      </c>
      <c r="D182" s="302">
        <f t="shared" si="55"/>
        <v>0.75895604590821664</v>
      </c>
      <c r="E182" s="303"/>
      <c r="F182" s="302">
        <v>0.50766148702529179</v>
      </c>
      <c r="G182" s="302">
        <v>0.35965154901020979</v>
      </c>
      <c r="H182" s="302">
        <f t="shared" si="56"/>
        <v>0.86731303603550158</v>
      </c>
      <c r="I182" s="303"/>
      <c r="J182" s="302">
        <v>0.52539115994264818</v>
      </c>
      <c r="K182" s="302">
        <v>0.45332033138008643</v>
      </c>
      <c r="L182" s="302">
        <f t="shared" si="57"/>
        <v>0.97871149132273461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1.056604449224743E-2</v>
      </c>
      <c r="C183" s="302">
        <v>0.44178853248193584</v>
      </c>
      <c r="D183" s="302">
        <f t="shared" si="55"/>
        <v>0.45235457697418324</v>
      </c>
      <c r="E183" s="303"/>
      <c r="F183" s="302">
        <v>1.3015415450803185E-2</v>
      </c>
      <c r="G183" s="302">
        <v>0.32648784703516376</v>
      </c>
      <c r="H183" s="302">
        <f t="shared" si="56"/>
        <v>0.33950326248596696</v>
      </c>
      <c r="I183" s="303"/>
      <c r="J183" s="302">
        <v>1.675880084308571E-2</v>
      </c>
      <c r="K183" s="302">
        <v>0.29260177768539414</v>
      </c>
      <c r="L183" s="302">
        <f t="shared" si="57"/>
        <v>0.30936057852847987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0.17856913504645086</v>
      </c>
      <c r="C184" s="302">
        <v>0.15870102767299032</v>
      </c>
      <c r="D184" s="302">
        <f t="shared" si="55"/>
        <v>0.33727016271944121</v>
      </c>
      <c r="E184" s="303"/>
      <c r="F184" s="302">
        <v>0.24341849340483812</v>
      </c>
      <c r="G184" s="302">
        <v>0.20608808506700171</v>
      </c>
      <c r="H184" s="302">
        <f t="shared" si="56"/>
        <v>0.44950657847183983</v>
      </c>
      <c r="I184" s="303"/>
      <c r="J184" s="302">
        <v>0.19464373308853383</v>
      </c>
      <c r="K184" s="302">
        <v>0.21294480115449368</v>
      </c>
      <c r="L184" s="302">
        <f t="shared" si="57"/>
        <v>0.40758853424302754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0.12981186017270444</v>
      </c>
      <c r="C185" s="302">
        <v>0.12073243678564087</v>
      </c>
      <c r="D185" s="302">
        <f t="shared" si="55"/>
        <v>0.25054429695834529</v>
      </c>
      <c r="E185" s="303"/>
      <c r="F185" s="302">
        <v>0.13216455163613569</v>
      </c>
      <c r="G185" s="302">
        <v>0.13757807459967406</v>
      </c>
      <c r="H185" s="302">
        <f t="shared" si="56"/>
        <v>0.26974262623580975</v>
      </c>
      <c r="I185" s="303"/>
      <c r="J185" s="302">
        <v>0.1444291101786534</v>
      </c>
      <c r="K185" s="302">
        <v>0.16429151661830158</v>
      </c>
      <c r="L185" s="302">
        <f t="shared" si="57"/>
        <v>0.308720626796955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0.10062127059360786</v>
      </c>
      <c r="C186" s="302">
        <v>2.8272935455579815</v>
      </c>
      <c r="D186" s="302">
        <f t="shared" si="55"/>
        <v>2.9279148161515893</v>
      </c>
      <c r="E186" s="303"/>
      <c r="F186" s="302">
        <v>0.1190728980010274</v>
      </c>
      <c r="G186" s="302">
        <v>2.8212657779012549</v>
      </c>
      <c r="H186" s="302">
        <f t="shared" si="56"/>
        <v>2.9403386759022823</v>
      </c>
      <c r="I186" s="303"/>
      <c r="J186" s="302">
        <v>0.19063934588897341</v>
      </c>
      <c r="K186" s="302">
        <v>2.8018954977384669</v>
      </c>
      <c r="L186" s="302">
        <f t="shared" si="57"/>
        <v>2.9925348436274404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0.30977534107550642</v>
      </c>
      <c r="C187" s="302">
        <v>1.055761729353903</v>
      </c>
      <c r="D187" s="302">
        <f t="shared" si="55"/>
        <v>1.3655370704294094</v>
      </c>
      <c r="E187" s="303"/>
      <c r="F187" s="302">
        <v>0.25587193075176229</v>
      </c>
      <c r="G187" s="302">
        <v>0.92649281704132525</v>
      </c>
      <c r="H187" s="302">
        <f t="shared" si="56"/>
        <v>1.1823647477930876</v>
      </c>
      <c r="I187" s="303"/>
      <c r="J187" s="302">
        <v>0.36398548586948126</v>
      </c>
      <c r="K187" s="302">
        <v>0.96349766536402082</v>
      </c>
      <c r="L187" s="302">
        <f t="shared" si="57"/>
        <v>1.3274831512335021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1.5053811309231879</v>
      </c>
      <c r="C189" s="311">
        <f t="shared" ref="C189:D189" si="58">SUM(C179:C187)</f>
        <v>5.8616188690768087</v>
      </c>
      <c r="D189" s="311">
        <f t="shared" si="58"/>
        <v>7.3669999999999973</v>
      </c>
      <c r="E189" s="311"/>
      <c r="F189" s="311">
        <f t="shared" ref="F189:H189" si="59">SUM(F179:F187)</f>
        <v>1.6948377629249258</v>
      </c>
      <c r="G189" s="311">
        <f t="shared" si="59"/>
        <v>6.0461622370750643</v>
      </c>
      <c r="H189" s="311">
        <f t="shared" si="59"/>
        <v>7.7409999999999908</v>
      </c>
      <c r="I189" s="311"/>
      <c r="J189" s="311">
        <f t="shared" ref="J189:L189" si="60">SUM(J179:J187)</f>
        <v>1.9581602290223232</v>
      </c>
      <c r="K189" s="311">
        <f t="shared" si="60"/>
        <v>6.2898397709776832</v>
      </c>
      <c r="L189" s="311">
        <f t="shared" si="60"/>
        <v>8.2480000000000064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0.56308239928590365</v>
      </c>
      <c r="C196" s="302">
        <v>0.63677481154221138</v>
      </c>
      <c r="D196" s="302">
        <f>SUM(B196:C196)</f>
        <v>1.1998572108281151</v>
      </c>
      <c r="E196" s="303"/>
      <c r="F196" s="302">
        <v>0.84440253779724717</v>
      </c>
      <c r="G196" s="302">
        <v>0.85724862555196069</v>
      </c>
      <c r="H196" s="302">
        <f>SUM(F196:G196)</f>
        <v>1.701651163349208</v>
      </c>
      <c r="I196" s="303"/>
      <c r="J196" s="302">
        <v>1.026548494312445</v>
      </c>
      <c r="K196" s="302">
        <v>1.2178349699180273</v>
      </c>
      <c r="L196" s="302">
        <f>SUM(J196:K196)</f>
        <v>2.2443834642304723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0.16001383787947546</v>
      </c>
      <c r="C197" s="302">
        <v>0.17395539754596667</v>
      </c>
      <c r="D197" s="302">
        <f t="shared" ref="D197:D204" si="61">SUM(B197:C197)</f>
        <v>0.3339692354254421</v>
      </c>
      <c r="E197" s="303"/>
      <c r="F197" s="302">
        <v>0.28734205014124176</v>
      </c>
      <c r="G197" s="302">
        <v>0.29424146870758222</v>
      </c>
      <c r="H197" s="302">
        <f t="shared" ref="H197:H204" si="62">SUM(F197:G197)</f>
        <v>0.58158351884882398</v>
      </c>
      <c r="I197" s="303"/>
      <c r="J197" s="302">
        <v>0.41591369905442682</v>
      </c>
      <c r="K197" s="302">
        <v>0.48942372115253024</v>
      </c>
      <c r="L197" s="302">
        <f t="shared" ref="L197:L204" si="63">SUM(J197:K197)</f>
        <v>0.90533742020695707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0.16988582871269312</v>
      </c>
      <c r="C198" s="302">
        <v>0.17715523484899609</v>
      </c>
      <c r="D198" s="302">
        <f t="shared" si="61"/>
        <v>0.34704106356168918</v>
      </c>
      <c r="E198" s="303"/>
      <c r="F198" s="302">
        <v>0.27177042400810825</v>
      </c>
      <c r="G198" s="302">
        <v>0.2627843825990791</v>
      </c>
      <c r="H198" s="302">
        <f t="shared" si="62"/>
        <v>0.53455480660718735</v>
      </c>
      <c r="I198" s="303"/>
      <c r="J198" s="302">
        <v>0.44810156402473206</v>
      </c>
      <c r="K198" s="302">
        <v>0.42390490819625948</v>
      </c>
      <c r="L198" s="302">
        <f t="shared" si="63"/>
        <v>0.87200647222099148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0.37303110588235988</v>
      </c>
      <c r="C199" s="302">
        <v>0.1646677145057944</v>
      </c>
      <c r="D199" s="302">
        <f t="shared" si="61"/>
        <v>0.53769882038815431</v>
      </c>
      <c r="E199" s="303"/>
      <c r="F199" s="302">
        <v>0.5094296042667974</v>
      </c>
      <c r="G199" s="302">
        <v>0.2147653260854592</v>
      </c>
      <c r="H199" s="302">
        <f t="shared" si="62"/>
        <v>0.72419493035225657</v>
      </c>
      <c r="I199" s="303"/>
      <c r="J199" s="302">
        <v>0.84062049317696574</v>
      </c>
      <c r="K199" s="302">
        <v>0.37837528449968427</v>
      </c>
      <c r="L199" s="302">
        <f t="shared" si="63"/>
        <v>1.21899577767665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0.39688180894996994</v>
      </c>
      <c r="C200" s="302">
        <v>0.85514115758362019</v>
      </c>
      <c r="D200" s="302">
        <f t="shared" si="61"/>
        <v>1.2520229665335902</v>
      </c>
      <c r="E200" s="303"/>
      <c r="F200" s="302">
        <v>0.49385819405558984</v>
      </c>
      <c r="G200" s="302">
        <v>0.81253243608830261</v>
      </c>
      <c r="H200" s="302">
        <f t="shared" si="62"/>
        <v>1.3063906301438926</v>
      </c>
      <c r="I200" s="303"/>
      <c r="J200" s="302">
        <v>0.63918368811223036</v>
      </c>
      <c r="K200" s="302">
        <v>0.78445219543705613</v>
      </c>
      <c r="L200" s="302">
        <f t="shared" si="63"/>
        <v>1.4236358835492866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0.37156135306427929</v>
      </c>
      <c r="C201" s="302">
        <v>7.9965197107959879E-2</v>
      </c>
      <c r="D201" s="302">
        <f t="shared" si="61"/>
        <v>0.45152655017223919</v>
      </c>
      <c r="E201" s="303"/>
      <c r="F201" s="302">
        <v>0.44578859691860845</v>
      </c>
      <c r="G201" s="302">
        <v>0.11325531523858791</v>
      </c>
      <c r="H201" s="302">
        <f t="shared" si="62"/>
        <v>0.5590439121571964</v>
      </c>
      <c r="I201" s="303"/>
      <c r="J201" s="302">
        <v>0.53397109633297468</v>
      </c>
      <c r="K201" s="302">
        <v>0.15484378555762868</v>
      </c>
      <c r="L201" s="302">
        <f t="shared" si="63"/>
        <v>0.68881488189060336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0.4868778744115182</v>
      </c>
      <c r="C202" s="302">
        <v>0.31877253732438787</v>
      </c>
      <c r="D202" s="302">
        <f t="shared" si="61"/>
        <v>0.80565041173590601</v>
      </c>
      <c r="E202" s="303"/>
      <c r="F202" s="302">
        <v>0.6256864807424859</v>
      </c>
      <c r="G202" s="302">
        <v>0.39015690726541397</v>
      </c>
      <c r="H202" s="302">
        <f t="shared" si="62"/>
        <v>1.0158433880078999</v>
      </c>
      <c r="I202" s="303"/>
      <c r="J202" s="302">
        <v>1.1559234246341004</v>
      </c>
      <c r="K202" s="302">
        <v>0.56960900793222802</v>
      </c>
      <c r="L202" s="302">
        <f t="shared" si="63"/>
        <v>1.7255324325663284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7.1653394130022321E-2</v>
      </c>
      <c r="C203" s="302">
        <v>0.30855363448693562</v>
      </c>
      <c r="D203" s="302">
        <f t="shared" si="61"/>
        <v>0.38020702861695793</v>
      </c>
      <c r="E203" s="303"/>
      <c r="F203" s="302">
        <v>8.1259849936147849E-2</v>
      </c>
      <c r="G203" s="302">
        <v>0.40635148703166429</v>
      </c>
      <c r="H203" s="302">
        <f t="shared" si="62"/>
        <v>0.48761133696781211</v>
      </c>
      <c r="I203" s="303"/>
      <c r="J203" s="302">
        <v>0.21475384591621996</v>
      </c>
      <c r="K203" s="302">
        <v>0.67773146605301793</v>
      </c>
      <c r="L203" s="302">
        <f t="shared" si="63"/>
        <v>0.89248531196923786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2.6080116777603846</v>
      </c>
      <c r="C204" s="302">
        <v>1.8790150349775046</v>
      </c>
      <c r="D204" s="302">
        <f t="shared" si="61"/>
        <v>4.4870267127378893</v>
      </c>
      <c r="E204" s="303"/>
      <c r="F204" s="302">
        <v>3.0910932309318087</v>
      </c>
      <c r="G204" s="302">
        <v>2.1390330826339214</v>
      </c>
      <c r="H204" s="302">
        <f t="shared" si="62"/>
        <v>5.2301263135657301</v>
      </c>
      <c r="I204" s="303"/>
      <c r="J204" s="302">
        <v>3.0344941528413565</v>
      </c>
      <c r="K204" s="302">
        <v>2.2593142028481026</v>
      </c>
      <c r="L204" s="302">
        <f t="shared" si="63"/>
        <v>5.2938083556894586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5.2009992800766067</v>
      </c>
      <c r="C206" s="311">
        <f t="shared" ref="C206:D206" si="64">SUM(C196:C204)</f>
        <v>4.5940007199233763</v>
      </c>
      <c r="D206" s="311">
        <f t="shared" si="64"/>
        <v>9.7949999999999839</v>
      </c>
      <c r="E206" s="311"/>
      <c r="F206" s="311">
        <f t="shared" ref="F206:H206" si="65">SUM(F196:F204)</f>
        <v>6.6506309687980352</v>
      </c>
      <c r="G206" s="311">
        <f t="shared" si="65"/>
        <v>5.4903690312019719</v>
      </c>
      <c r="H206" s="311">
        <f t="shared" si="65"/>
        <v>12.141000000000009</v>
      </c>
      <c r="I206" s="311"/>
      <c r="J206" s="311">
        <f t="shared" ref="J206:L206" si="66">SUM(J196:J204)</f>
        <v>8.3095104584054518</v>
      </c>
      <c r="K206" s="311">
        <f t="shared" si="66"/>
        <v>6.9554895415945346</v>
      </c>
      <c r="L206" s="311">
        <f t="shared" si="66"/>
        <v>15.264999999999985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2.566519237791455E-2</v>
      </c>
      <c r="C213" s="302">
        <v>6.8633250676444713E-2</v>
      </c>
      <c r="D213" s="302">
        <f>SUM(B213:C213)</f>
        <v>9.4298443054359263E-2</v>
      </c>
      <c r="E213" s="303"/>
      <c r="F213" s="302">
        <v>2.936046937266424E-2</v>
      </c>
      <c r="G213" s="302">
        <v>7.1558792184583622E-2</v>
      </c>
      <c r="H213" s="302">
        <f>SUM(F213:G213)</f>
        <v>0.10091926155724787</v>
      </c>
      <c r="I213" s="303"/>
      <c r="J213" s="302">
        <v>2.7048593083301636E-2</v>
      </c>
      <c r="K213" s="302">
        <v>7.1486030270197065E-2</v>
      </c>
      <c r="L213" s="302">
        <f>SUM(J213:K213)</f>
        <v>9.8534623353498704E-2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4.5855920193756734E-2</v>
      </c>
      <c r="C214" s="302">
        <v>0.16709708306680152</v>
      </c>
      <c r="D214" s="302">
        <f t="shared" ref="D214:D221" si="67">SUM(B214:C214)</f>
        <v>0.21295300326055824</v>
      </c>
      <c r="E214" s="303"/>
      <c r="F214" s="302">
        <v>5.2223074775663417E-2</v>
      </c>
      <c r="G214" s="302">
        <v>0.18928649668867509</v>
      </c>
      <c r="H214" s="302">
        <f t="shared" ref="H214:H221" si="68">SUM(F214:G214)</f>
        <v>0.24150957146433849</v>
      </c>
      <c r="I214" s="303"/>
      <c r="J214" s="302">
        <v>5.8349245969504471E-2</v>
      </c>
      <c r="K214" s="302">
        <v>0.20405861414868542</v>
      </c>
      <c r="L214" s="302">
        <f t="shared" ref="L214:L221" si="69">SUM(J214:K214)</f>
        <v>0.2624078601181899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7.0722087024209457E-2</v>
      </c>
      <c r="C215" s="302">
        <v>0.18618542224897172</v>
      </c>
      <c r="D215" s="302">
        <f t="shared" si="67"/>
        <v>0.25690750927318118</v>
      </c>
      <c r="E215" s="303"/>
      <c r="F215" s="302">
        <v>8.9713443786079997E-2</v>
      </c>
      <c r="G215" s="302">
        <v>0.21033031184101911</v>
      </c>
      <c r="H215" s="302">
        <f t="shared" si="68"/>
        <v>0.30004375562709912</v>
      </c>
      <c r="I215" s="303"/>
      <c r="J215" s="302">
        <v>9.0019607047732958E-2</v>
      </c>
      <c r="K215" s="302">
        <v>0.19604456772473219</v>
      </c>
      <c r="L215" s="302">
        <f t="shared" si="69"/>
        <v>0.28606417477246515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8.9429829313936643E-2</v>
      </c>
      <c r="C216" s="302">
        <v>3.118079267681503E-2</v>
      </c>
      <c r="D216" s="302">
        <f t="shared" si="67"/>
        <v>0.12061062199075168</v>
      </c>
      <c r="E216" s="303"/>
      <c r="F216" s="302">
        <v>6.9182954390228951E-2</v>
      </c>
      <c r="G216" s="302">
        <v>3.0510640512214946E-2</v>
      </c>
      <c r="H216" s="302">
        <f t="shared" si="68"/>
        <v>9.9693594902443894E-2</v>
      </c>
      <c r="I216" s="303"/>
      <c r="J216" s="302">
        <v>6.4307005734922651E-2</v>
      </c>
      <c r="K216" s="302">
        <v>3.0391249836608684E-2</v>
      </c>
      <c r="L216" s="302">
        <f t="shared" si="69"/>
        <v>9.4698255571531331E-2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1.1077709255109428E-2</v>
      </c>
      <c r="C217" s="302">
        <v>6.3253130891065934E-2</v>
      </c>
      <c r="D217" s="302">
        <f t="shared" si="67"/>
        <v>7.4330840146175359E-2</v>
      </c>
      <c r="E217" s="303"/>
      <c r="F217" s="302">
        <v>1.5209886733547822E-2</v>
      </c>
      <c r="G217" s="302">
        <v>5.1724061635311416E-2</v>
      </c>
      <c r="H217" s="302">
        <f t="shared" si="68"/>
        <v>6.6933948368859242E-2</v>
      </c>
      <c r="I217" s="303"/>
      <c r="J217" s="302">
        <v>1.8242180132912653E-2</v>
      </c>
      <c r="K217" s="302">
        <v>4.7606185292929752E-2</v>
      </c>
      <c r="L217" s="302">
        <f t="shared" si="69"/>
        <v>6.5848365425842409E-2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4.7040066852905904E-2</v>
      </c>
      <c r="C218" s="302">
        <v>1.6248853887225037E-2</v>
      </c>
      <c r="D218" s="302">
        <f t="shared" si="67"/>
        <v>6.3288920740130941E-2</v>
      </c>
      <c r="E218" s="303"/>
      <c r="F218" s="302">
        <v>3.6652908818694326E-2</v>
      </c>
      <c r="G218" s="302">
        <v>1.8057932913977295E-2</v>
      </c>
      <c r="H218" s="302">
        <f t="shared" si="68"/>
        <v>5.4710841732671621E-2</v>
      </c>
      <c r="I218" s="303"/>
      <c r="J218" s="302">
        <v>3.4531200130167847E-2</v>
      </c>
      <c r="K218" s="302">
        <v>2.0964376644901243E-2</v>
      </c>
      <c r="L218" s="302">
        <f t="shared" si="69"/>
        <v>5.549557677506909E-2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3.1531160166928196E-2</v>
      </c>
      <c r="C219" s="302">
        <v>3.0030490203998964E-2</v>
      </c>
      <c r="D219" s="302">
        <f t="shared" si="67"/>
        <v>6.156165037092716E-2</v>
      </c>
      <c r="E219" s="303"/>
      <c r="F219" s="302">
        <v>2.4924618231601612E-2</v>
      </c>
      <c r="G219" s="302">
        <v>2.7373969371923136E-2</v>
      </c>
      <c r="H219" s="302">
        <f t="shared" si="68"/>
        <v>5.2298587603524752E-2</v>
      </c>
      <c r="I219" s="303"/>
      <c r="J219" s="302">
        <v>2.4091152094845861E-2</v>
      </c>
      <c r="K219" s="302">
        <v>3.3920779498565208E-2</v>
      </c>
      <c r="L219" s="302">
        <f t="shared" si="69"/>
        <v>5.8011931593411073E-2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7.4444144223319905E-3</v>
      </c>
      <c r="C220" s="302">
        <v>1.5549648638040771E-2</v>
      </c>
      <c r="D220" s="302">
        <f t="shared" si="67"/>
        <v>2.2994063060372761E-2</v>
      </c>
      <c r="E220" s="303"/>
      <c r="F220" s="302">
        <v>1.2412458348452862E-2</v>
      </c>
      <c r="G220" s="302">
        <v>1.4355554737433707E-2</v>
      </c>
      <c r="H220" s="302">
        <f t="shared" si="68"/>
        <v>2.6768013085886569E-2</v>
      </c>
      <c r="I220" s="303"/>
      <c r="J220" s="302">
        <v>1.77434297895415E-2</v>
      </c>
      <c r="K220" s="302">
        <v>1.3808147251136721E-2</v>
      </c>
      <c r="L220" s="302">
        <f t="shared" si="69"/>
        <v>3.1551577040678222E-2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8.4523488671650521E-2</v>
      </c>
      <c r="C221" s="302">
        <v>6.9531459431891596E-2</v>
      </c>
      <c r="D221" s="302">
        <f t="shared" si="67"/>
        <v>0.15405494810354212</v>
      </c>
      <c r="E221" s="303"/>
      <c r="F221" s="302">
        <v>7.4004711572944998E-2</v>
      </c>
      <c r="G221" s="302">
        <v>5.1117714084984403E-2</v>
      </c>
      <c r="H221" s="302">
        <f t="shared" si="68"/>
        <v>0.12512242565792941</v>
      </c>
      <c r="I221" s="303"/>
      <c r="J221" s="302">
        <v>6.3667836103223463E-2</v>
      </c>
      <c r="K221" s="302">
        <v>5.9719799246089653E-2</v>
      </c>
      <c r="L221" s="302">
        <f t="shared" si="69"/>
        <v>0.12338763534931312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0.41328986827874348</v>
      </c>
      <c r="C223" s="311">
        <f t="shared" ref="C223:D223" si="70">SUM(C213:C221)</f>
        <v>0.64771013172125524</v>
      </c>
      <c r="D223" s="311">
        <f t="shared" si="70"/>
        <v>1.0609999999999988</v>
      </c>
      <c r="E223" s="311"/>
      <c r="F223" s="311">
        <f t="shared" ref="F223:H223" si="71">SUM(F213:F221)</f>
        <v>0.40368452602987825</v>
      </c>
      <c r="G223" s="311">
        <f t="shared" si="71"/>
        <v>0.66431547397012269</v>
      </c>
      <c r="H223" s="311">
        <f t="shared" si="71"/>
        <v>1.0680000000000009</v>
      </c>
      <c r="I223" s="311"/>
      <c r="J223" s="311">
        <f t="shared" ref="J223:L223" si="72">SUM(J213:J221)</f>
        <v>0.39800025008615308</v>
      </c>
      <c r="K223" s="311">
        <f t="shared" si="72"/>
        <v>0.67799974991384593</v>
      </c>
      <c r="L223" s="311">
        <f t="shared" si="72"/>
        <v>1.0759999999999992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0.14718110088958858</v>
      </c>
      <c r="C230" s="302">
        <v>0.37478349580301495</v>
      </c>
      <c r="D230" s="302">
        <f>SUM(B230:C230)</f>
        <v>0.52196459669260353</v>
      </c>
      <c r="E230" s="303"/>
      <c r="F230" s="302">
        <v>0.17875274204227637</v>
      </c>
      <c r="G230" s="302">
        <v>0.44097267191258033</v>
      </c>
      <c r="H230" s="302">
        <f>SUM(F230:G230)</f>
        <v>0.6197254139548567</v>
      </c>
      <c r="I230" s="303"/>
      <c r="J230" s="302">
        <v>0.20373041346514073</v>
      </c>
      <c r="K230" s="302">
        <v>0.41350349405346121</v>
      </c>
      <c r="L230" s="302">
        <f>SUM(J230:K230)</f>
        <v>0.61723390751860197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0.26995023492797343</v>
      </c>
      <c r="C231" s="302">
        <v>1.2760628916254135</v>
      </c>
      <c r="D231" s="302">
        <f t="shared" ref="D231:D238" si="73">SUM(B231:C231)</f>
        <v>1.546013126553387</v>
      </c>
      <c r="E231" s="303"/>
      <c r="F231" s="302">
        <v>0.36114486629078041</v>
      </c>
      <c r="G231" s="302">
        <v>1.5036967460947701</v>
      </c>
      <c r="H231" s="302">
        <f t="shared" ref="H231:H238" si="74">SUM(F231:G231)</f>
        <v>1.8648416123855505</v>
      </c>
      <c r="I231" s="303"/>
      <c r="J231" s="302">
        <v>0.49603663317143665</v>
      </c>
      <c r="K231" s="302">
        <v>1.8098323398992486</v>
      </c>
      <c r="L231" s="302">
        <f t="shared" ref="L231:L238" si="75">SUM(J231:K231)</f>
        <v>2.3058689730706852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0.21820477732657256</v>
      </c>
      <c r="C232" s="302">
        <v>0.46193171946445138</v>
      </c>
      <c r="D232" s="302">
        <f t="shared" si="73"/>
        <v>0.68013649679102395</v>
      </c>
      <c r="E232" s="303"/>
      <c r="F232" s="302">
        <v>0.25373613700481767</v>
      </c>
      <c r="G232" s="302">
        <v>0.52373165061016602</v>
      </c>
      <c r="H232" s="302">
        <f t="shared" si="74"/>
        <v>0.7774677876149837</v>
      </c>
      <c r="I232" s="303"/>
      <c r="J232" s="302">
        <v>0.29516280807113165</v>
      </c>
      <c r="K232" s="302">
        <v>0.50732688723249708</v>
      </c>
      <c r="L232" s="302">
        <f t="shared" si="75"/>
        <v>0.80248969530362868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0.28114487439638303</v>
      </c>
      <c r="C233" s="302">
        <v>0.11131885085226037</v>
      </c>
      <c r="D233" s="302">
        <f t="shared" si="73"/>
        <v>0.39246372524864337</v>
      </c>
      <c r="E233" s="303"/>
      <c r="F233" s="302">
        <v>0.21405844039035668</v>
      </c>
      <c r="G233" s="302">
        <v>0.1244096801758786</v>
      </c>
      <c r="H233" s="302">
        <f t="shared" si="74"/>
        <v>0.33846812056623526</v>
      </c>
      <c r="I233" s="303"/>
      <c r="J233" s="302">
        <v>0.17021876588454071</v>
      </c>
      <c r="K233" s="302">
        <v>0.14673597982743469</v>
      </c>
      <c r="L233" s="302">
        <f t="shared" si="75"/>
        <v>0.31695474571197541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1.4595673496305807E-2</v>
      </c>
      <c r="C234" s="302">
        <v>0.19113629651955885</v>
      </c>
      <c r="D234" s="302">
        <f t="shared" si="73"/>
        <v>0.20573197001586466</v>
      </c>
      <c r="E234" s="303"/>
      <c r="F234" s="302">
        <v>1.7603463097852972E-2</v>
      </c>
      <c r="G234" s="302">
        <v>0.19001744040083524</v>
      </c>
      <c r="H234" s="302">
        <f t="shared" si="74"/>
        <v>0.2076209034986882</v>
      </c>
      <c r="I234" s="303"/>
      <c r="J234" s="302">
        <v>3.0335260591980939E-2</v>
      </c>
      <c r="K234" s="302">
        <v>0.19775806593139364</v>
      </c>
      <c r="L234" s="302">
        <f t="shared" si="75"/>
        <v>0.22809332652337458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5.5340761506930576E-2</v>
      </c>
      <c r="C235" s="302">
        <v>4.1533334376280463E-2</v>
      </c>
      <c r="D235" s="302">
        <f t="shared" si="73"/>
        <v>9.6874095883211039E-2</v>
      </c>
      <c r="E235" s="303"/>
      <c r="F235" s="302">
        <v>5.170103490686203E-2</v>
      </c>
      <c r="G235" s="302">
        <v>4.3071966250721488E-2</v>
      </c>
      <c r="H235" s="302">
        <f t="shared" si="74"/>
        <v>9.4773001157583525E-2</v>
      </c>
      <c r="I235" s="303"/>
      <c r="J235" s="302">
        <v>6.3642433623430736E-2</v>
      </c>
      <c r="K235" s="302">
        <v>5.6418000369060715E-2</v>
      </c>
      <c r="L235" s="302">
        <f t="shared" si="75"/>
        <v>0.12006043399249144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0.11121292853620063</v>
      </c>
      <c r="C236" s="302">
        <v>5.7716834017130833E-2</v>
      </c>
      <c r="D236" s="302">
        <f t="shared" si="73"/>
        <v>0.16892976255333148</v>
      </c>
      <c r="E236" s="303"/>
      <c r="F236" s="302">
        <v>9.2932408455985188E-2</v>
      </c>
      <c r="G236" s="302">
        <v>6.9610698706808596E-2</v>
      </c>
      <c r="H236" s="302">
        <f t="shared" si="74"/>
        <v>0.1625431071627938</v>
      </c>
      <c r="I236" s="303"/>
      <c r="J236" s="302">
        <v>9.6819566085659878E-2</v>
      </c>
      <c r="K236" s="302">
        <v>8.8189722121026423E-2</v>
      </c>
      <c r="L236" s="302">
        <f t="shared" si="75"/>
        <v>0.1850092882066863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7.3485132537436243E-3</v>
      </c>
      <c r="C237" s="302">
        <v>2.7624117480996701E-2</v>
      </c>
      <c r="D237" s="302">
        <f t="shared" si="73"/>
        <v>3.4972630734740329E-2</v>
      </c>
      <c r="E237" s="303"/>
      <c r="F237" s="302">
        <v>6.1985911833818659E-3</v>
      </c>
      <c r="G237" s="302">
        <v>3.6888454976810217E-2</v>
      </c>
      <c r="H237" s="302">
        <f t="shared" si="74"/>
        <v>4.3087046160192086E-2</v>
      </c>
      <c r="I237" s="303"/>
      <c r="J237" s="302">
        <v>8.0145318598489577E-3</v>
      </c>
      <c r="K237" s="302">
        <v>4.0647374740428274E-2</v>
      </c>
      <c r="L237" s="302">
        <f t="shared" si="75"/>
        <v>4.8661906600277235E-2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2.3822158886210008E-2</v>
      </c>
      <c r="C238" s="302">
        <v>3.7091436640986131E-2</v>
      </c>
      <c r="D238" s="302">
        <f t="shared" si="73"/>
        <v>6.0913595527196135E-2</v>
      </c>
      <c r="E238" s="303"/>
      <c r="F238" s="302">
        <v>1.6848337977337605E-2</v>
      </c>
      <c r="G238" s="302">
        <v>3.4624669521769874E-2</v>
      </c>
      <c r="H238" s="302">
        <f t="shared" si="74"/>
        <v>5.1473007499107479E-2</v>
      </c>
      <c r="I238" s="303"/>
      <c r="J238" s="302">
        <v>2.6874317782739528E-2</v>
      </c>
      <c r="K238" s="302">
        <v>3.4753405289534939E-2</v>
      </c>
      <c r="L238" s="302">
        <f t="shared" si="75"/>
        <v>6.1627723072274466E-2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1.1288010232199084</v>
      </c>
      <c r="C240" s="311">
        <f t="shared" ref="C240:D240" si="76">SUM(C230:C238)</f>
        <v>2.5791989767800936</v>
      </c>
      <c r="D240" s="311">
        <f t="shared" si="76"/>
        <v>3.7080000000000015</v>
      </c>
      <c r="E240" s="311"/>
      <c r="F240" s="311">
        <f t="shared" ref="F240:H240" si="77">SUM(F230:F238)</f>
        <v>1.192976021349651</v>
      </c>
      <c r="G240" s="311">
        <f t="shared" si="77"/>
        <v>2.967023978650341</v>
      </c>
      <c r="H240" s="311">
        <f t="shared" si="77"/>
        <v>4.1599999999999913</v>
      </c>
      <c r="I240" s="311"/>
      <c r="J240" s="311">
        <f t="shared" ref="J240:L240" si="78">SUM(J230:J238)</f>
        <v>1.3908347305359097</v>
      </c>
      <c r="K240" s="311">
        <f t="shared" si="78"/>
        <v>3.2951652694640861</v>
      </c>
      <c r="L240" s="311">
        <f t="shared" si="78"/>
        <v>4.6859999999999955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0.13034410841951491</v>
      </c>
      <c r="C247" s="302">
        <v>0.27267325043138368</v>
      </c>
      <c r="D247" s="302">
        <f>SUM(B247:C247)</f>
        <v>0.40301735885089862</v>
      </c>
      <c r="E247" s="303"/>
      <c r="F247" s="302">
        <v>0.10535875584306136</v>
      </c>
      <c r="G247" s="302">
        <v>0.19016779456120173</v>
      </c>
      <c r="H247" s="302">
        <f>SUM(F247:G247)</f>
        <v>0.29552655040426307</v>
      </c>
      <c r="I247" s="303"/>
      <c r="J247" s="302">
        <v>0.10972683778587604</v>
      </c>
      <c r="K247" s="302">
        <v>0.15418166559618152</v>
      </c>
      <c r="L247" s="302">
        <f>SUM(J247:K247)</f>
        <v>0.26390850338205757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0.16984563595447683</v>
      </c>
      <c r="C248" s="302">
        <v>0.36491117304827109</v>
      </c>
      <c r="D248" s="302">
        <f t="shared" ref="D248:D255" si="79">SUM(B248:C248)</f>
        <v>0.53475680900274791</v>
      </c>
      <c r="E248" s="303"/>
      <c r="F248" s="302">
        <v>0.14846495434808257</v>
      </c>
      <c r="G248" s="302">
        <v>0.2688703858360576</v>
      </c>
      <c r="H248" s="302">
        <f t="shared" ref="H248:H255" si="80">SUM(F248:G248)</f>
        <v>0.4173353401841402</v>
      </c>
      <c r="I248" s="303"/>
      <c r="J248" s="302">
        <v>0.17558756271968684</v>
      </c>
      <c r="K248" s="302">
        <v>0.29886072325724911</v>
      </c>
      <c r="L248" s="302">
        <f t="shared" ref="L248:L255" si="81">SUM(J248:K248)</f>
        <v>0.47444828597693595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0.27866328225367265</v>
      </c>
      <c r="C249" s="302">
        <v>0.39744108895745911</v>
      </c>
      <c r="D249" s="302">
        <f t="shared" si="79"/>
        <v>0.67610437121113176</v>
      </c>
      <c r="E249" s="303"/>
      <c r="F249" s="302">
        <v>0.19508620231798274</v>
      </c>
      <c r="G249" s="302">
        <v>0.27850071135499704</v>
      </c>
      <c r="H249" s="302">
        <f t="shared" si="80"/>
        <v>0.47358691367297978</v>
      </c>
      <c r="I249" s="303"/>
      <c r="J249" s="302">
        <v>0.19922669224087802</v>
      </c>
      <c r="K249" s="302">
        <v>0.24193848203891777</v>
      </c>
      <c r="L249" s="302">
        <f t="shared" si="81"/>
        <v>0.44116517427979579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0.66698435574195769</v>
      </c>
      <c r="C250" s="302">
        <v>0.26995401938891528</v>
      </c>
      <c r="D250" s="302">
        <f t="shared" si="79"/>
        <v>0.93693837513087297</v>
      </c>
      <c r="E250" s="303"/>
      <c r="F250" s="302">
        <v>0.41228194469794416</v>
      </c>
      <c r="G250" s="302">
        <v>0.1933104897615715</v>
      </c>
      <c r="H250" s="302">
        <f t="shared" si="80"/>
        <v>0.60559243445951561</v>
      </c>
      <c r="I250" s="303"/>
      <c r="J250" s="302">
        <v>0.32153709745830306</v>
      </c>
      <c r="K250" s="302">
        <v>0.19914121306769517</v>
      </c>
      <c r="L250" s="302">
        <f t="shared" si="81"/>
        <v>0.52067831052599822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8.6924374028385029E-3</v>
      </c>
      <c r="C251" s="302">
        <v>2.798336910418486E-2</v>
      </c>
      <c r="D251" s="302">
        <f t="shared" si="79"/>
        <v>3.6675806507023359E-2</v>
      </c>
      <c r="E251" s="303"/>
      <c r="F251" s="302">
        <v>4.9685598401290601E-3</v>
      </c>
      <c r="G251" s="302">
        <v>1.4304921321391863E-2</v>
      </c>
      <c r="H251" s="302">
        <f t="shared" si="80"/>
        <v>1.9273481161520924E-2</v>
      </c>
      <c r="I251" s="303"/>
      <c r="J251" s="302">
        <v>5.6674922635164913E-3</v>
      </c>
      <c r="K251" s="302">
        <v>1.1014378863180924E-2</v>
      </c>
      <c r="L251" s="302">
        <f t="shared" si="81"/>
        <v>1.6681871126697417E-2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1.9127418469698058E-2</v>
      </c>
      <c r="C252" s="302">
        <v>9.4131474837875779E-3</v>
      </c>
      <c r="D252" s="302">
        <f t="shared" si="79"/>
        <v>2.8540565953485635E-2</v>
      </c>
      <c r="E252" s="303"/>
      <c r="F252" s="302">
        <v>9.2392393205893396E-3</v>
      </c>
      <c r="G252" s="302">
        <v>7.0890979625664804E-3</v>
      </c>
      <c r="H252" s="302">
        <f t="shared" si="80"/>
        <v>1.632833728315582E-2</v>
      </c>
      <c r="I252" s="303"/>
      <c r="J252" s="302">
        <v>1.0820260361425069E-2</v>
      </c>
      <c r="K252" s="302">
        <v>7.820462202143906E-3</v>
      </c>
      <c r="L252" s="302">
        <f t="shared" si="81"/>
        <v>1.8640722563568975E-2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0.17858652042208922</v>
      </c>
      <c r="C253" s="302">
        <v>9.8590672524274905E-2</v>
      </c>
      <c r="D253" s="302">
        <f t="shared" si="79"/>
        <v>0.27717719294636411</v>
      </c>
      <c r="E253" s="303"/>
      <c r="F253" s="302">
        <v>0.10440376097381782</v>
      </c>
      <c r="G253" s="302">
        <v>6.4213336725857037E-2</v>
      </c>
      <c r="H253" s="302">
        <f t="shared" si="80"/>
        <v>0.16861709769967487</v>
      </c>
      <c r="I253" s="303"/>
      <c r="J253" s="302">
        <v>9.4501905945337944E-2</v>
      </c>
      <c r="K253" s="302">
        <v>6.9306746055149804E-2</v>
      </c>
      <c r="L253" s="302">
        <f t="shared" si="81"/>
        <v>0.16380865200048775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3.8583989439342097E-3</v>
      </c>
      <c r="C254" s="302">
        <v>1.6823814533773331E-2</v>
      </c>
      <c r="D254" s="302">
        <f t="shared" si="79"/>
        <v>2.0682213477707542E-2</v>
      </c>
      <c r="E254" s="303"/>
      <c r="F254" s="302">
        <v>1.7041707578001461E-3</v>
      </c>
      <c r="G254" s="302">
        <v>1.3206732029370012E-2</v>
      </c>
      <c r="H254" s="302">
        <f t="shared" si="80"/>
        <v>1.4910902787170159E-2</v>
      </c>
      <c r="I254" s="303"/>
      <c r="J254" s="302">
        <v>2.3609133027829958E-3</v>
      </c>
      <c r="K254" s="302">
        <v>1.5196241098436905E-2</v>
      </c>
      <c r="L254" s="302">
        <f t="shared" si="81"/>
        <v>1.7557154401219903E-2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2.8911131860712567E-2</v>
      </c>
      <c r="C255" s="302">
        <v>2.2196175059064002E-2</v>
      </c>
      <c r="D255" s="302">
        <f t="shared" si="79"/>
        <v>5.1107306919776566E-2</v>
      </c>
      <c r="E255" s="303"/>
      <c r="F255" s="302">
        <v>9.4251551266830939E-3</v>
      </c>
      <c r="G255" s="302">
        <v>1.2403787220895355E-2</v>
      </c>
      <c r="H255" s="302">
        <f t="shared" si="80"/>
        <v>2.1828942347578449E-2</v>
      </c>
      <c r="I255" s="303"/>
      <c r="J255" s="302">
        <v>9.5447026846205325E-3</v>
      </c>
      <c r="K255" s="302">
        <v>1.0566623058618158E-2</v>
      </c>
      <c r="L255" s="302">
        <f t="shared" si="81"/>
        <v>2.0111325743238692E-2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1.4850132894688948</v>
      </c>
      <c r="C257" s="311">
        <f t="shared" ref="C257:D257" si="82">SUM(C247:C255)</f>
        <v>1.479986710531114</v>
      </c>
      <c r="D257" s="311">
        <f t="shared" si="82"/>
        <v>2.9650000000000083</v>
      </c>
      <c r="E257" s="311"/>
      <c r="F257" s="311">
        <f t="shared" ref="F257:H257" si="83">SUM(F247:F255)</f>
        <v>0.99093274322609026</v>
      </c>
      <c r="G257" s="311">
        <f t="shared" si="83"/>
        <v>1.0420672567739084</v>
      </c>
      <c r="H257" s="311">
        <f t="shared" si="83"/>
        <v>2.0329999999999986</v>
      </c>
      <c r="I257" s="311"/>
      <c r="J257" s="311">
        <f t="shared" ref="J257:L257" si="84">SUM(J247:J255)</f>
        <v>0.92897346476242693</v>
      </c>
      <c r="K257" s="311">
        <f t="shared" si="84"/>
        <v>1.0080265352375732</v>
      </c>
      <c r="L257" s="311">
        <f t="shared" si="84"/>
        <v>1.9370000000000001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0.23584623266811514</v>
      </c>
      <c r="C264" s="302">
        <v>0.34348575541928683</v>
      </c>
      <c r="D264" s="302">
        <f>SUM(B264:C264)</f>
        <v>0.57933198808740194</v>
      </c>
      <c r="E264" s="303"/>
      <c r="F264" s="302">
        <v>0.25127462071446161</v>
      </c>
      <c r="G264" s="302">
        <v>0.49293218696529617</v>
      </c>
      <c r="H264" s="302">
        <f>SUM(F264:G264)</f>
        <v>0.74420680767975778</v>
      </c>
      <c r="I264" s="303"/>
      <c r="J264" s="302">
        <v>0.2904107816305368</v>
      </c>
      <c r="K264" s="302">
        <v>0.56933743877682852</v>
      </c>
      <c r="L264" s="302">
        <f>SUM(J264:K264)</f>
        <v>0.85974822040736532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0.30931928159602756</v>
      </c>
      <c r="C265" s="302">
        <v>0.29217116878906552</v>
      </c>
      <c r="D265" s="302">
        <f t="shared" ref="D265:D272" si="85">SUM(B265:C265)</f>
        <v>0.60149045038509308</v>
      </c>
      <c r="E265" s="303"/>
      <c r="F265" s="302">
        <v>0.34099718179190663</v>
      </c>
      <c r="G265" s="302">
        <v>0.44827574415972843</v>
      </c>
      <c r="H265" s="302">
        <f t="shared" ref="H265:H272" si="86">SUM(F265:G265)</f>
        <v>0.78927292595163512</v>
      </c>
      <c r="I265" s="303"/>
      <c r="J265" s="302">
        <v>0.43994502062813884</v>
      </c>
      <c r="K265" s="302">
        <v>0.60160149319742862</v>
      </c>
      <c r="L265" s="302">
        <f t="shared" ref="L265:L272" si="87">SUM(J265:K265)</f>
        <v>1.0415465138255675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0.31792646857416018</v>
      </c>
      <c r="C266" s="302">
        <v>0.31617769479871094</v>
      </c>
      <c r="D266" s="302">
        <f t="shared" si="85"/>
        <v>0.63410416337287112</v>
      </c>
      <c r="E266" s="303"/>
      <c r="F266" s="302">
        <v>0.33121604439678037</v>
      </c>
      <c r="G266" s="302">
        <v>0.44811750049518412</v>
      </c>
      <c r="H266" s="302">
        <f t="shared" si="86"/>
        <v>0.77933354489196449</v>
      </c>
      <c r="I266" s="303"/>
      <c r="J266" s="302">
        <v>0.51528614243842386</v>
      </c>
      <c r="K266" s="302">
        <v>0.52184701795044186</v>
      </c>
      <c r="L266" s="302">
        <f t="shared" si="87"/>
        <v>1.0371331603888656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0.86246793123968246</v>
      </c>
      <c r="C267" s="302">
        <v>0.13935004288835934</v>
      </c>
      <c r="D267" s="302">
        <f t="shared" si="85"/>
        <v>1.0018179741280417</v>
      </c>
      <c r="E267" s="303"/>
      <c r="F267" s="302">
        <v>0.75314578338014371</v>
      </c>
      <c r="G267" s="302">
        <v>0.19057274318096853</v>
      </c>
      <c r="H267" s="302">
        <f t="shared" si="86"/>
        <v>0.94371852656111221</v>
      </c>
      <c r="I267" s="303"/>
      <c r="J267" s="302">
        <v>0.70168706644240042</v>
      </c>
      <c r="K267" s="302">
        <v>0.22743122848804376</v>
      </c>
      <c r="L267" s="302">
        <f t="shared" si="87"/>
        <v>0.92911829493044418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3.8705630404448452E-2</v>
      </c>
      <c r="C268" s="302">
        <v>0.22181701938479387</v>
      </c>
      <c r="D268" s="302">
        <f t="shared" si="85"/>
        <v>0.26052264978924233</v>
      </c>
      <c r="E268" s="303"/>
      <c r="F268" s="302">
        <v>4.7147341664421902E-2</v>
      </c>
      <c r="G268" s="302">
        <v>0.16688623252606943</v>
      </c>
      <c r="H268" s="302">
        <f t="shared" si="86"/>
        <v>0.21403357419049135</v>
      </c>
      <c r="I268" s="303"/>
      <c r="J268" s="302">
        <v>8.2117941465275082E-2</v>
      </c>
      <c r="K268" s="302">
        <v>0.19222887764062305</v>
      </c>
      <c r="L268" s="302">
        <f t="shared" si="87"/>
        <v>0.27434681910589814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0.10881613073847674</v>
      </c>
      <c r="C269" s="302">
        <v>5.4772657659538204E-2</v>
      </c>
      <c r="D269" s="302">
        <f t="shared" si="85"/>
        <v>0.16358878839801494</v>
      </c>
      <c r="E269" s="303"/>
      <c r="F269" s="302">
        <v>9.2205483014959844E-2</v>
      </c>
      <c r="G269" s="302">
        <v>6.7935259519976643E-2</v>
      </c>
      <c r="H269" s="302">
        <f t="shared" si="86"/>
        <v>0.16014074253493649</v>
      </c>
      <c r="I269" s="303"/>
      <c r="J269" s="302">
        <v>0.12006421739127154</v>
      </c>
      <c r="K269" s="302">
        <v>8.8687333081557573E-2</v>
      </c>
      <c r="L269" s="302">
        <f t="shared" si="87"/>
        <v>0.20875155047282912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0.40835825789570429</v>
      </c>
      <c r="C270" s="302">
        <v>0.22328518080268869</v>
      </c>
      <c r="D270" s="302">
        <f t="shared" si="85"/>
        <v>0.63164343869839301</v>
      </c>
      <c r="E270" s="303"/>
      <c r="F270" s="302">
        <v>0.32734197030997686</v>
      </c>
      <c r="G270" s="302">
        <v>0.28055948304582079</v>
      </c>
      <c r="H270" s="302">
        <f t="shared" si="86"/>
        <v>0.60790145335579759</v>
      </c>
      <c r="I270" s="303"/>
      <c r="J270" s="302">
        <v>0.39543041696860176</v>
      </c>
      <c r="K270" s="302">
        <v>0.31382638707484328</v>
      </c>
      <c r="L270" s="302">
        <f t="shared" si="87"/>
        <v>0.70925680404344504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6.4801631604861042E-3</v>
      </c>
      <c r="C271" s="302">
        <v>4.9999062845253787E-2</v>
      </c>
      <c r="D271" s="302">
        <f t="shared" si="85"/>
        <v>5.6479226005739888E-2</v>
      </c>
      <c r="E271" s="303"/>
      <c r="F271" s="302">
        <v>5.8187465974098808E-3</v>
      </c>
      <c r="G271" s="302">
        <v>5.2721888711803333E-2</v>
      </c>
      <c r="H271" s="302">
        <f t="shared" si="86"/>
        <v>5.8540635309213211E-2</v>
      </c>
      <c r="I271" s="303"/>
      <c r="J271" s="302">
        <v>1.0620927858831767E-2</v>
      </c>
      <c r="K271" s="302">
        <v>4.8525816112683001E-2</v>
      </c>
      <c r="L271" s="302">
        <f t="shared" si="87"/>
        <v>5.9146743971514766E-2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0.23172977540748332</v>
      </c>
      <c r="C272" s="302">
        <v>8.7291545727721576E-2</v>
      </c>
      <c r="D272" s="302">
        <f t="shared" si="85"/>
        <v>0.31902132113520487</v>
      </c>
      <c r="E272" s="303"/>
      <c r="F272" s="302">
        <v>0.19759595785023623</v>
      </c>
      <c r="G272" s="302">
        <v>8.4255831674855577E-2</v>
      </c>
      <c r="H272" s="302">
        <f t="shared" si="86"/>
        <v>0.28185178952509182</v>
      </c>
      <c r="I272" s="303"/>
      <c r="J272" s="302">
        <v>0.21725677815228572</v>
      </c>
      <c r="K272" s="302">
        <v>0.11069511470178908</v>
      </c>
      <c r="L272" s="302">
        <f t="shared" si="87"/>
        <v>0.32795189285407478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2.5196498716845843</v>
      </c>
      <c r="C274" s="311">
        <f t="shared" ref="C274:D274" si="88">SUM(C264:C272)</f>
        <v>1.728350128315419</v>
      </c>
      <c r="D274" s="311">
        <f t="shared" si="88"/>
        <v>4.2480000000000029</v>
      </c>
      <c r="E274" s="311"/>
      <c r="F274" s="311">
        <f t="shared" ref="F274:H274" si="89">SUM(F264:F272)</f>
        <v>2.3467431297202972</v>
      </c>
      <c r="G274" s="311">
        <f t="shared" si="89"/>
        <v>2.2322568702797025</v>
      </c>
      <c r="H274" s="311">
        <f t="shared" si="89"/>
        <v>4.5789999999999997</v>
      </c>
      <c r="I274" s="311"/>
      <c r="J274" s="311">
        <f t="shared" ref="J274:L274" si="90">SUM(J264:J272)</f>
        <v>2.7728192929757656</v>
      </c>
      <c r="K274" s="311">
        <f t="shared" si="90"/>
        <v>2.6741807070242389</v>
      </c>
      <c r="L274" s="311">
        <f t="shared" si="90"/>
        <v>5.4470000000000045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0.39351345199067639</v>
      </c>
      <c r="C281" s="302">
        <v>0.80476065318408008</v>
      </c>
      <c r="D281" s="302">
        <f>SUM(B281:C281)</f>
        <v>1.1982741051747565</v>
      </c>
      <c r="E281" s="303"/>
      <c r="F281" s="302">
        <v>0.41774626176347063</v>
      </c>
      <c r="G281" s="302">
        <v>0.91327401865342206</v>
      </c>
      <c r="H281" s="302">
        <f>SUM(F281:G281)</f>
        <v>1.3310202804168927</v>
      </c>
      <c r="I281" s="303"/>
      <c r="J281" s="302">
        <v>0.51144322817528542</v>
      </c>
      <c r="K281" s="302">
        <v>0.90984874347305766</v>
      </c>
      <c r="L281" s="302">
        <f>SUM(J281:K281)</f>
        <v>1.4212919716483432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1.0087694014549504</v>
      </c>
      <c r="C282" s="302">
        <v>2.4438891009048174</v>
      </c>
      <c r="D282" s="302">
        <f t="shared" ref="D282:D289" si="91">SUM(B282:C282)</f>
        <v>3.4526585023597676</v>
      </c>
      <c r="E282" s="303"/>
      <c r="F282" s="302">
        <v>1.1189692233018269</v>
      </c>
      <c r="G282" s="302">
        <v>3.1160637906429773</v>
      </c>
      <c r="H282" s="302">
        <f t="shared" ref="H282:H289" si="92">SUM(F282:G282)</f>
        <v>4.235033013944804</v>
      </c>
      <c r="I282" s="303"/>
      <c r="J282" s="302">
        <v>1.518450745878164</v>
      </c>
      <c r="K282" s="302">
        <v>3.5054209119102544</v>
      </c>
      <c r="L282" s="302">
        <f t="shared" ref="L282:L289" si="93">SUM(J282:K282)</f>
        <v>5.0238716577884182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0.79815769042354689</v>
      </c>
      <c r="C283" s="302">
        <v>1.1985249618763436</v>
      </c>
      <c r="D283" s="302">
        <f t="shared" si="91"/>
        <v>1.9966826522998904</v>
      </c>
      <c r="E283" s="303"/>
      <c r="F283" s="302">
        <v>0.72639921827256915</v>
      </c>
      <c r="G283" s="302">
        <v>1.3751002511521691</v>
      </c>
      <c r="H283" s="302">
        <f t="shared" si="92"/>
        <v>2.1014994694247382</v>
      </c>
      <c r="I283" s="303"/>
      <c r="J283" s="302">
        <v>0.97213508614703592</v>
      </c>
      <c r="K283" s="302">
        <v>1.3855990729888408</v>
      </c>
      <c r="L283" s="302">
        <f t="shared" si="93"/>
        <v>2.3577341591358767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1.9138105528165974</v>
      </c>
      <c r="C284" s="302">
        <v>0.77366710318826859</v>
      </c>
      <c r="D284" s="302">
        <f t="shared" si="91"/>
        <v>2.6874776560048659</v>
      </c>
      <c r="E284" s="303"/>
      <c r="F284" s="302">
        <v>1.5155915410084895</v>
      </c>
      <c r="G284" s="302">
        <v>0.76449388061991208</v>
      </c>
      <c r="H284" s="302">
        <f t="shared" si="92"/>
        <v>2.2800854216284017</v>
      </c>
      <c r="I284" s="303"/>
      <c r="J284" s="302">
        <v>1.3025877001048154</v>
      </c>
      <c r="K284" s="302">
        <v>0.9975844975098106</v>
      </c>
      <c r="L284" s="302">
        <f t="shared" si="93"/>
        <v>2.3001721976146259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4.0185460165217526E-2</v>
      </c>
      <c r="C285" s="302">
        <v>0.20935111551747584</v>
      </c>
      <c r="D285" s="302">
        <f t="shared" si="91"/>
        <v>0.24953657568269338</v>
      </c>
      <c r="E285" s="303"/>
      <c r="F285" s="302">
        <v>3.2923795282962583E-2</v>
      </c>
      <c r="G285" s="302">
        <v>0.16258731998755901</v>
      </c>
      <c r="H285" s="302">
        <f t="shared" si="92"/>
        <v>0.19551111527052159</v>
      </c>
      <c r="I285" s="303"/>
      <c r="J285" s="302">
        <v>5.5215032098637019E-2</v>
      </c>
      <c r="K285" s="302">
        <v>0.13265393092840577</v>
      </c>
      <c r="L285" s="302">
        <f t="shared" si="93"/>
        <v>0.18786896302704278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0.13600729812442247</v>
      </c>
      <c r="C286" s="302">
        <v>4.7903270060008427E-2</v>
      </c>
      <c r="D286" s="302">
        <f t="shared" si="91"/>
        <v>0.18391056818443091</v>
      </c>
      <c r="E286" s="303"/>
      <c r="F286" s="302">
        <v>0.15299696841050281</v>
      </c>
      <c r="G286" s="302">
        <v>5.8434598763643777E-2</v>
      </c>
      <c r="H286" s="302">
        <f t="shared" si="92"/>
        <v>0.21143156717414657</v>
      </c>
      <c r="I286" s="303"/>
      <c r="J286" s="302">
        <v>0.19063862930182207</v>
      </c>
      <c r="K286" s="302">
        <v>8.4661016128486741E-2</v>
      </c>
      <c r="L286" s="302">
        <f t="shared" si="93"/>
        <v>0.27529964543030883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0.31868209752741039</v>
      </c>
      <c r="C287" s="302">
        <v>0.23692522717693978</v>
      </c>
      <c r="D287" s="302">
        <f t="shared" si="91"/>
        <v>0.55560732470435015</v>
      </c>
      <c r="E287" s="303"/>
      <c r="F287" s="302">
        <v>0.242934674408229</v>
      </c>
      <c r="G287" s="302">
        <v>0.21181352971074024</v>
      </c>
      <c r="H287" s="302">
        <f t="shared" si="92"/>
        <v>0.45474820411896921</v>
      </c>
      <c r="I287" s="303"/>
      <c r="J287" s="302">
        <v>0.26163574594273836</v>
      </c>
      <c r="K287" s="302">
        <v>0.26315751096297046</v>
      </c>
      <c r="L287" s="302">
        <f t="shared" si="93"/>
        <v>0.52479325690570877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1.7909229104022747E-2</v>
      </c>
      <c r="C288" s="302">
        <v>0.12058648474598255</v>
      </c>
      <c r="D288" s="302">
        <f t="shared" si="91"/>
        <v>0.13849571385000531</v>
      </c>
      <c r="E288" s="303"/>
      <c r="F288" s="302">
        <v>1.2098857590891295E-2</v>
      </c>
      <c r="G288" s="302">
        <v>0.10030664498004106</v>
      </c>
      <c r="H288" s="302">
        <f t="shared" si="92"/>
        <v>0.11240550257093236</v>
      </c>
      <c r="I288" s="303"/>
      <c r="J288" s="302">
        <v>1.7924830834113052E-2</v>
      </c>
      <c r="K288" s="302">
        <v>8.8329295399042593E-2</v>
      </c>
      <c r="L288" s="302">
        <f t="shared" si="93"/>
        <v>0.10625412623315564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0.27371712482096161</v>
      </c>
      <c r="C289" s="302">
        <v>0.18763977691827111</v>
      </c>
      <c r="D289" s="302">
        <f t="shared" si="91"/>
        <v>0.46135690173923272</v>
      </c>
      <c r="E289" s="303"/>
      <c r="F289" s="302">
        <v>0.18333977680613478</v>
      </c>
      <c r="G289" s="302">
        <v>0.16592564864444626</v>
      </c>
      <c r="H289" s="302">
        <f t="shared" si="92"/>
        <v>0.34926542545058104</v>
      </c>
      <c r="I289" s="303"/>
      <c r="J289" s="302">
        <v>0.20735091419045859</v>
      </c>
      <c r="K289" s="302">
        <v>0.17836310802608005</v>
      </c>
      <c r="L289" s="302">
        <f t="shared" si="93"/>
        <v>0.38571402221653861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4.9007523064278047</v>
      </c>
      <c r="C291" s="311">
        <f t="shared" ref="C291:D291" si="94">SUM(C281:C289)</f>
        <v>6.0232476935721868</v>
      </c>
      <c r="D291" s="311">
        <f t="shared" si="94"/>
        <v>10.923999999999992</v>
      </c>
      <c r="E291" s="311"/>
      <c r="F291" s="311">
        <f t="shared" ref="F291:H291" si="95">SUM(F281:F289)</f>
        <v>4.4030003168450769</v>
      </c>
      <c r="G291" s="311">
        <f t="shared" si="95"/>
        <v>6.8679996831549115</v>
      </c>
      <c r="H291" s="311">
        <f t="shared" si="95"/>
        <v>11.270999999999988</v>
      </c>
      <c r="I291" s="311"/>
      <c r="J291" s="311">
        <f t="shared" ref="J291:L291" si="96">SUM(J281:J289)</f>
        <v>5.0373819126730703</v>
      </c>
      <c r="K291" s="311">
        <f t="shared" si="96"/>
        <v>7.5456180873269494</v>
      </c>
      <c r="L291" s="311">
        <f t="shared" si="96"/>
        <v>12.583000000000018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0.21164601936236022</v>
      </c>
      <c r="C298" s="302">
        <v>0.46314190342759581</v>
      </c>
      <c r="D298" s="302">
        <f>SUM(B298:C298)</f>
        <v>0.67478792278995603</v>
      </c>
      <c r="E298" s="303"/>
      <c r="F298" s="302">
        <v>0.2981862321372668</v>
      </c>
      <c r="G298" s="302">
        <v>0.53963836191259928</v>
      </c>
      <c r="H298" s="302">
        <f>SUM(F298:G298)</f>
        <v>0.83782459404986609</v>
      </c>
      <c r="I298" s="303"/>
      <c r="J298" s="302">
        <v>0.33499732295846657</v>
      </c>
      <c r="K298" s="302">
        <v>0.53457472854555499</v>
      </c>
      <c r="L298" s="302">
        <f>SUM(J298:K298)</f>
        <v>0.8695720515040215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0.33416790016838338</v>
      </c>
      <c r="C299" s="302">
        <v>0.50503490190719047</v>
      </c>
      <c r="D299" s="302">
        <f t="shared" ref="D299:D306" si="97">SUM(B299:C299)</f>
        <v>0.83920280207557385</v>
      </c>
      <c r="E299" s="303"/>
      <c r="F299" s="302">
        <v>0.48924646679637057</v>
      </c>
      <c r="G299" s="302">
        <v>0.66343546800840225</v>
      </c>
      <c r="H299" s="302">
        <f t="shared" ref="H299:H306" si="98">SUM(F299:G299)</f>
        <v>1.1526819348047728</v>
      </c>
      <c r="I299" s="303"/>
      <c r="J299" s="302">
        <v>0.64156077909614195</v>
      </c>
      <c r="K299" s="302">
        <v>0.91428887965536465</v>
      </c>
      <c r="L299" s="302">
        <f t="shared" ref="L299:L306" si="99">SUM(J299:K299)</f>
        <v>1.5558496587515065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0.40412549419518573</v>
      </c>
      <c r="C300" s="302">
        <v>0.8301973098923966</v>
      </c>
      <c r="D300" s="302">
        <f t="shared" si="97"/>
        <v>1.2343228040875824</v>
      </c>
      <c r="E300" s="303"/>
      <c r="F300" s="302">
        <v>0.54759390698068588</v>
      </c>
      <c r="G300" s="302">
        <v>0.9392438375592489</v>
      </c>
      <c r="H300" s="302">
        <f t="shared" si="98"/>
        <v>1.4868377445399348</v>
      </c>
      <c r="I300" s="303"/>
      <c r="J300" s="302">
        <v>0.75548979859903165</v>
      </c>
      <c r="K300" s="302">
        <v>0.92628442340456008</v>
      </c>
      <c r="L300" s="302">
        <f t="shared" si="99"/>
        <v>1.6817742220035918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0.90256298707160276</v>
      </c>
      <c r="C301" s="302">
        <v>0.5390362632530491</v>
      </c>
      <c r="D301" s="302">
        <f t="shared" si="97"/>
        <v>1.4415992503246517</v>
      </c>
      <c r="E301" s="303"/>
      <c r="F301" s="302">
        <v>0.96333855577754368</v>
      </c>
      <c r="G301" s="302">
        <v>0.63300373592855108</v>
      </c>
      <c r="H301" s="302">
        <f t="shared" si="98"/>
        <v>1.5963422917060948</v>
      </c>
      <c r="I301" s="303"/>
      <c r="J301" s="302">
        <v>0.99032504543941069</v>
      </c>
      <c r="K301" s="302">
        <v>0.81490769266180707</v>
      </c>
      <c r="L301" s="302">
        <f t="shared" si="99"/>
        <v>1.8052327381012176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3.7927742128732109E-2</v>
      </c>
      <c r="C302" s="302">
        <v>0.24066829043160962</v>
      </c>
      <c r="D302" s="302">
        <f t="shared" si="97"/>
        <v>0.27859603256034171</v>
      </c>
      <c r="E302" s="303"/>
      <c r="F302" s="302">
        <v>4.5055244384705498E-2</v>
      </c>
      <c r="G302" s="302">
        <v>0.15846675200619237</v>
      </c>
      <c r="H302" s="302">
        <f t="shared" si="98"/>
        <v>0.20352199639089785</v>
      </c>
      <c r="I302" s="303"/>
      <c r="J302" s="302">
        <v>6.989273055017349E-2</v>
      </c>
      <c r="K302" s="302">
        <v>0.14458016616338962</v>
      </c>
      <c r="L302" s="302">
        <f t="shared" si="99"/>
        <v>0.21447289671356312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0.53163440039525767</v>
      </c>
      <c r="C303" s="302">
        <v>0.19997272418976922</v>
      </c>
      <c r="D303" s="302">
        <f t="shared" si="97"/>
        <v>0.73160712458502686</v>
      </c>
      <c r="E303" s="303"/>
      <c r="F303" s="302">
        <v>0.58845472577982261</v>
      </c>
      <c r="G303" s="302">
        <v>0.21460622369517546</v>
      </c>
      <c r="H303" s="302">
        <f t="shared" si="98"/>
        <v>0.80306094947499806</v>
      </c>
      <c r="I303" s="303"/>
      <c r="J303" s="302">
        <v>0.72641999262235624</v>
      </c>
      <c r="K303" s="302">
        <v>0.25738650291801901</v>
      </c>
      <c r="L303" s="302">
        <f t="shared" si="99"/>
        <v>0.98380649554037525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0.32061965091082412</v>
      </c>
      <c r="C304" s="302">
        <v>0.66644498620081705</v>
      </c>
      <c r="D304" s="302">
        <f t="shared" si="97"/>
        <v>0.98706463711164116</v>
      </c>
      <c r="E304" s="303"/>
      <c r="F304" s="302">
        <v>0.3625268792528632</v>
      </c>
      <c r="G304" s="302">
        <v>0.64662450704436536</v>
      </c>
      <c r="H304" s="302">
        <f t="shared" si="98"/>
        <v>1.0091513862972286</v>
      </c>
      <c r="I304" s="303"/>
      <c r="J304" s="302">
        <v>0.49932530809764475</v>
      </c>
      <c r="K304" s="302">
        <v>0.79415829417198547</v>
      </c>
      <c r="L304" s="302">
        <f t="shared" si="99"/>
        <v>1.2934836022696303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2.9528389344974561E-2</v>
      </c>
      <c r="C305" s="302">
        <v>0.43430633516386663</v>
      </c>
      <c r="D305" s="302">
        <f t="shared" si="97"/>
        <v>0.46383472450884117</v>
      </c>
      <c r="E305" s="303"/>
      <c r="F305" s="302">
        <v>2.7583789165719259E-2</v>
      </c>
      <c r="G305" s="302">
        <v>0.37214331548404139</v>
      </c>
      <c r="H305" s="302">
        <f t="shared" si="98"/>
        <v>0.39972710464976063</v>
      </c>
      <c r="I305" s="303"/>
      <c r="J305" s="302">
        <v>3.4691680252187128E-2</v>
      </c>
      <c r="K305" s="302">
        <v>0.32951592042881667</v>
      </c>
      <c r="L305" s="302">
        <f t="shared" si="99"/>
        <v>0.36420760068100377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1.0253238691343287</v>
      </c>
      <c r="C306" s="302">
        <v>1.7876608328220582</v>
      </c>
      <c r="D306" s="302">
        <f t="shared" si="97"/>
        <v>2.8129847019563869</v>
      </c>
      <c r="E306" s="303"/>
      <c r="F306" s="302">
        <v>1.0447321787530452</v>
      </c>
      <c r="G306" s="302">
        <v>1.5421198193334082</v>
      </c>
      <c r="H306" s="302">
        <f t="shared" si="98"/>
        <v>2.5868519980864537</v>
      </c>
      <c r="I306" s="303"/>
      <c r="J306" s="302">
        <v>0.93944606000908415</v>
      </c>
      <c r="K306" s="302">
        <v>1.8191546744259981</v>
      </c>
      <c r="L306" s="302">
        <f t="shared" si="99"/>
        <v>2.758600734435082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3.7975364527116491</v>
      </c>
      <c r="C308" s="311">
        <f t="shared" ref="C308:D308" si="100">SUM(C298:C306)</f>
        <v>5.6664635472883527</v>
      </c>
      <c r="D308" s="311">
        <f t="shared" si="100"/>
        <v>9.4640000000000004</v>
      </c>
      <c r="E308" s="311"/>
      <c r="F308" s="311">
        <f t="shared" ref="F308:H308" si="101">SUM(F298:F306)</f>
        <v>4.3667179790280226</v>
      </c>
      <c r="G308" s="311">
        <f t="shared" si="101"/>
        <v>5.7092820209719832</v>
      </c>
      <c r="H308" s="311">
        <f t="shared" si="101"/>
        <v>10.076000000000008</v>
      </c>
      <c r="I308" s="311"/>
      <c r="J308" s="311">
        <f t="shared" ref="J308:L308" si="102">SUM(J298:J306)</f>
        <v>4.992148717624497</v>
      </c>
      <c r="K308" s="311">
        <f t="shared" si="102"/>
        <v>6.5348512823754961</v>
      </c>
      <c r="L308" s="311">
        <f t="shared" si="102"/>
        <v>11.526999999999994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0.18429542029291479</v>
      </c>
      <c r="C315" s="302">
        <v>0.28747282537245317</v>
      </c>
      <c r="D315" s="302">
        <f>SUM(B315:C315)</f>
        <v>0.47176824566536796</v>
      </c>
      <c r="E315" s="303"/>
      <c r="F315" s="302">
        <v>0.21911865173599604</v>
      </c>
      <c r="G315" s="302">
        <v>0.26465420456746885</v>
      </c>
      <c r="H315" s="302">
        <f>SUM(F315:G315)</f>
        <v>0.48377285630346489</v>
      </c>
      <c r="I315" s="303"/>
      <c r="J315" s="302">
        <v>0.25050386685537473</v>
      </c>
      <c r="K315" s="302">
        <v>0.25531376339028161</v>
      </c>
      <c r="L315" s="302">
        <f>SUM(J315:K315)</f>
        <v>0.50581763024565629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0.72487242309011912</v>
      </c>
      <c r="C316" s="302">
        <v>0.44673422629334608</v>
      </c>
      <c r="D316" s="302">
        <f t="shared" ref="D316:D323" si="103">SUM(B316:C316)</f>
        <v>1.1716066493834651</v>
      </c>
      <c r="E316" s="303"/>
      <c r="F316" s="302">
        <v>0.85044261618628314</v>
      </c>
      <c r="G316" s="302">
        <v>0.48245541739353559</v>
      </c>
      <c r="H316" s="302">
        <f t="shared" ref="H316:H323" si="104">SUM(F316:G316)</f>
        <v>1.3328980335798186</v>
      </c>
      <c r="I316" s="303"/>
      <c r="J316" s="302">
        <v>1.0173470714161719</v>
      </c>
      <c r="K316" s="302">
        <v>0.62659535117384602</v>
      </c>
      <c r="L316" s="302">
        <f t="shared" ref="L316:L323" si="105">SUM(J316:K316)</f>
        <v>1.6439424225900179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0.820847853798504</v>
      </c>
      <c r="C317" s="302">
        <v>1.0530696279323204</v>
      </c>
      <c r="D317" s="302">
        <f t="shared" si="103"/>
        <v>1.8739174817308244</v>
      </c>
      <c r="E317" s="303"/>
      <c r="F317" s="302">
        <v>0.91512936847884296</v>
      </c>
      <c r="G317" s="302">
        <v>1.0557542565763161</v>
      </c>
      <c r="H317" s="302">
        <f t="shared" si="104"/>
        <v>1.9708836250551589</v>
      </c>
      <c r="I317" s="303"/>
      <c r="J317" s="302">
        <v>1.1839021759213593</v>
      </c>
      <c r="K317" s="302">
        <v>0.89321557556571707</v>
      </c>
      <c r="L317" s="302">
        <f t="shared" si="105"/>
        <v>2.0771177514870764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1.6369697679754951</v>
      </c>
      <c r="C318" s="302">
        <v>0.51387874352539031</v>
      </c>
      <c r="D318" s="302">
        <f t="shared" si="103"/>
        <v>2.1508485115008855</v>
      </c>
      <c r="E318" s="303"/>
      <c r="F318" s="302">
        <v>1.432196949511142</v>
      </c>
      <c r="G318" s="302">
        <v>0.50127512301687083</v>
      </c>
      <c r="H318" s="302">
        <f t="shared" si="104"/>
        <v>1.9334720725280128</v>
      </c>
      <c r="I318" s="303"/>
      <c r="J318" s="302">
        <v>1.1588104362232814</v>
      </c>
      <c r="K318" s="302">
        <v>0.58341236047792344</v>
      </c>
      <c r="L318" s="302">
        <f t="shared" si="105"/>
        <v>1.7422227967012049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1.445618946013035E-2</v>
      </c>
      <c r="C319" s="302">
        <v>0.14462647927864089</v>
      </c>
      <c r="D319" s="302">
        <f t="shared" si="103"/>
        <v>0.15908266873877125</v>
      </c>
      <c r="E319" s="303"/>
      <c r="F319" s="302">
        <v>1.4373053920880483E-2</v>
      </c>
      <c r="G319" s="302">
        <v>6.6672275035513817E-2</v>
      </c>
      <c r="H319" s="302">
        <f t="shared" si="104"/>
        <v>8.1045328956394297E-2</v>
      </c>
      <c r="I319" s="303"/>
      <c r="J319" s="302">
        <v>3.0246640193284172E-2</v>
      </c>
      <c r="K319" s="302">
        <v>6.0799371961154487E-2</v>
      </c>
      <c r="L319" s="302">
        <f t="shared" si="105"/>
        <v>9.1046012154438666E-2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0.26694795635272162</v>
      </c>
      <c r="C320" s="302">
        <v>6.5080004199490671E-2</v>
      </c>
      <c r="D320" s="302">
        <f t="shared" si="103"/>
        <v>0.33202796055221229</v>
      </c>
      <c r="E320" s="303"/>
      <c r="F320" s="302">
        <v>0.23841191489660044</v>
      </c>
      <c r="G320" s="302">
        <v>5.5129416998913071E-2</v>
      </c>
      <c r="H320" s="302">
        <f t="shared" si="104"/>
        <v>0.29354133189551351</v>
      </c>
      <c r="I320" s="303"/>
      <c r="J320" s="302">
        <v>0.2559744671154871</v>
      </c>
      <c r="K320" s="302">
        <v>5.7668492564036791E-2</v>
      </c>
      <c r="L320" s="302">
        <f t="shared" si="105"/>
        <v>0.31364295967952388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0.1356596279629835</v>
      </c>
      <c r="C321" s="302">
        <v>5.9156284380745501E-2</v>
      </c>
      <c r="D321" s="302">
        <f t="shared" si="103"/>
        <v>0.194815912343729</v>
      </c>
      <c r="E321" s="303"/>
      <c r="F321" s="302">
        <v>0.12849738624797574</v>
      </c>
      <c r="G321" s="302">
        <v>4.685666026583854E-2</v>
      </c>
      <c r="H321" s="302">
        <f t="shared" si="104"/>
        <v>0.17535404651381428</v>
      </c>
      <c r="I321" s="303"/>
      <c r="J321" s="302">
        <v>0.13838093456503031</v>
      </c>
      <c r="K321" s="302">
        <v>6.1452398275157381E-2</v>
      </c>
      <c r="L321" s="302">
        <f t="shared" si="105"/>
        <v>0.1998333328401877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9.351250315274777E-3</v>
      </c>
      <c r="C322" s="302">
        <v>9.8187352648677603E-2</v>
      </c>
      <c r="D322" s="302">
        <f t="shared" si="103"/>
        <v>0.10753860296395237</v>
      </c>
      <c r="E322" s="303"/>
      <c r="F322" s="302">
        <v>5.9984143371210035E-3</v>
      </c>
      <c r="G322" s="302">
        <v>6.8004706519768143E-2</v>
      </c>
      <c r="H322" s="302">
        <f t="shared" si="104"/>
        <v>7.4003120856889149E-2</v>
      </c>
      <c r="I322" s="303"/>
      <c r="J322" s="302">
        <v>9.4149404925919326E-3</v>
      </c>
      <c r="K322" s="302">
        <v>6.5939734641858427E-2</v>
      </c>
      <c r="L322" s="302">
        <f t="shared" si="105"/>
        <v>7.5354675134450363E-2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0.11162679258819982</v>
      </c>
      <c r="C323" s="302">
        <v>9.7767174532586126E-2</v>
      </c>
      <c r="D323" s="302">
        <f t="shared" si="103"/>
        <v>0.20939396712078595</v>
      </c>
      <c r="E323" s="303"/>
      <c r="F323" s="302">
        <v>8.258094163537473E-2</v>
      </c>
      <c r="G323" s="302">
        <v>6.8448642675557919E-2</v>
      </c>
      <c r="H323" s="302">
        <f t="shared" si="104"/>
        <v>0.15102958431093266</v>
      </c>
      <c r="I323" s="303"/>
      <c r="J323" s="302">
        <v>6.0857030193157725E-2</v>
      </c>
      <c r="K323" s="302">
        <v>5.8165388974276526E-2</v>
      </c>
      <c r="L323" s="302">
        <f t="shared" si="105"/>
        <v>0.11902241916743425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3.9050272818363427</v>
      </c>
      <c r="C325" s="311">
        <f t="shared" ref="C325:D325" si="106">SUM(C315:C323)</f>
        <v>2.7659727181636509</v>
      </c>
      <c r="D325" s="311">
        <f t="shared" si="106"/>
        <v>6.670999999999994</v>
      </c>
      <c r="E325" s="311"/>
      <c r="F325" s="311">
        <f t="shared" ref="F325:H325" si="107">SUM(F315:F323)</f>
        <v>3.8867492969502164</v>
      </c>
      <c r="G325" s="311">
        <f t="shared" si="107"/>
        <v>2.6092507030497831</v>
      </c>
      <c r="H325" s="311">
        <f t="shared" si="107"/>
        <v>6.4959999999999987</v>
      </c>
      <c r="I325" s="311"/>
      <c r="J325" s="311">
        <f t="shared" ref="J325:L325" si="108">SUM(J315:J323)</f>
        <v>4.1054375629757383</v>
      </c>
      <c r="K325" s="311">
        <f t="shared" si="108"/>
        <v>2.6625624370242518</v>
      </c>
      <c r="L325" s="311">
        <f t="shared" si="108"/>
        <v>6.76799999999999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0.13547429392688032</v>
      </c>
      <c r="C332" s="302">
        <v>0.19022960547307835</v>
      </c>
      <c r="D332" s="302">
        <f>SUM(B332:C332)</f>
        <v>0.3257038993999587</v>
      </c>
      <c r="E332" s="303"/>
      <c r="F332" s="302">
        <v>0.15646444125334302</v>
      </c>
      <c r="G332" s="302">
        <v>0.18262548269362636</v>
      </c>
      <c r="H332" s="302">
        <f>SUM(F332:G332)</f>
        <v>0.33908992394696935</v>
      </c>
      <c r="I332" s="303"/>
      <c r="J332" s="302">
        <v>0.17327969002661406</v>
      </c>
      <c r="K332" s="302">
        <v>0.17969449803424606</v>
      </c>
      <c r="L332" s="302">
        <f>SUM(J332:K332)</f>
        <v>0.35297418806086012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3.8066826715440159</v>
      </c>
      <c r="C333" s="302">
        <v>2.2599873015224934</v>
      </c>
      <c r="D333" s="302">
        <f t="shared" ref="D333:D340" si="109">SUM(B333:C333)</f>
        <v>6.0666699730665092</v>
      </c>
      <c r="E333" s="303"/>
      <c r="F333" s="302">
        <v>4.0851641547653212</v>
      </c>
      <c r="G333" s="302">
        <v>2.2851690270903977</v>
      </c>
      <c r="H333" s="302">
        <f t="shared" ref="H333:H340" si="110">SUM(F333:G333)</f>
        <v>6.3703331818557185</v>
      </c>
      <c r="I333" s="303"/>
      <c r="J333" s="302">
        <v>4.7821649337470857</v>
      </c>
      <c r="K333" s="302">
        <v>2.6415036505215417</v>
      </c>
      <c r="L333" s="302">
        <f t="shared" ref="L333:L340" si="111">SUM(J333:K333)</f>
        <v>7.4236685842686274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0.61983142656445722</v>
      </c>
      <c r="C334" s="302">
        <v>0.5271952483040111</v>
      </c>
      <c r="D334" s="302">
        <f t="shared" si="109"/>
        <v>1.1470266748684683</v>
      </c>
      <c r="E334" s="303"/>
      <c r="F334" s="302">
        <v>0.6370148953217144</v>
      </c>
      <c r="G334" s="302">
        <v>0.5026382862051727</v>
      </c>
      <c r="H334" s="302">
        <f t="shared" si="110"/>
        <v>1.1396531815268871</v>
      </c>
      <c r="I334" s="303"/>
      <c r="J334" s="302">
        <v>1.0179646659339767</v>
      </c>
      <c r="K334" s="302">
        <v>0.45646447408840579</v>
      </c>
      <c r="L334" s="302">
        <f t="shared" si="111"/>
        <v>1.4744291400223826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0.8607907039797783</v>
      </c>
      <c r="C335" s="302">
        <v>0.14790714185580967</v>
      </c>
      <c r="D335" s="302">
        <f t="shared" si="109"/>
        <v>1.008697845835588</v>
      </c>
      <c r="E335" s="303"/>
      <c r="F335" s="302">
        <v>0.69931408482506141</v>
      </c>
      <c r="G335" s="302">
        <v>0.11516893831691803</v>
      </c>
      <c r="H335" s="302">
        <f t="shared" si="110"/>
        <v>0.8144830231419794</v>
      </c>
      <c r="I335" s="303"/>
      <c r="J335" s="302">
        <v>0.39527617995125058</v>
      </c>
      <c r="K335" s="302">
        <v>0.11304976618153988</v>
      </c>
      <c r="L335" s="302">
        <f t="shared" si="111"/>
        <v>0.50832594613279047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0.11493734606892343</v>
      </c>
      <c r="C336" s="302">
        <v>0.14544318602295603</v>
      </c>
      <c r="D336" s="302">
        <f t="shared" si="109"/>
        <v>0.26038053209187945</v>
      </c>
      <c r="E336" s="303"/>
      <c r="F336" s="302">
        <v>8.698652974877645E-2</v>
      </c>
      <c r="G336" s="302">
        <v>9.0785925798591932E-2</v>
      </c>
      <c r="H336" s="302">
        <f t="shared" si="110"/>
        <v>0.17777245554736837</v>
      </c>
      <c r="I336" s="303"/>
      <c r="J336" s="302">
        <v>6.8784030804070015E-2</v>
      </c>
      <c r="K336" s="302">
        <v>6.4100262808727423E-2</v>
      </c>
      <c r="L336" s="302">
        <f t="shared" si="111"/>
        <v>0.13288429361279744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3.5204552981514636</v>
      </c>
      <c r="C337" s="302">
        <v>0.29968887109111203</v>
      </c>
      <c r="D337" s="302">
        <f t="shared" si="109"/>
        <v>3.8201441692425755</v>
      </c>
      <c r="E337" s="303"/>
      <c r="F337" s="302">
        <v>3.0570596653763622</v>
      </c>
      <c r="G337" s="302">
        <v>0.24411863010077328</v>
      </c>
      <c r="H337" s="302">
        <f t="shared" si="110"/>
        <v>3.3011782954771354</v>
      </c>
      <c r="I337" s="303"/>
      <c r="J337" s="302">
        <v>3.5523381594960419</v>
      </c>
      <c r="K337" s="302">
        <v>0.27342804785916475</v>
      </c>
      <c r="L337" s="302">
        <f t="shared" si="111"/>
        <v>3.8257662073552066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6.8918773615676804E-2</v>
      </c>
      <c r="C338" s="302">
        <v>2.401237510138101E-2</v>
      </c>
      <c r="D338" s="302">
        <f t="shared" si="109"/>
        <v>9.2931148717057821E-2</v>
      </c>
      <c r="E338" s="303"/>
      <c r="F338" s="302">
        <v>5.6157123246348119E-2</v>
      </c>
      <c r="G338" s="302">
        <v>1.7910543354638129E-2</v>
      </c>
      <c r="H338" s="302">
        <f t="shared" si="110"/>
        <v>7.4067666600986251E-2</v>
      </c>
      <c r="I338" s="303"/>
      <c r="J338" s="302">
        <v>6.1190532880368284E-2</v>
      </c>
      <c r="K338" s="302">
        <v>2.1045508833385483E-2</v>
      </c>
      <c r="L338" s="302">
        <f t="shared" si="111"/>
        <v>8.223604171375376E-2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4.6208741601404806E-2</v>
      </c>
      <c r="C339" s="302">
        <v>0.19709593061308098</v>
      </c>
      <c r="D339" s="302">
        <f t="shared" si="109"/>
        <v>0.24330467221448579</v>
      </c>
      <c r="E339" s="303"/>
      <c r="F339" s="302">
        <v>4.8130906863589742E-2</v>
      </c>
      <c r="G339" s="302">
        <v>0.17762248525868718</v>
      </c>
      <c r="H339" s="302">
        <f t="shared" si="110"/>
        <v>0.22575339212227691</v>
      </c>
      <c r="I339" s="303"/>
      <c r="J339" s="302">
        <v>6.1930340204032118E-2</v>
      </c>
      <c r="K339" s="302">
        <v>0.19614255099418379</v>
      </c>
      <c r="L339" s="302">
        <f t="shared" si="111"/>
        <v>0.25807289119821591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0.72058877767997831</v>
      </c>
      <c r="C340" s="302">
        <v>7.9552306883524243E-2</v>
      </c>
      <c r="D340" s="302">
        <f t="shared" si="109"/>
        <v>0.80014108456350252</v>
      </c>
      <c r="E340" s="303"/>
      <c r="F340" s="302">
        <v>0.50612381638921911</v>
      </c>
      <c r="G340" s="302">
        <v>4.4545063391451506E-2</v>
      </c>
      <c r="H340" s="302">
        <f t="shared" si="110"/>
        <v>0.55066887978067058</v>
      </c>
      <c r="I340" s="303"/>
      <c r="J340" s="302">
        <v>0.13318986811388883</v>
      </c>
      <c r="K340" s="302">
        <v>2.6452839521462258E-2</v>
      </c>
      <c r="L340" s="302">
        <f t="shared" si="111"/>
        <v>0.1596427076353511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9.893888033132578</v>
      </c>
      <c r="C342" s="311">
        <f t="shared" ref="C342:D342" si="112">SUM(C332:C340)</f>
        <v>3.8711119668674465</v>
      </c>
      <c r="D342" s="311">
        <f t="shared" si="112"/>
        <v>13.765000000000024</v>
      </c>
      <c r="E342" s="311"/>
      <c r="F342" s="311">
        <f t="shared" ref="F342:H342" si="113">SUM(F332:F340)</f>
        <v>9.3324156177897368</v>
      </c>
      <c r="G342" s="311">
        <f t="shared" si="113"/>
        <v>3.6605843822102564</v>
      </c>
      <c r="H342" s="311">
        <f t="shared" si="113"/>
        <v>12.992999999999991</v>
      </c>
      <c r="I342" s="311"/>
      <c r="J342" s="311">
        <f t="shared" ref="J342:L342" si="114">SUM(J332:J340)</f>
        <v>10.246118401157329</v>
      </c>
      <c r="K342" s="311">
        <f t="shared" si="114"/>
        <v>3.9718815988426566</v>
      </c>
      <c r="L342" s="311">
        <f t="shared" si="114"/>
        <v>14.217999999999986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0.43516491296970616</v>
      </c>
      <c r="C349" s="302">
        <v>0.28934935247923033</v>
      </c>
      <c r="D349" s="302">
        <f>SUM(B349:C349)</f>
        <v>0.72451426544893649</v>
      </c>
      <c r="E349" s="303"/>
      <c r="F349" s="302">
        <v>0.58169588226777713</v>
      </c>
      <c r="G349" s="302">
        <v>0.35240243902525936</v>
      </c>
      <c r="H349" s="302">
        <f>SUM(F349:G349)</f>
        <v>0.93409832129303649</v>
      </c>
      <c r="I349" s="303"/>
      <c r="J349" s="302">
        <v>0.6741180967057997</v>
      </c>
      <c r="K349" s="302">
        <v>0.35658512809977155</v>
      </c>
      <c r="L349" s="302">
        <f>SUM(J349:K349)</f>
        <v>1.0307032248055712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4.2199152211019628</v>
      </c>
      <c r="C350" s="302">
        <v>1.4034358990541631</v>
      </c>
      <c r="D350" s="302">
        <f t="shared" ref="D350:D357" si="115">SUM(B350:C350)</f>
        <v>5.6233511201561264</v>
      </c>
      <c r="E350" s="303"/>
      <c r="F350" s="302">
        <v>5.1925639177108369</v>
      </c>
      <c r="G350" s="302">
        <v>1.8248938346146306</v>
      </c>
      <c r="H350" s="302">
        <f t="shared" ref="H350:H357" si="116">SUM(F350:G350)</f>
        <v>7.017457752325468</v>
      </c>
      <c r="I350" s="303"/>
      <c r="J350" s="302">
        <v>5.8589752599638434</v>
      </c>
      <c r="K350" s="302">
        <v>1.9335227944027418</v>
      </c>
      <c r="L350" s="302">
        <f t="shared" ref="L350:L357" si="117">SUM(J350:K350)</f>
        <v>7.7924980543665852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1.8338835098835029</v>
      </c>
      <c r="C351" s="302">
        <v>0.71708984979717527</v>
      </c>
      <c r="D351" s="302">
        <f t="shared" si="115"/>
        <v>2.5509733596806781</v>
      </c>
      <c r="E351" s="303"/>
      <c r="F351" s="302">
        <v>2.2409235086537191</v>
      </c>
      <c r="G351" s="302">
        <v>0.77502028277640189</v>
      </c>
      <c r="H351" s="302">
        <f t="shared" si="116"/>
        <v>3.015943791430121</v>
      </c>
      <c r="I351" s="303"/>
      <c r="J351" s="302">
        <v>4.1182318370802546</v>
      </c>
      <c r="K351" s="302">
        <v>0.99878751059841264</v>
      </c>
      <c r="L351" s="302">
        <f t="shared" si="117"/>
        <v>5.1170193476786672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1.5056038236668776</v>
      </c>
      <c r="C352" s="302">
        <v>0.23837513908372199</v>
      </c>
      <c r="D352" s="302">
        <f t="shared" si="115"/>
        <v>1.7439789627505995</v>
      </c>
      <c r="E352" s="303"/>
      <c r="F352" s="302">
        <v>1.4814380108759488</v>
      </c>
      <c r="G352" s="302">
        <v>0.23098895816756515</v>
      </c>
      <c r="H352" s="302">
        <f t="shared" si="116"/>
        <v>1.7124269690435141</v>
      </c>
      <c r="I352" s="303"/>
      <c r="J352" s="302">
        <v>0.81955713678906938</v>
      </c>
      <c r="K352" s="302">
        <v>0.20370384819424975</v>
      </c>
      <c r="L352" s="302">
        <f t="shared" si="117"/>
        <v>1.0232609849833192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9.6285049107877871E-2</v>
      </c>
      <c r="C353" s="302">
        <v>0.168976811299066</v>
      </c>
      <c r="D353" s="302">
        <f t="shared" si="115"/>
        <v>0.26526186040694388</v>
      </c>
      <c r="E353" s="303"/>
      <c r="F353" s="302">
        <v>8.5163048193377694E-2</v>
      </c>
      <c r="G353" s="302">
        <v>0.15628554270707032</v>
      </c>
      <c r="H353" s="302">
        <f t="shared" si="116"/>
        <v>0.24144859090044801</v>
      </c>
      <c r="I353" s="303"/>
      <c r="J353" s="302">
        <v>4.8809438712517909E-2</v>
      </c>
      <c r="K353" s="302">
        <v>0.14762213470595287</v>
      </c>
      <c r="L353" s="302">
        <f t="shared" si="117"/>
        <v>0.19643157341847078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5.8348789483232908</v>
      </c>
      <c r="C354" s="302">
        <v>0.69567814416337836</v>
      </c>
      <c r="D354" s="302">
        <f t="shared" si="115"/>
        <v>6.5305570924866689</v>
      </c>
      <c r="E354" s="303"/>
      <c r="F354" s="302">
        <v>6.1901927201583984</v>
      </c>
      <c r="G354" s="302">
        <v>0.71541253285917661</v>
      </c>
      <c r="H354" s="302">
        <f t="shared" si="116"/>
        <v>6.9056052530175753</v>
      </c>
      <c r="I354" s="303"/>
      <c r="J354" s="302">
        <v>6.6487072774785991</v>
      </c>
      <c r="K354" s="302">
        <v>0.95000382214143275</v>
      </c>
      <c r="L354" s="302">
        <f t="shared" si="117"/>
        <v>7.598711099620032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0.19384996464540633</v>
      </c>
      <c r="C355" s="302">
        <v>5.4311276169049232E-2</v>
      </c>
      <c r="D355" s="302">
        <f t="shared" si="115"/>
        <v>0.24816124081445556</v>
      </c>
      <c r="E355" s="303"/>
      <c r="F355" s="302">
        <v>0.19471330137577417</v>
      </c>
      <c r="G355" s="302">
        <v>5.2881347642180929E-2</v>
      </c>
      <c r="H355" s="302">
        <f t="shared" si="116"/>
        <v>0.24759464901795508</v>
      </c>
      <c r="I355" s="303"/>
      <c r="J355" s="302">
        <v>0.21348200877428117</v>
      </c>
      <c r="K355" s="302">
        <v>5.2644409488412071E-2</v>
      </c>
      <c r="L355" s="302">
        <f t="shared" si="117"/>
        <v>0.26612641826269323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1.8990855030594164E-2</v>
      </c>
      <c r="C356" s="302">
        <v>0.10911058469583879</v>
      </c>
      <c r="D356" s="302">
        <f t="shared" si="115"/>
        <v>0.12810143972643295</v>
      </c>
      <c r="E356" s="303"/>
      <c r="F356" s="302">
        <v>1.6055207108089387E-2</v>
      </c>
      <c r="G356" s="302">
        <v>0.10169178060580926</v>
      </c>
      <c r="H356" s="302">
        <f t="shared" si="116"/>
        <v>0.11774698771389865</v>
      </c>
      <c r="I356" s="303"/>
      <c r="J356" s="302">
        <v>9.3045961608396403E-3</v>
      </c>
      <c r="K356" s="302">
        <v>8.4844332697833633E-2</v>
      </c>
      <c r="L356" s="302">
        <f t="shared" si="117"/>
        <v>9.4148928858673278E-2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0.31423759280417374</v>
      </c>
      <c r="C357" s="302">
        <v>0.14986306572501842</v>
      </c>
      <c r="D357" s="302">
        <f t="shared" si="115"/>
        <v>0.46410065852919213</v>
      </c>
      <c r="E357" s="303"/>
      <c r="F357" s="302">
        <v>0.26164011893629124</v>
      </c>
      <c r="G357" s="302">
        <v>0.13403756632168318</v>
      </c>
      <c r="H357" s="302">
        <f t="shared" si="116"/>
        <v>0.39567768525797442</v>
      </c>
      <c r="I357" s="303"/>
      <c r="J357" s="302">
        <v>8.4588288470051079E-2</v>
      </c>
      <c r="K357" s="302">
        <v>0.13851207953594541</v>
      </c>
      <c r="L357" s="302">
        <f t="shared" si="117"/>
        <v>0.22310036800599647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14.452809877533392</v>
      </c>
      <c r="C359" s="311">
        <f t="shared" ref="C359:D359" si="118">SUM(C349:C357)</f>
        <v>3.8261901224666417</v>
      </c>
      <c r="D359" s="311">
        <f t="shared" si="118"/>
        <v>18.279000000000028</v>
      </c>
      <c r="E359" s="311"/>
      <c r="F359" s="311">
        <f t="shared" ref="F359:H359" si="119">SUM(F349:F357)</f>
        <v>16.244385715280213</v>
      </c>
      <c r="G359" s="311">
        <f t="shared" si="119"/>
        <v>4.3436142847197772</v>
      </c>
      <c r="H359" s="311">
        <f t="shared" si="119"/>
        <v>20.587999999999994</v>
      </c>
      <c r="I359" s="311"/>
      <c r="J359" s="311">
        <f t="shared" ref="J359:L359" si="120">SUM(J349:J357)</f>
        <v>18.475773940135255</v>
      </c>
      <c r="K359" s="311">
        <f t="shared" si="120"/>
        <v>4.8662260598647515</v>
      </c>
      <c r="L359" s="311">
        <f t="shared" si="120"/>
        <v>23.342000000000009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0.13464483462782165</v>
      </c>
      <c r="C366" s="302">
        <v>0.22299050269268608</v>
      </c>
      <c r="D366" s="302">
        <f>SUM(B366:C366)</f>
        <v>0.35763533732050773</v>
      </c>
      <c r="E366" s="303"/>
      <c r="F366" s="302">
        <v>0.16099014592451635</v>
      </c>
      <c r="G366" s="302">
        <v>0.23070998720041822</v>
      </c>
      <c r="H366" s="302">
        <f>SUM(F366:G366)</f>
        <v>0.39170013312493457</v>
      </c>
      <c r="I366" s="303"/>
      <c r="J366" s="302">
        <v>0.16351075346307725</v>
      </c>
      <c r="K366" s="302">
        <v>0.23590099851547586</v>
      </c>
      <c r="L366" s="302">
        <f>SUM(J366:K366)</f>
        <v>0.39941175197855311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0.28443828539009974</v>
      </c>
      <c r="C367" s="302">
        <v>0.41858039491747523</v>
      </c>
      <c r="D367" s="302">
        <f t="shared" ref="D367:D374" si="121">SUM(B367:C367)</f>
        <v>0.70301868030757497</v>
      </c>
      <c r="E367" s="303"/>
      <c r="F367" s="302">
        <v>0.36327039216652723</v>
      </c>
      <c r="G367" s="302">
        <v>0.4558161320006851</v>
      </c>
      <c r="H367" s="302">
        <f t="shared" ref="H367:H374" si="122">SUM(F367:G367)</f>
        <v>0.81908652416721228</v>
      </c>
      <c r="I367" s="303"/>
      <c r="J367" s="302">
        <v>0.4146608015672742</v>
      </c>
      <c r="K367" s="302">
        <v>0.55543996533452733</v>
      </c>
      <c r="L367" s="302">
        <f t="shared" ref="L367:L374" si="123">SUM(J367:K367)</f>
        <v>0.97010076690180158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0.546612061813747</v>
      </c>
      <c r="C368" s="302">
        <v>0.95114951131782721</v>
      </c>
      <c r="D368" s="302">
        <f t="shared" si="121"/>
        <v>1.4977615731315743</v>
      </c>
      <c r="E368" s="303"/>
      <c r="F368" s="302">
        <v>0.5570586444672142</v>
      </c>
      <c r="G368" s="302">
        <v>0.97041857149459687</v>
      </c>
      <c r="H368" s="302">
        <f t="shared" si="122"/>
        <v>1.5274772159618111</v>
      </c>
      <c r="I368" s="303"/>
      <c r="J368" s="302">
        <v>0.56300213635018403</v>
      </c>
      <c r="K368" s="302">
        <v>0.90012957562945084</v>
      </c>
      <c r="L368" s="302">
        <f t="shared" si="123"/>
        <v>1.463131711979635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0.56201664998708412</v>
      </c>
      <c r="C369" s="302">
        <v>0.21052848752180001</v>
      </c>
      <c r="D369" s="302">
        <f t="shared" si="121"/>
        <v>0.77254513750888409</v>
      </c>
      <c r="E369" s="303"/>
      <c r="F369" s="302">
        <v>0.54276688639376147</v>
      </c>
      <c r="G369" s="302">
        <v>0.18667342757135866</v>
      </c>
      <c r="H369" s="302">
        <f t="shared" si="122"/>
        <v>0.7294403139651201</v>
      </c>
      <c r="I369" s="303"/>
      <c r="J369" s="302">
        <v>0.53102349194660203</v>
      </c>
      <c r="K369" s="302">
        <v>0.20842579719301232</v>
      </c>
      <c r="L369" s="302">
        <f t="shared" si="123"/>
        <v>0.73944928913961439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9.3458565699545831E-2</v>
      </c>
      <c r="C370" s="302">
        <v>0.19065757273683706</v>
      </c>
      <c r="D370" s="302">
        <f t="shared" si="121"/>
        <v>0.28411613843638289</v>
      </c>
      <c r="E370" s="303"/>
      <c r="F370" s="302">
        <v>8.6750717284185458E-2</v>
      </c>
      <c r="G370" s="302">
        <v>0.13406392641621775</v>
      </c>
      <c r="H370" s="302">
        <f t="shared" si="122"/>
        <v>0.22081464370040321</v>
      </c>
      <c r="I370" s="303"/>
      <c r="J370" s="302">
        <v>9.5708744799468976E-2</v>
      </c>
      <c r="K370" s="302">
        <v>0.10020240830069568</v>
      </c>
      <c r="L370" s="302">
        <f t="shared" si="123"/>
        <v>0.19591115310016466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0.39152508612366044</v>
      </c>
      <c r="C371" s="302">
        <v>0.19773904815454846</v>
      </c>
      <c r="D371" s="302">
        <f t="shared" si="121"/>
        <v>0.5892641342782089</v>
      </c>
      <c r="E371" s="303"/>
      <c r="F371" s="302">
        <v>0.32606175234745804</v>
      </c>
      <c r="G371" s="302">
        <v>0.15207027696805606</v>
      </c>
      <c r="H371" s="302">
        <f t="shared" si="122"/>
        <v>0.47813202931551413</v>
      </c>
      <c r="I371" s="303"/>
      <c r="J371" s="302">
        <v>0.26600122702140105</v>
      </c>
      <c r="K371" s="302">
        <v>0.17277435512555125</v>
      </c>
      <c r="L371" s="302">
        <f t="shared" si="123"/>
        <v>0.43877558214695234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0.15719804613209601</v>
      </c>
      <c r="C372" s="302">
        <v>0.19502839397550656</v>
      </c>
      <c r="D372" s="302">
        <f t="shared" si="121"/>
        <v>0.35222644010760257</v>
      </c>
      <c r="E372" s="303"/>
      <c r="F372" s="302">
        <v>0.14780164951430436</v>
      </c>
      <c r="G372" s="302">
        <v>0.15079898029964175</v>
      </c>
      <c r="H372" s="302">
        <f t="shared" si="122"/>
        <v>0.29860062981394608</v>
      </c>
      <c r="I372" s="303"/>
      <c r="J372" s="302">
        <v>0.15289574646146428</v>
      </c>
      <c r="K372" s="302">
        <v>0.20036779196681101</v>
      </c>
      <c r="L372" s="302">
        <f t="shared" si="123"/>
        <v>0.35326353842827529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5.521938999030777E-3</v>
      </c>
      <c r="C373" s="302">
        <v>4.4001423241568458E-2</v>
      </c>
      <c r="D373" s="302">
        <f t="shared" si="121"/>
        <v>4.9523362240599236E-2</v>
      </c>
      <c r="E373" s="303"/>
      <c r="F373" s="302">
        <v>4.3885588432516645E-3</v>
      </c>
      <c r="G373" s="302">
        <v>3.2381115998134327E-2</v>
      </c>
      <c r="H373" s="302">
        <f t="shared" si="122"/>
        <v>3.6769674841385991E-2</v>
      </c>
      <c r="I373" s="303"/>
      <c r="J373" s="302">
        <v>5.9943445242334617E-3</v>
      </c>
      <c r="K373" s="302">
        <v>2.89485539916251E-2</v>
      </c>
      <c r="L373" s="302">
        <f t="shared" si="123"/>
        <v>3.4942898515858564E-2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0.29426857279475449</v>
      </c>
      <c r="C374" s="302">
        <v>0.21764062387391853</v>
      </c>
      <c r="D374" s="302">
        <f t="shared" si="121"/>
        <v>0.51190919666867307</v>
      </c>
      <c r="E374" s="303"/>
      <c r="F374" s="302">
        <v>0.23896453079219057</v>
      </c>
      <c r="G374" s="302">
        <v>0.14001430431748116</v>
      </c>
      <c r="H374" s="302">
        <f t="shared" si="122"/>
        <v>0.37897883510967173</v>
      </c>
      <c r="I374" s="303"/>
      <c r="J374" s="302">
        <v>0.17382906829802927</v>
      </c>
      <c r="K374" s="302">
        <v>0.1261842395111144</v>
      </c>
      <c r="L374" s="302">
        <f t="shared" si="123"/>
        <v>0.3000133078091437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2.4696840415678403</v>
      </c>
      <c r="C376" s="311">
        <f t="shared" ref="C376:D376" si="124">SUM(C366:C374)</f>
        <v>2.648315958432168</v>
      </c>
      <c r="D376" s="311">
        <f t="shared" si="124"/>
        <v>5.1180000000000074</v>
      </c>
      <c r="E376" s="311"/>
      <c r="F376" s="311">
        <f t="shared" ref="F376:H376" si="125">SUM(F366:F374)</f>
        <v>2.4280532777334094</v>
      </c>
      <c r="G376" s="311">
        <f t="shared" si="125"/>
        <v>2.4529467222665899</v>
      </c>
      <c r="H376" s="311">
        <f t="shared" si="125"/>
        <v>4.8809999999999993</v>
      </c>
      <c r="I376" s="311"/>
      <c r="J376" s="311">
        <f t="shared" ref="J376:L376" si="126">SUM(J366:J374)</f>
        <v>2.3666263144317345</v>
      </c>
      <c r="K376" s="311">
        <f t="shared" si="126"/>
        <v>2.5283736855682641</v>
      </c>
      <c r="L376" s="311">
        <f t="shared" si="126"/>
        <v>4.8949999999999987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0.17729492456416185</v>
      </c>
      <c r="C383" s="302">
        <v>0.24695854806436138</v>
      </c>
      <c r="D383" s="302">
        <f>SUM(B383:C383)</f>
        <v>0.4242534726285232</v>
      </c>
      <c r="E383" s="303"/>
      <c r="F383" s="302">
        <v>0.24821111123440648</v>
      </c>
      <c r="G383" s="302">
        <v>0.21929116014081629</v>
      </c>
      <c r="H383" s="302">
        <f>SUM(F383:G383)</f>
        <v>0.46750227137522277</v>
      </c>
      <c r="I383" s="303"/>
      <c r="J383" s="302">
        <v>0.23160202627436516</v>
      </c>
      <c r="K383" s="302">
        <v>0.21660082547802789</v>
      </c>
      <c r="L383" s="302">
        <f>SUM(J383:K383)</f>
        <v>0.44820285175239305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0.39804592231522473</v>
      </c>
      <c r="C384" s="302">
        <v>0.47074114049719257</v>
      </c>
      <c r="D384" s="302">
        <f t="shared" ref="D384:D391" si="127">SUM(B384:C384)</f>
        <v>0.86878706281241724</v>
      </c>
      <c r="E384" s="303"/>
      <c r="F384" s="302">
        <v>0.64249094798216044</v>
      </c>
      <c r="G384" s="302">
        <v>0.52206978126646597</v>
      </c>
      <c r="H384" s="302">
        <f t="shared" ref="H384:H391" si="128">SUM(F384:G384)</f>
        <v>1.1645607292486264</v>
      </c>
      <c r="I384" s="303"/>
      <c r="J384" s="302">
        <v>0.67349110894484698</v>
      </c>
      <c r="K384" s="302">
        <v>0.61016130108715838</v>
      </c>
      <c r="L384" s="302">
        <f t="shared" ref="L384:L391" si="129">SUM(J384:K384)</f>
        <v>1.2836524100320053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0.34675100870143366</v>
      </c>
      <c r="C385" s="302">
        <v>0.29569007305049338</v>
      </c>
      <c r="D385" s="302">
        <f t="shared" si="127"/>
        <v>0.64244108175192705</v>
      </c>
      <c r="E385" s="303"/>
      <c r="F385" s="302">
        <v>0.46657827855103823</v>
      </c>
      <c r="G385" s="302">
        <v>0.29362516919357523</v>
      </c>
      <c r="H385" s="302">
        <f t="shared" si="128"/>
        <v>0.76020344774461346</v>
      </c>
      <c r="I385" s="303"/>
      <c r="J385" s="302">
        <v>0.50564987372831316</v>
      </c>
      <c r="K385" s="302">
        <v>0.30482307508380907</v>
      </c>
      <c r="L385" s="302">
        <f t="shared" si="129"/>
        <v>0.81047294881212228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0.47515327173575794</v>
      </c>
      <c r="C386" s="302">
        <v>0.12443050164453803</v>
      </c>
      <c r="D386" s="302">
        <f t="shared" si="127"/>
        <v>0.599583773380296</v>
      </c>
      <c r="E386" s="303"/>
      <c r="F386" s="302">
        <v>0.529010930876881</v>
      </c>
      <c r="G386" s="302">
        <v>0.13115888373551141</v>
      </c>
      <c r="H386" s="302">
        <f t="shared" si="128"/>
        <v>0.66016981461239244</v>
      </c>
      <c r="I386" s="303"/>
      <c r="J386" s="302">
        <v>0.51172043100921183</v>
      </c>
      <c r="K386" s="302">
        <v>0.13725532356048761</v>
      </c>
      <c r="L386" s="302">
        <f t="shared" si="129"/>
        <v>0.64897575456969947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5.5698584265896411E-2</v>
      </c>
      <c r="C387" s="302">
        <v>0.12491733769079053</v>
      </c>
      <c r="D387" s="302">
        <f t="shared" si="127"/>
        <v>0.18061592195668694</v>
      </c>
      <c r="E387" s="303"/>
      <c r="F387" s="302">
        <v>6.5734306239312243E-2</v>
      </c>
      <c r="G387" s="302">
        <v>7.5580784064685658E-2</v>
      </c>
      <c r="H387" s="302">
        <f t="shared" si="128"/>
        <v>0.14131509030399791</v>
      </c>
      <c r="I387" s="303"/>
      <c r="J387" s="302">
        <v>8.8042985720117442E-2</v>
      </c>
      <c r="K387" s="302">
        <v>6.5065818432641989E-2</v>
      </c>
      <c r="L387" s="302">
        <f t="shared" si="129"/>
        <v>0.15310880415275943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1.4833839662043888</v>
      </c>
      <c r="C388" s="302">
        <v>0.33523711675236995</v>
      </c>
      <c r="D388" s="302">
        <f t="shared" si="127"/>
        <v>1.8186210829567588</v>
      </c>
      <c r="E388" s="303"/>
      <c r="F388" s="302">
        <v>1.0935226314832194</v>
      </c>
      <c r="G388" s="302">
        <v>0.23420148657222606</v>
      </c>
      <c r="H388" s="302">
        <f t="shared" si="128"/>
        <v>1.3277241180554453</v>
      </c>
      <c r="I388" s="303"/>
      <c r="J388" s="302">
        <v>0.90282531391580145</v>
      </c>
      <c r="K388" s="302">
        <v>0.20849213035630601</v>
      </c>
      <c r="L388" s="302">
        <f t="shared" si="129"/>
        <v>1.1113174442721074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0.1158216163015645</v>
      </c>
      <c r="C389" s="302">
        <v>0.11081221099906438</v>
      </c>
      <c r="D389" s="302">
        <f t="shared" si="127"/>
        <v>0.22663382730062887</v>
      </c>
      <c r="E389" s="303"/>
      <c r="F389" s="302">
        <v>0.10121957631120608</v>
      </c>
      <c r="G389" s="302">
        <v>8.7804870464972873E-2</v>
      </c>
      <c r="H389" s="302">
        <f t="shared" si="128"/>
        <v>0.18902444677617897</v>
      </c>
      <c r="I389" s="303"/>
      <c r="J389" s="302">
        <v>8.8358722580797383E-2</v>
      </c>
      <c r="K389" s="302">
        <v>0.10126225627444138</v>
      </c>
      <c r="L389" s="302">
        <f t="shared" si="129"/>
        <v>0.18962097885523876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2.0816439802785788E-2</v>
      </c>
      <c r="C390" s="302">
        <v>0.10155757694682629</v>
      </c>
      <c r="D390" s="302">
        <f t="shared" si="127"/>
        <v>0.12237401674961208</v>
      </c>
      <c r="E390" s="303"/>
      <c r="F390" s="302">
        <v>2.4414765489082092E-2</v>
      </c>
      <c r="G390" s="302">
        <v>6.3507911953013876E-2</v>
      </c>
      <c r="H390" s="302">
        <f t="shared" si="128"/>
        <v>8.7922677442095976E-2</v>
      </c>
      <c r="I390" s="303"/>
      <c r="J390" s="302">
        <v>1.9310208108953609E-2</v>
      </c>
      <c r="K390" s="302">
        <v>4.5009737359913982E-2</v>
      </c>
      <c r="L390" s="302">
        <f t="shared" si="129"/>
        <v>6.4319945468867587E-2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0.24025432338809263</v>
      </c>
      <c r="C391" s="302">
        <v>0.25543543707505728</v>
      </c>
      <c r="D391" s="302">
        <f t="shared" si="127"/>
        <v>0.49568976046314994</v>
      </c>
      <c r="E391" s="303"/>
      <c r="F391" s="302">
        <v>0.21709303564155588</v>
      </c>
      <c r="G391" s="302">
        <v>0.15148436879987601</v>
      </c>
      <c r="H391" s="302">
        <f t="shared" si="128"/>
        <v>0.36857740444143189</v>
      </c>
      <c r="I391" s="303"/>
      <c r="J391" s="302">
        <v>0.1386524997076268</v>
      </c>
      <c r="K391" s="302">
        <v>0.15167636237717294</v>
      </c>
      <c r="L391" s="302">
        <f t="shared" si="129"/>
        <v>0.29032886208479974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3.313220057279306</v>
      </c>
      <c r="C393" s="311">
        <f t="shared" ref="C393:D393" si="130">SUM(C383:C391)</f>
        <v>2.0657799427206935</v>
      </c>
      <c r="D393" s="311">
        <f t="shared" si="130"/>
        <v>5.3789999999999996</v>
      </c>
      <c r="E393" s="311"/>
      <c r="F393" s="311">
        <f t="shared" ref="F393:H393" si="131">SUM(F383:F391)</f>
        <v>3.3882755838088618</v>
      </c>
      <c r="G393" s="311">
        <f t="shared" si="131"/>
        <v>1.7787244161911433</v>
      </c>
      <c r="H393" s="311">
        <f t="shared" si="131"/>
        <v>5.1670000000000043</v>
      </c>
      <c r="I393" s="311"/>
      <c r="J393" s="311">
        <f t="shared" ref="J393:L393" si="132">SUM(J383:J391)</f>
        <v>3.1596531699900336</v>
      </c>
      <c r="K393" s="311">
        <f t="shared" si="132"/>
        <v>1.8403468300099592</v>
      </c>
      <c r="L393" s="311">
        <f t="shared" si="132"/>
        <v>4.9999999999999929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Worcestershire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9.6940166818803277</v>
      </c>
      <c r="C9" s="249">
        <f t="shared" ref="C9:D9" si="0">SUM(C26,C43,C60,C77,C94,C111,C128,C145,C162,C179,C196,C213,C230,C247,C264,C281,C298,C315,C332,C349,C366,C383)</f>
        <v>1.4073752751342501</v>
      </c>
      <c r="D9" s="249">
        <f t="shared" si="0"/>
        <v>2.2291661394237203</v>
      </c>
      <c r="E9" s="249">
        <f>SUM(B9:D9)</f>
        <v>13.330558096438297</v>
      </c>
      <c r="F9" s="238"/>
      <c r="G9" s="249">
        <f>SUM(G26,G43,G60,G77,G94,G111,G128,G145,G162,G179,G196,G213,G230,G247,G264,G281,G298,G315,G332,G349,G366,G383)</f>
        <v>10.640803951269795</v>
      </c>
      <c r="H9" s="249">
        <f t="shared" ref="H9:I9" si="1">SUM(H26,H43,H60,H77,H94,H111,H128,H145,H162,H179,H196,H213,H230,H247,H264,H281,H298,H315,H332,H349,H366,H383)</f>
        <v>2.2033766259243222</v>
      </c>
      <c r="I9" s="249">
        <f t="shared" si="1"/>
        <v>2.6304143514127705</v>
      </c>
      <c r="J9" s="249">
        <f>SUM(G9:I9)</f>
        <v>15.474594928606889</v>
      </c>
      <c r="K9" s="238"/>
      <c r="L9" s="249">
        <f>SUM(L26,L43,L60,L77,L94,L111,L128,L145,L162,L179,L196,L213,L230,L247,L264,L281,L298,L315,L332,L349,L366,L383)</f>
        <v>10.863108020889472</v>
      </c>
      <c r="M9" s="249">
        <f t="shared" ref="M9:N9" si="2">SUM(M26,M43,M60,M77,M94,M111,M128,M145,M162,M179,M196,M213,M230,M247,M264,M281,M298,M315,M332,M349,M366,M383)</f>
        <v>2.6525732131435666</v>
      </c>
      <c r="N9" s="249">
        <f t="shared" si="2"/>
        <v>2.8919899103102424</v>
      </c>
      <c r="O9" s="249">
        <f>SUM(L9:N9)</f>
        <v>16.407671144343283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19.345746378337953</v>
      </c>
      <c r="C10" s="249">
        <f t="shared" si="3"/>
        <v>5.5225068061976366</v>
      </c>
      <c r="D10" s="249">
        <f t="shared" si="3"/>
        <v>3.2223506077309061</v>
      </c>
      <c r="E10" s="249">
        <f t="shared" ref="E10:E17" si="4">SUM(B10:D10)</f>
        <v>28.090603792266496</v>
      </c>
      <c r="F10" s="238"/>
      <c r="G10" s="249">
        <f t="shared" ref="G10:I10" si="5">SUM(G27,G44,G61,G78,G95,G112,G129,G146,G163,G180,G197,G214,G231,G248,G265,G282,G299,G316,G333,G350,G367,G384)</f>
        <v>22.829592981279259</v>
      </c>
      <c r="H10" s="249">
        <f t="shared" si="5"/>
        <v>6.7742609289267373</v>
      </c>
      <c r="I10" s="249">
        <f t="shared" si="5"/>
        <v>3.9003082426619047</v>
      </c>
      <c r="J10" s="249">
        <f t="shared" ref="J10:J17" si="6">SUM(G10:I10)</f>
        <v>33.504162152867899</v>
      </c>
      <c r="K10" s="238"/>
      <c r="L10" s="249">
        <f t="shared" ref="L10:N10" si="7">SUM(L27,L44,L61,L78,L95,L112,L129,L146,L163,L180,L197,L214,L231,L248,L265,L282,L299,L316,L333,L350,L367,L384)</f>
        <v>28.073211979457838</v>
      </c>
      <c r="M10" s="249">
        <f t="shared" si="7"/>
        <v>8.3453668970933741</v>
      </c>
      <c r="N10" s="249">
        <f t="shared" si="7"/>
        <v>3.7189293800350551</v>
      </c>
      <c r="O10" s="249">
        <f t="shared" ref="O10:O17" si="8">SUM(L10:N10)</f>
        <v>40.137508256586266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11.961865872139059</v>
      </c>
      <c r="C11" s="249">
        <f t="shared" si="3"/>
        <v>3.6895330145802627</v>
      </c>
      <c r="D11" s="249">
        <f t="shared" si="3"/>
        <v>2.6470771683842473</v>
      </c>
      <c r="E11" s="249">
        <f t="shared" si="4"/>
        <v>18.298476055103571</v>
      </c>
      <c r="F11" s="238"/>
      <c r="G11" s="249">
        <f t="shared" ref="G11:I11" si="9">SUM(G28,G45,G62,G79,G96,G113,G130,G147,G164,G181,G198,G215,G232,G249,G266,G283,G300,G317,G334,G351,G368,G385)</f>
        <v>13.281272797792436</v>
      </c>
      <c r="H11" s="249">
        <f t="shared" si="9"/>
        <v>4.3681005670647499</v>
      </c>
      <c r="I11" s="249">
        <f t="shared" si="9"/>
        <v>2.5526462319211185</v>
      </c>
      <c r="J11" s="249">
        <f t="shared" si="6"/>
        <v>20.202019596778307</v>
      </c>
      <c r="K11" s="238"/>
      <c r="L11" s="249">
        <f t="shared" ref="L11:N11" si="10">SUM(L28,L45,L62,L79,L96,L113,L130,L147,L164,L181,L198,L215,L232,L249,L266,L283,L300,L317,L334,L351,L368,L385)</f>
        <v>15.55944450356475</v>
      </c>
      <c r="M11" s="249">
        <f t="shared" si="10"/>
        <v>5.6932147905396882</v>
      </c>
      <c r="N11" s="249">
        <f t="shared" si="10"/>
        <v>2.6924698752797802</v>
      </c>
      <c r="O11" s="249">
        <f t="shared" si="8"/>
        <v>23.94512916938422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10.444181517002832</v>
      </c>
      <c r="C12" s="249">
        <f t="shared" si="3"/>
        <v>8.2002770657677537</v>
      </c>
      <c r="D12" s="249">
        <f t="shared" si="3"/>
        <v>0.71945541451935791</v>
      </c>
      <c r="E12" s="249">
        <f t="shared" si="4"/>
        <v>19.363913997289945</v>
      </c>
      <c r="F12" s="238"/>
      <c r="G12" s="249">
        <f t="shared" ref="G12:I12" si="11">SUM(G29,G46,G63,G80,G97,G114,G131,G148,G165,G182,G199,G216,G233,G250,G267,G284,G301,G318,G335,G352,G369,G386)</f>
        <v>10.041763533013663</v>
      </c>
      <c r="H12" s="249">
        <f t="shared" si="11"/>
        <v>7.7839734963406819</v>
      </c>
      <c r="I12" s="249">
        <f t="shared" si="11"/>
        <v>0.58398417115435008</v>
      </c>
      <c r="J12" s="249">
        <f t="shared" si="6"/>
        <v>18.409721200508692</v>
      </c>
      <c r="K12" s="238"/>
      <c r="L12" s="249">
        <f t="shared" ref="L12:N12" si="12">SUM(L29,L46,L63,L80,L97,L114,L131,L148,L165,L182,L199,L216,L233,L250,L267,L284,L301,L318,L335,L352,L369,L386)</f>
        <v>10.184556119225375</v>
      </c>
      <c r="M12" s="249">
        <f t="shared" si="12"/>
        <v>7.1434908847463836</v>
      </c>
      <c r="N12" s="249">
        <f t="shared" si="12"/>
        <v>0.5273294031182878</v>
      </c>
      <c r="O12" s="249">
        <f t="shared" si="8"/>
        <v>17.855376407090045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11.751844417296649</v>
      </c>
      <c r="C13" s="249">
        <f t="shared" si="3"/>
        <v>1.7828455140904402</v>
      </c>
      <c r="D13" s="249">
        <f t="shared" si="3"/>
        <v>5.7658516696542508</v>
      </c>
      <c r="E13" s="249">
        <f t="shared" si="4"/>
        <v>19.300541601041338</v>
      </c>
      <c r="F13" s="238"/>
      <c r="G13" s="249">
        <f t="shared" ref="G13:I13" si="13">SUM(G30,G47,G64,G81,G98,G115,G132,G149,G166,G183,G200,G217,G234,G251,G268,G285,G302,G319,G336,G353,G370,G387)</f>
        <v>9.1594595359124131</v>
      </c>
      <c r="H13" s="249">
        <f t="shared" si="13"/>
        <v>1.4590414106153582</v>
      </c>
      <c r="I13" s="249">
        <f t="shared" si="13"/>
        <v>6.0216994687734173</v>
      </c>
      <c r="J13" s="249">
        <f t="shared" si="6"/>
        <v>16.640200415301187</v>
      </c>
      <c r="K13" s="238"/>
      <c r="L13" s="249">
        <f t="shared" ref="L13:N13" si="14">SUM(L30,L47,L64,L81,L98,L115,L132,L149,L166,L183,L200,L217,L234,L251,L268,L285,L302,L319,L336,L353,L370,L387)</f>
        <v>7.4292523852234362</v>
      </c>
      <c r="M13" s="249">
        <f t="shared" si="14"/>
        <v>1.8387001327484813</v>
      </c>
      <c r="N13" s="249">
        <f t="shared" si="14"/>
        <v>6.1371418467569701</v>
      </c>
      <c r="O13" s="249">
        <f t="shared" si="8"/>
        <v>15.405094364728887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7.469164727155345</v>
      </c>
      <c r="C14" s="249">
        <f t="shared" si="3"/>
        <v>6.9637220480000703</v>
      </c>
      <c r="D14" s="249">
        <f t="shared" si="3"/>
        <v>1.3405176719561456</v>
      </c>
      <c r="E14" s="249">
        <f t="shared" si="4"/>
        <v>15.773404447111561</v>
      </c>
      <c r="F14" s="238"/>
      <c r="G14" s="249">
        <f t="shared" ref="G14:I14" si="15">SUM(G31,G48,G65,G82,G99,G116,G133,G150,G167,G184,G201,G218,G235,G252,G269,G286,G303,G320,G337,G354,G371,G388)</f>
        <v>7.3339985371836152</v>
      </c>
      <c r="H14" s="249">
        <f t="shared" si="15"/>
        <v>6.7132159091918915</v>
      </c>
      <c r="I14" s="249">
        <f t="shared" si="15"/>
        <v>1.1787333031560054</v>
      </c>
      <c r="J14" s="249">
        <f t="shared" si="6"/>
        <v>15.22594774953151</v>
      </c>
      <c r="K14" s="238"/>
      <c r="L14" s="249">
        <f t="shared" ref="L14:N14" si="16">SUM(L31,L48,L65,L82,L99,L116,L133,L150,L167,L184,L201,L218,L235,L252,L269,L286,L303,L320,L337,L354,L371,L388)</f>
        <v>8.4620363910150065</v>
      </c>
      <c r="M14" s="249">
        <f t="shared" si="16"/>
        <v>6.7106578971637507</v>
      </c>
      <c r="N14" s="249">
        <f t="shared" si="16"/>
        <v>1.4994113038974237</v>
      </c>
      <c r="O14" s="249">
        <f t="shared" si="8"/>
        <v>16.672105592076182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4.5467502708237486</v>
      </c>
      <c r="C15" s="249">
        <f t="shared" si="3"/>
        <v>7.1937694726165233</v>
      </c>
      <c r="D15" s="249">
        <f t="shared" si="3"/>
        <v>0.78963046452421826</v>
      </c>
      <c r="E15" s="249">
        <f t="shared" si="4"/>
        <v>12.530150207964491</v>
      </c>
      <c r="F15" s="238"/>
      <c r="G15" s="249">
        <f t="shared" ref="G15:I15" si="17">SUM(G32,G49,G66,G83,G100,G117,G134,G151,G168,G185,G202,G219,G236,G253,G270,G287,G304,G321,G338,G355,G372,G389)</f>
        <v>4.1851338526521591</v>
      </c>
      <c r="H15" s="249">
        <f t="shared" si="17"/>
        <v>6.9320920113497175</v>
      </c>
      <c r="I15" s="249">
        <f t="shared" si="17"/>
        <v>0.52394028013936078</v>
      </c>
      <c r="J15" s="249">
        <f t="shared" si="6"/>
        <v>11.641166144141238</v>
      </c>
      <c r="K15" s="238"/>
      <c r="L15" s="249">
        <f t="shared" ref="L15:N15" si="18">SUM(L32,L49,L66,L83,L100,L117,L134,L151,L168,L185,L202,L219,L236,L253,L270,L287,L304,L321,L338,L355,L372,L389)</f>
        <v>4.3641674250788967</v>
      </c>
      <c r="M15" s="249">
        <f t="shared" si="18"/>
        <v>7.3970847174027767</v>
      </c>
      <c r="N15" s="249">
        <f t="shared" si="18"/>
        <v>0.43452268321773296</v>
      </c>
      <c r="O15" s="249">
        <f t="shared" si="8"/>
        <v>12.195774825699406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10.040451043578431</v>
      </c>
      <c r="C16" s="249">
        <f t="shared" si="3"/>
        <v>1.4890692786363058</v>
      </c>
      <c r="D16" s="249">
        <f t="shared" si="3"/>
        <v>1.3897974351624365</v>
      </c>
      <c r="E16" s="249">
        <f t="shared" si="4"/>
        <v>12.919317757377172</v>
      </c>
      <c r="F16" s="238"/>
      <c r="G16" s="249">
        <f t="shared" ref="G16:I16" si="19">SUM(G33,G50,G67,G84,G101,G118,G135,G152,G169,G186,G203,G220,G237,G254,G271,G288,G305,G322,G339,G356,G373,G390)</f>
        <v>7.542582851500379</v>
      </c>
      <c r="H16" s="249">
        <f t="shared" si="19"/>
        <v>1.8760118209477847</v>
      </c>
      <c r="I16" s="249">
        <f t="shared" si="19"/>
        <v>1.6391261020920345</v>
      </c>
      <c r="J16" s="249">
        <f t="shared" si="6"/>
        <v>11.057720774540197</v>
      </c>
      <c r="K16" s="238"/>
      <c r="L16" s="249">
        <f t="shared" ref="L16:N16" si="20">SUM(L33,L50,L67,L84,L101,L118,L135,L152,L169,L186,L203,L220,L237,L254,L271,L288,L305,L322,L339,L356,L373,L390)</f>
        <v>6.8205032132455798</v>
      </c>
      <c r="M16" s="249">
        <f t="shared" si="20"/>
        <v>2.2859439653607403</v>
      </c>
      <c r="N16" s="249">
        <f t="shared" si="20"/>
        <v>1.9820177753221457</v>
      </c>
      <c r="O16" s="249">
        <f t="shared" si="8"/>
        <v>11.088464953928465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7.7005218151477095</v>
      </c>
      <c r="C17" s="249">
        <f t="shared" si="3"/>
        <v>8.7245305740709043</v>
      </c>
      <c r="D17" s="249">
        <f t="shared" si="3"/>
        <v>1.7399816561885182</v>
      </c>
      <c r="E17" s="249">
        <f t="shared" si="4"/>
        <v>18.165034045407133</v>
      </c>
      <c r="F17" s="238"/>
      <c r="G17" s="249">
        <f t="shared" ref="G17:I17" si="21">SUM(G34,G51,G68,G85,G102,G119,G136,G153,G170,G187,G204,G221,G238,G255,G272,G289,G306,G323,G340,G357,G374,G391)</f>
        <v>6.2038390837009469</v>
      </c>
      <c r="H17" s="249">
        <f t="shared" si="21"/>
        <v>8.2245543225749458</v>
      </c>
      <c r="I17" s="249">
        <f t="shared" si="21"/>
        <v>1.626073631448157</v>
      </c>
      <c r="J17" s="249">
        <f t="shared" si="6"/>
        <v>16.054467037724049</v>
      </c>
      <c r="K17" s="238"/>
      <c r="L17" s="249">
        <f t="shared" ref="L17:N17" si="22">SUM(L34,L51,L68,L85,L102,L119,L136,L153,L170,L187,L204,L221,L238,L255,L272,L289,L306,L323,L340,L357,L374,L391)</f>
        <v>6.7617255774200471</v>
      </c>
      <c r="M17" s="249">
        <f t="shared" si="22"/>
        <v>7.2931071671204615</v>
      </c>
      <c r="N17" s="249">
        <f t="shared" si="22"/>
        <v>2.1390425416226395</v>
      </c>
      <c r="O17" s="249">
        <f t="shared" si="8"/>
        <v>16.193875286163149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92.954542723362053</v>
      </c>
      <c r="C19" s="247">
        <f t="shared" ref="C19:O19" si="23">SUM(C9:C17)</f>
        <v>44.97362904909415</v>
      </c>
      <c r="D19" s="247">
        <f t="shared" si="23"/>
        <v>19.843828227543803</v>
      </c>
      <c r="E19" s="247">
        <f t="shared" si="23"/>
        <v>157.77200000000002</v>
      </c>
      <c r="F19" s="247"/>
      <c r="G19" s="247">
        <f t="shared" si="23"/>
        <v>91.218447124304674</v>
      </c>
      <c r="H19" s="247">
        <f t="shared" si="23"/>
        <v>46.334627092936195</v>
      </c>
      <c r="I19" s="247">
        <f t="shared" si="23"/>
        <v>20.656925782759117</v>
      </c>
      <c r="J19" s="247">
        <f t="shared" si="23"/>
        <v>158.20999999999998</v>
      </c>
      <c r="K19" s="247"/>
      <c r="L19" s="247">
        <f t="shared" si="23"/>
        <v>98.518005615120401</v>
      </c>
      <c r="M19" s="247">
        <f t="shared" si="23"/>
        <v>49.360139665319231</v>
      </c>
      <c r="N19" s="247">
        <f t="shared" si="23"/>
        <v>22.022854719560275</v>
      </c>
      <c r="O19" s="247">
        <f t="shared" si="23"/>
        <v>169.90099999999993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0.13541606659974176</v>
      </c>
      <c r="C26" s="302">
        <v>2.5314151299919062E-2</v>
      </c>
      <c r="D26" s="302">
        <v>5.0442812068880905E-2</v>
      </c>
      <c r="E26" s="302">
        <f>SUM(B26:D26)</f>
        <v>0.21117302996854173</v>
      </c>
      <c r="F26" s="303"/>
      <c r="G26" s="302">
        <v>0.11517020507574639</v>
      </c>
      <c r="H26" s="302">
        <v>2.583445300863262E-3</v>
      </c>
      <c r="I26" s="302">
        <v>4.1705906646417067E-2</v>
      </c>
      <c r="J26" s="302">
        <f>SUM(G26:I26)</f>
        <v>0.15945955702302672</v>
      </c>
      <c r="K26" s="303"/>
      <c r="L26" s="302">
        <v>0.13538986173276266</v>
      </c>
      <c r="M26" s="302">
        <v>1.945165383281556E-3</v>
      </c>
      <c r="N26" s="302">
        <v>4.4614215314770937E-2</v>
      </c>
      <c r="O26" s="302">
        <f>SUM(L26:N26)</f>
        <v>0.18194924243081514</v>
      </c>
    </row>
    <row r="27" spans="1:15" s="236" customFormat="1" x14ac:dyDescent="0.2">
      <c r="A27" s="237" t="str">
        <f>name!E$5</f>
        <v>Professional occupations</v>
      </c>
      <c r="B27" s="302">
        <v>0.14867855609470787</v>
      </c>
      <c r="C27" s="302">
        <v>1.3967432253993209E-2</v>
      </c>
      <c r="D27" s="302">
        <v>1.2653027190720373E-2</v>
      </c>
      <c r="E27" s="302">
        <f t="shared" ref="E27:E34" si="24">SUM(B27:D27)</f>
        <v>0.17529901553942145</v>
      </c>
      <c r="F27" s="303"/>
      <c r="G27" s="302">
        <v>0.17228468763847002</v>
      </c>
      <c r="H27" s="302">
        <v>1.5684319092918954E-3</v>
      </c>
      <c r="I27" s="302">
        <v>9.583822216638253E-3</v>
      </c>
      <c r="J27" s="302">
        <f t="shared" ref="J27:J34" si="25">SUM(G27:I27)</f>
        <v>0.18343694176440017</v>
      </c>
      <c r="K27" s="303"/>
      <c r="L27" s="302">
        <v>0.32561861313095297</v>
      </c>
      <c r="M27" s="302">
        <v>1.6625921673737989E-3</v>
      </c>
      <c r="N27" s="302">
        <v>9.31263081740967E-3</v>
      </c>
      <c r="O27" s="302">
        <f t="shared" ref="O27:O34" si="26">SUM(L27:N27)</f>
        <v>0.33659383611573646</v>
      </c>
    </row>
    <row r="28" spans="1:15" s="236" customFormat="1" x14ac:dyDescent="0.2">
      <c r="A28" s="237" t="str">
        <f>name!E$6</f>
        <v>Associate professional occupations</v>
      </c>
      <c r="B28" s="302">
        <v>0.11522185398213625</v>
      </c>
      <c r="C28" s="302">
        <v>1.7540481595800926E-2</v>
      </c>
      <c r="D28" s="302">
        <v>5.6981020184724866E-3</v>
      </c>
      <c r="E28" s="302">
        <f t="shared" si="24"/>
        <v>0.13846043759640966</v>
      </c>
      <c r="F28" s="303"/>
      <c r="G28" s="302">
        <v>0.11692753438176097</v>
      </c>
      <c r="H28" s="302">
        <v>1.5513138208254464E-3</v>
      </c>
      <c r="I28" s="302">
        <v>4.3389545796109295E-3</v>
      </c>
      <c r="J28" s="302">
        <f t="shared" si="25"/>
        <v>0.12281780278219735</v>
      </c>
      <c r="K28" s="303"/>
      <c r="L28" s="302">
        <v>0.16371491945765598</v>
      </c>
      <c r="M28" s="302">
        <v>1.4016546498736768E-3</v>
      </c>
      <c r="N28" s="302">
        <v>5.8803052793658739E-3</v>
      </c>
      <c r="O28" s="302">
        <f t="shared" si="26"/>
        <v>0.17099687938689553</v>
      </c>
    </row>
    <row r="29" spans="1:15" s="236" customFormat="1" x14ac:dyDescent="0.2">
      <c r="A29" s="237" t="str">
        <f>name!E$7</f>
        <v>Administrative and secretarial occupations</v>
      </c>
      <c r="B29" s="302">
        <v>0.13906086055075279</v>
      </c>
      <c r="C29" s="302">
        <v>0.12157880600492561</v>
      </c>
      <c r="D29" s="302">
        <v>6.5120688777530397E-3</v>
      </c>
      <c r="E29" s="302">
        <f t="shared" si="24"/>
        <v>0.2671517354334314</v>
      </c>
      <c r="F29" s="303"/>
      <c r="G29" s="302">
        <v>0.1303134275197988</v>
      </c>
      <c r="H29" s="302">
        <v>8.7320430693429239E-3</v>
      </c>
      <c r="I29" s="302">
        <v>7.6592188675726827E-3</v>
      </c>
      <c r="J29" s="302">
        <f t="shared" si="25"/>
        <v>0.14670468945671439</v>
      </c>
      <c r="K29" s="303"/>
      <c r="L29" s="302">
        <v>0.13270656705203587</v>
      </c>
      <c r="M29" s="302">
        <v>5.2512103627869655E-3</v>
      </c>
      <c r="N29" s="302">
        <v>4.8230247896493498E-3</v>
      </c>
      <c r="O29" s="302">
        <f t="shared" si="26"/>
        <v>0.1427808022044722</v>
      </c>
    </row>
    <row r="30" spans="1:15" s="236" customFormat="1" x14ac:dyDescent="0.2">
      <c r="A30" s="237" t="str">
        <f>name!E$8</f>
        <v>Skilled trades occupations</v>
      </c>
      <c r="B30" s="302">
        <v>0.46493224511839676</v>
      </c>
      <c r="C30" s="302">
        <v>0.16432758879401188</v>
      </c>
      <c r="D30" s="302">
        <v>1.5253726331895645</v>
      </c>
      <c r="E30" s="302">
        <f t="shared" si="24"/>
        <v>2.1546324671019734</v>
      </c>
      <c r="F30" s="303"/>
      <c r="G30" s="302">
        <v>0.2721222424338483</v>
      </c>
      <c r="H30" s="302">
        <v>8.7778653365120658E-3</v>
      </c>
      <c r="I30" s="302">
        <v>0.99913890951928208</v>
      </c>
      <c r="J30" s="302">
        <f>SUM(G30:I30)</f>
        <v>1.2800390172896425</v>
      </c>
      <c r="K30" s="303"/>
      <c r="L30" s="302">
        <v>0.22056414043357003</v>
      </c>
      <c r="M30" s="302">
        <v>8.46698496127791E-3</v>
      </c>
      <c r="N30" s="302">
        <v>0.94147468869919249</v>
      </c>
      <c r="O30" s="302">
        <f t="shared" si="26"/>
        <v>1.1705058140940405</v>
      </c>
    </row>
    <row r="31" spans="1:15" s="236" customFormat="1" x14ac:dyDescent="0.2">
      <c r="A31" s="237" t="str">
        <f>name!E$9</f>
        <v>Caring, leisure and other service occupations</v>
      </c>
      <c r="B31" s="302">
        <v>0.12278889662917825</v>
      </c>
      <c r="C31" s="302">
        <v>5.5111361351931655E-2</v>
      </c>
      <c r="D31" s="302">
        <v>1.1986520828035965E-2</v>
      </c>
      <c r="E31" s="302">
        <f t="shared" si="24"/>
        <v>0.18988677880914587</v>
      </c>
      <c r="F31" s="303"/>
      <c r="G31" s="302">
        <v>9.4179263371103411E-2</v>
      </c>
      <c r="H31" s="302">
        <v>4.1029368466897823E-3</v>
      </c>
      <c r="I31" s="302">
        <v>8.5053139215667713E-3</v>
      </c>
      <c r="J31" s="302">
        <f t="shared" si="25"/>
        <v>0.10678751413935995</v>
      </c>
      <c r="K31" s="303"/>
      <c r="L31" s="302">
        <v>9.9407221819168418E-2</v>
      </c>
      <c r="M31" s="302">
        <v>2.5354705843518596E-3</v>
      </c>
      <c r="N31" s="302">
        <v>1.1014114816890928E-2</v>
      </c>
      <c r="O31" s="302">
        <f t="shared" si="26"/>
        <v>0.11295680722041121</v>
      </c>
    </row>
    <row r="32" spans="1:15" s="236" customFormat="1" x14ac:dyDescent="0.2">
      <c r="A32" s="237" t="str">
        <f>name!E$10</f>
        <v>Sales and customer service occupations</v>
      </c>
      <c r="B32" s="302">
        <v>4.0900374262363842E-2</v>
      </c>
      <c r="C32" s="302">
        <v>2.7419191328879964E-2</v>
      </c>
      <c r="D32" s="302">
        <v>1.4164105393443906E-2</v>
      </c>
      <c r="E32" s="302">
        <f t="shared" si="24"/>
        <v>8.2483670984687701E-2</v>
      </c>
      <c r="F32" s="303"/>
      <c r="G32" s="302">
        <v>3.2845869753151576E-2</v>
      </c>
      <c r="H32" s="302">
        <v>1.8843994409396226E-3</v>
      </c>
      <c r="I32" s="302">
        <v>9.1898076831487922E-3</v>
      </c>
      <c r="J32" s="302">
        <f t="shared" si="25"/>
        <v>4.3920076877239991E-2</v>
      </c>
      <c r="K32" s="303"/>
      <c r="L32" s="302">
        <v>3.6185364691176586E-2</v>
      </c>
      <c r="M32" s="302">
        <v>1.4157595223473428E-3</v>
      </c>
      <c r="N32" s="302">
        <v>6.7482136973618925E-3</v>
      </c>
      <c r="O32" s="302">
        <f t="shared" si="26"/>
        <v>4.4349337910885821E-2</v>
      </c>
    </row>
    <row r="33" spans="1:15" s="236" customFormat="1" x14ac:dyDescent="0.2">
      <c r="A33" s="237" t="str">
        <f>name!E$11</f>
        <v>Process, plant and machine operatives</v>
      </c>
      <c r="B33" s="302">
        <v>0.12355277870631111</v>
      </c>
      <c r="C33" s="302">
        <v>3.1412793895489281E-2</v>
      </c>
      <c r="D33" s="302">
        <v>8.069791534713204E-3</v>
      </c>
      <c r="E33" s="302">
        <f t="shared" si="24"/>
        <v>0.16303536413651359</v>
      </c>
      <c r="F33" s="303"/>
      <c r="G33" s="302">
        <v>6.6398402746249391E-2</v>
      </c>
      <c r="H33" s="302">
        <v>2.0813808002551897E-3</v>
      </c>
      <c r="I33" s="302">
        <v>6.4216985467037751E-3</v>
      </c>
      <c r="J33" s="302">
        <f t="shared" si="25"/>
        <v>7.4901482093208349E-2</v>
      </c>
      <c r="K33" s="303"/>
      <c r="L33" s="302">
        <v>4.6248096898430506E-2</v>
      </c>
      <c r="M33" s="302">
        <v>2.5949670876948146E-3</v>
      </c>
      <c r="N33" s="302">
        <v>1.0832454303058826E-2</v>
      </c>
      <c r="O33" s="302">
        <f t="shared" si="26"/>
        <v>5.9675518289184146E-2</v>
      </c>
    </row>
    <row r="34" spans="1:15" s="236" customFormat="1" x14ac:dyDescent="0.2">
      <c r="A34" s="237" t="str">
        <f>name!E$12</f>
        <v>Elementary occupations</v>
      </c>
      <c r="B34" s="302">
        <v>0.39937624153330431</v>
      </c>
      <c r="C34" s="302">
        <v>0.15363692419638467</v>
      </c>
      <c r="D34" s="302">
        <v>7.4864334700180848E-2</v>
      </c>
      <c r="E34" s="302">
        <f t="shared" si="24"/>
        <v>0.62787750042986978</v>
      </c>
      <c r="F34" s="303"/>
      <c r="G34" s="302">
        <v>0.20777480882340221</v>
      </c>
      <c r="H34" s="302">
        <v>9.3334294425235272E-3</v>
      </c>
      <c r="I34" s="302">
        <v>3.9824680308283067E-2</v>
      </c>
      <c r="J34" s="302">
        <f t="shared" si="25"/>
        <v>0.2569329185742088</v>
      </c>
      <c r="K34" s="303"/>
      <c r="L34" s="302">
        <v>0.1829785029016997</v>
      </c>
      <c r="M34" s="302">
        <v>1.476373036640085E-2</v>
      </c>
      <c r="N34" s="302">
        <v>5.8449529079455678E-2</v>
      </c>
      <c r="O34" s="302">
        <f t="shared" si="26"/>
        <v>0.25619176234755625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1.689927873476893</v>
      </c>
      <c r="C36" s="311">
        <f t="shared" ref="C36:O36" si="27">SUM(C26:C34)</f>
        <v>0.61030873072133629</v>
      </c>
      <c r="D36" s="311">
        <f t="shared" si="27"/>
        <v>1.7097633958017651</v>
      </c>
      <c r="E36" s="311">
        <f t="shared" si="27"/>
        <v>4.0099999999999945</v>
      </c>
      <c r="F36" s="311"/>
      <c r="G36" s="311">
        <f t="shared" si="27"/>
        <v>1.2080164417435311</v>
      </c>
      <c r="H36" s="311">
        <f t="shared" si="27"/>
        <v>4.0615245967243717E-2</v>
      </c>
      <c r="I36" s="311">
        <f t="shared" si="27"/>
        <v>1.1263683122892234</v>
      </c>
      <c r="J36" s="311">
        <f t="shared" si="27"/>
        <v>2.3749999999999982</v>
      </c>
      <c r="K36" s="311"/>
      <c r="L36" s="311">
        <f t="shared" si="27"/>
        <v>1.3428132881174526</v>
      </c>
      <c r="M36" s="311">
        <f t="shared" si="27"/>
        <v>4.0037535085388778E-2</v>
      </c>
      <c r="N36" s="311">
        <f t="shared" si="27"/>
        <v>1.0931491767971557</v>
      </c>
      <c r="O36" s="311">
        <f t="shared" si="27"/>
        <v>2.4759999999999973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6.4512819268643462E-3</v>
      </c>
      <c r="C43" s="302">
        <v>2.7187903657845319E-5</v>
      </c>
      <c r="D43" s="302">
        <v>5.2118317893740801E-3</v>
      </c>
      <c r="E43" s="302">
        <f>SUM(B43:D43)</f>
        <v>1.1690301619896272E-2</v>
      </c>
      <c r="F43" s="303"/>
      <c r="G43" s="302">
        <v>1.9461756177433887E-2</v>
      </c>
      <c r="H43" s="302">
        <v>2.4540669541365671E-4</v>
      </c>
      <c r="I43" s="302">
        <v>0</v>
      </c>
      <c r="J43" s="302">
        <f>SUM(G43:I43)</f>
        <v>1.9707162872847545E-2</v>
      </c>
      <c r="K43" s="303"/>
      <c r="L43" s="302">
        <v>1.1546599657369004E-2</v>
      </c>
      <c r="M43" s="302">
        <v>1.6742671749693383E-4</v>
      </c>
      <c r="N43" s="302">
        <v>0</v>
      </c>
      <c r="O43" s="302">
        <f>SUM(L43:N43)</f>
        <v>1.1714026374865938E-2</v>
      </c>
    </row>
    <row r="44" spans="1:15" s="236" customFormat="1" x14ac:dyDescent="0.2">
      <c r="A44" s="237" t="str">
        <f>name!E$5</f>
        <v>Professional occupations</v>
      </c>
      <c r="B44" s="302">
        <v>7.1154596895693116E-3</v>
      </c>
      <c r="C44" s="302">
        <v>1.0680656264796203E-4</v>
      </c>
      <c r="D44" s="302">
        <v>3.9846689411282788E-3</v>
      </c>
      <c r="E44" s="302">
        <f t="shared" ref="E44:E51" si="28">SUM(B44:D44)</f>
        <v>1.1206935193345553E-2</v>
      </c>
      <c r="F44" s="303"/>
      <c r="G44" s="302">
        <v>2.1161065834794251E-2</v>
      </c>
      <c r="H44" s="302">
        <v>6.2658326435215106E-4</v>
      </c>
      <c r="I44" s="302">
        <v>0</v>
      </c>
      <c r="J44" s="302">
        <f t="shared" ref="J44:J46" si="29">SUM(G44:I44)</f>
        <v>2.1787649099146402E-2</v>
      </c>
      <c r="K44" s="303"/>
      <c r="L44" s="302">
        <v>1.4307191056118718E-2</v>
      </c>
      <c r="M44" s="302">
        <v>4.1786614326908461E-4</v>
      </c>
      <c r="N44" s="302">
        <v>0</v>
      </c>
      <c r="O44" s="302">
        <f t="shared" ref="O44:O51" si="30">SUM(L44:N44)</f>
        <v>1.4725057199387803E-2</v>
      </c>
    </row>
    <row r="45" spans="1:15" s="236" customFormat="1" x14ac:dyDescent="0.2">
      <c r="A45" s="237" t="str">
        <f>name!E$6</f>
        <v>Associate professional occupations</v>
      </c>
      <c r="B45" s="302">
        <v>5.5407815015922337E-3</v>
      </c>
      <c r="C45" s="302">
        <v>6.6525102036501743E-5</v>
      </c>
      <c r="D45" s="302">
        <v>2.2662485655940991E-3</v>
      </c>
      <c r="E45" s="302">
        <f t="shared" si="28"/>
        <v>7.8735551692228345E-3</v>
      </c>
      <c r="F45" s="303"/>
      <c r="G45" s="302">
        <v>1.9140999370207832E-2</v>
      </c>
      <c r="H45" s="302">
        <v>3.6300443801175815E-4</v>
      </c>
      <c r="I45" s="302">
        <v>0</v>
      </c>
      <c r="J45" s="302">
        <f t="shared" si="29"/>
        <v>1.9504003808219591E-2</v>
      </c>
      <c r="K45" s="303"/>
      <c r="L45" s="302">
        <v>1.1592516990966537E-2</v>
      </c>
      <c r="M45" s="302">
        <v>2.1596257108760742E-4</v>
      </c>
      <c r="N45" s="302">
        <v>0</v>
      </c>
      <c r="O45" s="302">
        <f t="shared" si="30"/>
        <v>1.1808479562054145E-2</v>
      </c>
    </row>
    <row r="46" spans="1:15" s="236" customFormat="1" x14ac:dyDescent="0.2">
      <c r="A46" s="237" t="str">
        <f>name!E$7</f>
        <v>Administrative and secretarial occupations</v>
      </c>
      <c r="B46" s="302">
        <v>9.3122492445360278E-4</v>
      </c>
      <c r="C46" s="302">
        <v>1.361366271793177E-4</v>
      </c>
      <c r="D46" s="302">
        <v>1.0565715271527621E-3</v>
      </c>
      <c r="E46" s="302">
        <f t="shared" si="28"/>
        <v>2.1239330787856826E-3</v>
      </c>
      <c r="F46" s="303"/>
      <c r="G46" s="302">
        <v>6.17356316083303E-3</v>
      </c>
      <c r="H46" s="302">
        <v>5.2911440115723711E-4</v>
      </c>
      <c r="I46" s="302">
        <v>0</v>
      </c>
      <c r="J46" s="302">
        <f t="shared" si="29"/>
        <v>6.7026775619902675E-3</v>
      </c>
      <c r="K46" s="303"/>
      <c r="L46" s="302">
        <v>3.6868649008508034E-3</v>
      </c>
      <c r="M46" s="302">
        <v>2.6813125546122353E-4</v>
      </c>
      <c r="N46" s="302">
        <v>0</v>
      </c>
      <c r="O46" s="302">
        <f t="shared" si="30"/>
        <v>3.9549961563120272E-3</v>
      </c>
    </row>
    <row r="47" spans="1:15" s="236" customFormat="1" x14ac:dyDescent="0.2">
      <c r="A47" s="237" t="str">
        <f>name!E$8</f>
        <v>Skilled trades occupations</v>
      </c>
      <c r="B47" s="302">
        <v>9.4186100090953989E-3</v>
      </c>
      <c r="C47" s="302">
        <v>2.4503464887337968E-5</v>
      </c>
      <c r="D47" s="302">
        <v>9.883664798147767E-3</v>
      </c>
      <c r="E47" s="302">
        <f t="shared" si="28"/>
        <v>1.9326778272130501E-2</v>
      </c>
      <c r="F47" s="303"/>
      <c r="G47" s="302">
        <v>2.0219341215556123E-2</v>
      </c>
      <c r="H47" s="302">
        <v>1.5063011760583229E-4</v>
      </c>
      <c r="I47" s="302">
        <v>0</v>
      </c>
      <c r="J47" s="302">
        <f>SUM(G47:I47)</f>
        <v>2.0369971333161957E-2</v>
      </c>
      <c r="K47" s="303"/>
      <c r="L47" s="302">
        <v>9.1285958610318654E-3</v>
      </c>
      <c r="M47" s="302">
        <v>1.7050662801788798E-4</v>
      </c>
      <c r="N47" s="302">
        <v>0</v>
      </c>
      <c r="O47" s="302">
        <f t="shared" si="30"/>
        <v>9.2991024890497539E-3</v>
      </c>
    </row>
    <row r="48" spans="1:15" s="236" customFormat="1" x14ac:dyDescent="0.2">
      <c r="A48" s="237" t="str">
        <f>name!E$9</f>
        <v>Caring, leisure and other service occupations</v>
      </c>
      <c r="B48" s="302">
        <v>1.276207911046625E-3</v>
      </c>
      <c r="C48" s="302">
        <v>1.3144800743148345E-4</v>
      </c>
      <c r="D48" s="302">
        <v>3.1412154243814133E-4</v>
      </c>
      <c r="E48" s="302">
        <f t="shared" si="28"/>
        <v>1.7217774609162499E-3</v>
      </c>
      <c r="F48" s="303"/>
      <c r="G48" s="302">
        <v>2.3435969603997826E-3</v>
      </c>
      <c r="H48" s="302">
        <v>4.8776162650105527E-4</v>
      </c>
      <c r="I48" s="302">
        <v>0</v>
      </c>
      <c r="J48" s="302">
        <f t="shared" ref="J48:J51" si="31">SUM(G48:I48)</f>
        <v>2.8313585869008378E-3</v>
      </c>
      <c r="K48" s="303"/>
      <c r="L48" s="302">
        <v>1.203232174622996E-3</v>
      </c>
      <c r="M48" s="302">
        <v>2.2994377382985225E-4</v>
      </c>
      <c r="N48" s="302">
        <v>0</v>
      </c>
      <c r="O48" s="302">
        <f t="shared" si="30"/>
        <v>1.4331759484528482E-3</v>
      </c>
    </row>
    <row r="49" spans="1:15" s="236" customFormat="1" x14ac:dyDescent="0.2">
      <c r="A49" s="237" t="str">
        <f>name!E$10</f>
        <v>Sales and customer service occupations</v>
      </c>
      <c r="B49" s="302">
        <v>8.0747601163033429E-4</v>
      </c>
      <c r="C49" s="302">
        <v>1.4798170141755245E-4</v>
      </c>
      <c r="D49" s="302">
        <v>7.5054343562509849E-4</v>
      </c>
      <c r="E49" s="302">
        <f t="shared" si="28"/>
        <v>1.7060011486729853E-3</v>
      </c>
      <c r="F49" s="303"/>
      <c r="G49" s="302">
        <v>2.4033347687266349E-3</v>
      </c>
      <c r="H49" s="302">
        <v>5.8011013984962049E-4</v>
      </c>
      <c r="I49" s="302">
        <v>0</v>
      </c>
      <c r="J49" s="302">
        <f t="shared" si="31"/>
        <v>2.9834449085762555E-3</v>
      </c>
      <c r="K49" s="303"/>
      <c r="L49" s="302">
        <v>1.4634465086254206E-3</v>
      </c>
      <c r="M49" s="302">
        <v>3.4720627610651842E-4</v>
      </c>
      <c r="N49" s="302">
        <v>0</v>
      </c>
      <c r="O49" s="302">
        <f t="shared" si="30"/>
        <v>1.810652784731939E-3</v>
      </c>
    </row>
    <row r="50" spans="1:15" s="236" customFormat="1" x14ac:dyDescent="0.2">
      <c r="A50" s="237" t="str">
        <f>name!E$11</f>
        <v>Process, plant and machine operatives</v>
      </c>
      <c r="B50" s="302">
        <v>6.4897749031010378E-3</v>
      </c>
      <c r="C50" s="302">
        <v>3.4387774274864501E-5</v>
      </c>
      <c r="D50" s="302">
        <v>6.1130474809828542E-3</v>
      </c>
      <c r="E50" s="302">
        <f t="shared" si="28"/>
        <v>1.2637210158358756E-2</v>
      </c>
      <c r="F50" s="303"/>
      <c r="G50" s="302">
        <v>1.2225220056883779E-2</v>
      </c>
      <c r="H50" s="302">
        <v>3.8045485997883908E-4</v>
      </c>
      <c r="I50" s="302">
        <v>0</v>
      </c>
      <c r="J50" s="302">
        <f t="shared" si="31"/>
        <v>1.2605674916862618E-2</v>
      </c>
      <c r="K50" s="303"/>
      <c r="L50" s="302">
        <v>4.3954699232949925E-3</v>
      </c>
      <c r="M50" s="302">
        <v>2.5757481086693571E-4</v>
      </c>
      <c r="N50" s="302">
        <v>0</v>
      </c>
      <c r="O50" s="302">
        <f t="shared" si="30"/>
        <v>4.6530447341619286E-3</v>
      </c>
    </row>
    <row r="51" spans="1:15" s="236" customFormat="1" x14ac:dyDescent="0.2">
      <c r="A51" s="237" t="str">
        <f>name!E$12</f>
        <v>Elementary occupations</v>
      </c>
      <c r="B51" s="302">
        <v>6.4902502002398216E-4</v>
      </c>
      <c r="C51" s="302">
        <v>1.5506238216656868E-4</v>
      </c>
      <c r="D51" s="302">
        <v>1.4909420496480754E-2</v>
      </c>
      <c r="E51" s="302">
        <f t="shared" si="28"/>
        <v>1.5713507898671306E-2</v>
      </c>
      <c r="F51" s="303"/>
      <c r="G51" s="302">
        <v>1.0269013496191238E-3</v>
      </c>
      <c r="H51" s="302">
        <v>4.8115556267558899E-4</v>
      </c>
      <c r="I51" s="302">
        <v>0</v>
      </c>
      <c r="J51" s="302">
        <f t="shared" si="31"/>
        <v>1.5080569122947127E-3</v>
      </c>
      <c r="K51" s="303"/>
      <c r="L51" s="302">
        <v>3.3436566779308476E-4</v>
      </c>
      <c r="M51" s="302">
        <v>2.6709908319052454E-4</v>
      </c>
      <c r="N51" s="302">
        <v>0</v>
      </c>
      <c r="O51" s="302">
        <f t="shared" si="30"/>
        <v>6.014647509836093E-4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3.8679841897376867E-2</v>
      </c>
      <c r="C53" s="311">
        <f t="shared" ref="C53:E53" si="32">SUM(C43:C51)</f>
        <v>8.3003952569943383E-4</v>
      </c>
      <c r="D53" s="311">
        <f t="shared" si="32"/>
        <v>4.4490118576923837E-2</v>
      </c>
      <c r="E53" s="311">
        <f t="shared" si="32"/>
        <v>8.400000000000013E-2</v>
      </c>
      <c r="F53" s="311"/>
      <c r="G53" s="311">
        <f t="shared" ref="G53:J53" si="33">SUM(G43:G51)</f>
        <v>0.10415577889445445</v>
      </c>
      <c r="H53" s="311">
        <f t="shared" si="33"/>
        <v>3.8442211055457389E-3</v>
      </c>
      <c r="I53" s="311">
        <f t="shared" si="33"/>
        <v>0</v>
      </c>
      <c r="J53" s="311">
        <f t="shared" si="33"/>
        <v>0.10800000000000021</v>
      </c>
      <c r="K53" s="311"/>
      <c r="L53" s="311">
        <f t="shared" ref="L53:O53" si="34">SUM(L43:L51)</f>
        <v>5.7658282740673424E-2</v>
      </c>
      <c r="M53" s="311">
        <f t="shared" si="34"/>
        <v>2.3417172593265686E-3</v>
      </c>
      <c r="N53" s="311">
        <f t="shared" si="34"/>
        <v>0</v>
      </c>
      <c r="O53" s="311">
        <f t="shared" si="34"/>
        <v>0.06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0.21837361755807577</v>
      </c>
      <c r="C60" s="302">
        <v>1.1735929060316458E-2</v>
      </c>
      <c r="D60" s="302">
        <v>2.8783924976672707E-2</v>
      </c>
      <c r="E60" s="302">
        <f>SUM(B60:D60)</f>
        <v>0.25889347159506493</v>
      </c>
      <c r="F60" s="303"/>
      <c r="G60" s="302">
        <v>0.21999402849207186</v>
      </c>
      <c r="H60" s="302">
        <v>1.8939347975962754E-2</v>
      </c>
      <c r="I60" s="302">
        <v>1.3482011400277548E-2</v>
      </c>
      <c r="J60" s="302">
        <f>SUM(G60:I60)</f>
        <v>0.25241538786831214</v>
      </c>
      <c r="K60" s="303"/>
      <c r="L60" s="302">
        <v>0.20339225307133818</v>
      </c>
      <c r="M60" s="302">
        <v>1.5849401712748151E-2</v>
      </c>
      <c r="N60" s="302">
        <v>1.4089608450165441E-2</v>
      </c>
      <c r="O60" s="302">
        <f>SUM(L60:N60)</f>
        <v>0.23333126323425177</v>
      </c>
    </row>
    <row r="61" spans="1:15" s="236" customFormat="1" x14ac:dyDescent="0.2">
      <c r="A61" s="237" t="str">
        <f>name!E$5</f>
        <v>Professional occupations</v>
      </c>
      <c r="B61" s="302">
        <v>0.2149750714907934</v>
      </c>
      <c r="C61" s="302">
        <v>1.1312573767790142E-2</v>
      </c>
      <c r="D61" s="302">
        <v>1.740342696901177E-2</v>
      </c>
      <c r="E61" s="302">
        <f t="shared" ref="E61:E68" si="35">SUM(B61:D61)</f>
        <v>0.24369107222759528</v>
      </c>
      <c r="F61" s="303"/>
      <c r="G61" s="302">
        <v>0.24647073821988197</v>
      </c>
      <c r="H61" s="302">
        <v>1.4318867517493552E-2</v>
      </c>
      <c r="I61" s="302">
        <v>1.1247706196943586E-2</v>
      </c>
      <c r="J61" s="302">
        <f t="shared" ref="J61:J63" si="36">SUM(G61:I61)</f>
        <v>0.27203731193431913</v>
      </c>
      <c r="K61" s="303"/>
      <c r="L61" s="302">
        <v>0.32757720282858044</v>
      </c>
      <c r="M61" s="302">
        <v>1.2947582686594001E-2</v>
      </c>
      <c r="N61" s="302">
        <v>7.5886877683143976E-3</v>
      </c>
      <c r="O61" s="302">
        <f t="shared" ref="O61:O68" si="37">SUM(L61:N61)</f>
        <v>0.34811347328348885</v>
      </c>
    </row>
    <row r="62" spans="1:15" s="236" customFormat="1" x14ac:dyDescent="0.2">
      <c r="A62" s="237" t="str">
        <f>name!E$6</f>
        <v>Associate professional occupations</v>
      </c>
      <c r="B62" s="302">
        <v>0.28612457451473239</v>
      </c>
      <c r="C62" s="302">
        <v>2.1674935599242291E-2</v>
      </c>
      <c r="D62" s="302">
        <v>1.2752038069325521E-2</v>
      </c>
      <c r="E62" s="302">
        <f t="shared" si="35"/>
        <v>0.32055154818330017</v>
      </c>
      <c r="F62" s="303"/>
      <c r="G62" s="302">
        <v>0.29674289283740052</v>
      </c>
      <c r="H62" s="302">
        <v>2.3463864417666642E-2</v>
      </c>
      <c r="I62" s="302">
        <v>6.2905491292912395E-3</v>
      </c>
      <c r="J62" s="302">
        <f t="shared" si="36"/>
        <v>0.32649730638435837</v>
      </c>
      <c r="K62" s="303"/>
      <c r="L62" s="302">
        <v>0.31782110331271179</v>
      </c>
      <c r="M62" s="302">
        <v>1.6889060509687921E-2</v>
      </c>
      <c r="N62" s="302">
        <v>5.0865568121632766E-3</v>
      </c>
      <c r="O62" s="302">
        <f t="shared" si="37"/>
        <v>0.33979672063456301</v>
      </c>
    </row>
    <row r="63" spans="1:15" s="236" customFormat="1" x14ac:dyDescent="0.2">
      <c r="A63" s="237" t="str">
        <f>name!E$7</f>
        <v>Administrative and secretarial occupations</v>
      </c>
      <c r="B63" s="302">
        <v>0.21133647225600355</v>
      </c>
      <c r="C63" s="302">
        <v>4.4085969687448073E-2</v>
      </c>
      <c r="D63" s="302">
        <v>7.5922434866002872E-3</v>
      </c>
      <c r="E63" s="302">
        <f t="shared" si="35"/>
        <v>0.26301468543005196</v>
      </c>
      <c r="F63" s="303"/>
      <c r="G63" s="302">
        <v>0.1921433534141877</v>
      </c>
      <c r="H63" s="302">
        <v>3.5101161149751696E-2</v>
      </c>
      <c r="I63" s="302">
        <v>3.748312715530471E-3</v>
      </c>
      <c r="J63" s="302">
        <f t="shared" si="36"/>
        <v>0.23099282727946988</v>
      </c>
      <c r="K63" s="303"/>
      <c r="L63" s="302">
        <v>0.20598327742548334</v>
      </c>
      <c r="M63" s="302">
        <v>1.7694806271218808E-2</v>
      </c>
      <c r="N63" s="302">
        <v>3.7693162573617317E-3</v>
      </c>
      <c r="O63" s="302">
        <f t="shared" si="37"/>
        <v>0.22744739995406388</v>
      </c>
    </row>
    <row r="64" spans="1:15" s="236" customFormat="1" x14ac:dyDescent="0.2">
      <c r="A64" s="237" t="str">
        <f>name!E$8</f>
        <v>Skilled trades occupations</v>
      </c>
      <c r="B64" s="302">
        <v>0.48860387710756364</v>
      </c>
      <c r="C64" s="302">
        <v>3.6769154585992385E-2</v>
      </c>
      <c r="D64" s="302">
        <v>8.5320258505520219E-2</v>
      </c>
      <c r="E64" s="302">
        <f t="shared" si="35"/>
        <v>0.61069329019907626</v>
      </c>
      <c r="F64" s="303"/>
      <c r="G64" s="302">
        <v>0.31188411983627573</v>
      </c>
      <c r="H64" s="302">
        <v>2.9261640134943662E-2</v>
      </c>
      <c r="I64" s="302">
        <v>2.3022122334518429E-2</v>
      </c>
      <c r="J64" s="302">
        <f>SUM(G64:I64)</f>
        <v>0.36416788230573782</v>
      </c>
      <c r="K64" s="303"/>
      <c r="L64" s="302">
        <v>0.25948099044014011</v>
      </c>
      <c r="M64" s="302">
        <v>2.5776352032318216E-2</v>
      </c>
      <c r="N64" s="302">
        <v>2.0221999386914706E-2</v>
      </c>
      <c r="O64" s="302">
        <f t="shared" si="37"/>
        <v>0.30547934185937303</v>
      </c>
    </row>
    <row r="65" spans="1:15" s="236" customFormat="1" x14ac:dyDescent="0.2">
      <c r="A65" s="237" t="str">
        <f>name!E$9</f>
        <v>Caring, leisure and other service occupations</v>
      </c>
      <c r="B65" s="302">
        <v>2.7866200775509175E-2</v>
      </c>
      <c r="C65" s="302">
        <v>4.5041310070948228E-3</v>
      </c>
      <c r="D65" s="302">
        <v>4.768180779957781E-3</v>
      </c>
      <c r="E65" s="302">
        <f t="shared" si="35"/>
        <v>3.713851256256178E-2</v>
      </c>
      <c r="F65" s="303"/>
      <c r="G65" s="302">
        <v>2.7050476857502778E-2</v>
      </c>
      <c r="H65" s="302">
        <v>4.1924181944390472E-3</v>
      </c>
      <c r="I65" s="302">
        <v>3.7441614051680039E-3</v>
      </c>
      <c r="J65" s="302">
        <f t="shared" ref="J65:J68" si="38">SUM(G65:I65)</f>
        <v>3.4987056457109832E-2</v>
      </c>
      <c r="K65" s="303"/>
      <c r="L65" s="302">
        <v>2.5259336105307097E-2</v>
      </c>
      <c r="M65" s="302">
        <v>2.8310050085755584E-3</v>
      </c>
      <c r="N65" s="302">
        <v>4.5062750773955714E-3</v>
      </c>
      <c r="O65" s="302">
        <f t="shared" si="37"/>
        <v>3.2596616191278224E-2</v>
      </c>
    </row>
    <row r="66" spans="1:15" s="236" customFormat="1" x14ac:dyDescent="0.2">
      <c r="A66" s="237" t="str">
        <f>name!E$10</f>
        <v>Sales and customer service occupations</v>
      </c>
      <c r="B66" s="302">
        <v>5.6163850746649785E-2</v>
      </c>
      <c r="C66" s="302">
        <v>3.867691417343639E-2</v>
      </c>
      <c r="D66" s="302">
        <v>7.9128137955103463E-3</v>
      </c>
      <c r="E66" s="302">
        <f t="shared" si="35"/>
        <v>0.10275357871559651</v>
      </c>
      <c r="F66" s="303"/>
      <c r="G66" s="302">
        <v>4.7951074826807626E-2</v>
      </c>
      <c r="H66" s="302">
        <v>3.1674476591864356E-2</v>
      </c>
      <c r="I66" s="302">
        <v>3.6681338185459858E-3</v>
      </c>
      <c r="J66" s="302">
        <f t="shared" si="38"/>
        <v>8.329368523721796E-2</v>
      </c>
      <c r="K66" s="303"/>
      <c r="L66" s="302">
        <v>5.2332145776733931E-2</v>
      </c>
      <c r="M66" s="302">
        <v>2.2272631038533337E-2</v>
      </c>
      <c r="N66" s="302">
        <v>3.1243737597150601E-3</v>
      </c>
      <c r="O66" s="302">
        <f t="shared" si="37"/>
        <v>7.7729150574982322E-2</v>
      </c>
    </row>
    <row r="67" spans="1:15" s="236" customFormat="1" x14ac:dyDescent="0.2">
      <c r="A67" s="237" t="str">
        <f>name!E$11</f>
        <v>Process, plant and machine operatives</v>
      </c>
      <c r="B67" s="302">
        <v>1.3271946224958378</v>
      </c>
      <c r="C67" s="302">
        <v>0.16640408822589375</v>
      </c>
      <c r="D67" s="302">
        <v>2.5542592953170601E-2</v>
      </c>
      <c r="E67" s="302">
        <f t="shared" si="35"/>
        <v>1.519141303674902</v>
      </c>
      <c r="F67" s="303"/>
      <c r="G67" s="302">
        <v>0.86087283687427474</v>
      </c>
      <c r="H67" s="302">
        <v>0.149350398852723</v>
      </c>
      <c r="I67" s="302">
        <v>1.2852475247665382E-2</v>
      </c>
      <c r="J67" s="302">
        <f t="shared" si="38"/>
        <v>1.0230757109746631</v>
      </c>
      <c r="K67" s="303"/>
      <c r="L67" s="302">
        <v>0.70159974616215104</v>
      </c>
      <c r="M67" s="302">
        <v>0.13960662733271242</v>
      </c>
      <c r="N67" s="302">
        <v>1.5023003804008315E-2</v>
      </c>
      <c r="O67" s="302">
        <f t="shared" si="37"/>
        <v>0.85622937729887183</v>
      </c>
    </row>
    <row r="68" spans="1:15" s="236" customFormat="1" x14ac:dyDescent="0.2">
      <c r="A68" s="237" t="str">
        <f>name!E$12</f>
        <v>Elementary occupations</v>
      </c>
      <c r="B68" s="302">
        <v>0.61004183011350765</v>
      </c>
      <c r="C68" s="302">
        <v>7.6329142728350688E-2</v>
      </c>
      <c r="D68" s="302">
        <v>7.7515645699863115E-3</v>
      </c>
      <c r="E68" s="302">
        <f t="shared" si="35"/>
        <v>0.6941225374118446</v>
      </c>
      <c r="F68" s="303"/>
      <c r="G68" s="302">
        <v>0.38923304466043845</v>
      </c>
      <c r="H68" s="302">
        <v>5.6641784881791224E-2</v>
      </c>
      <c r="I68" s="302">
        <v>2.6580020165825843E-3</v>
      </c>
      <c r="J68" s="302">
        <f t="shared" si="38"/>
        <v>0.44853283155881224</v>
      </c>
      <c r="K68" s="303"/>
      <c r="L68" s="302">
        <v>0.44987368049453003</v>
      </c>
      <c r="M68" s="302">
        <v>9.6744908925644885E-2</v>
      </c>
      <c r="N68" s="302">
        <v>9.6580675489432635E-3</v>
      </c>
      <c r="O68" s="302">
        <f t="shared" si="37"/>
        <v>0.55627665696911821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3.4406801170586729</v>
      </c>
      <c r="C70" s="311">
        <f t="shared" ref="C70:E70" si="39">SUM(C60:C68)</f>
        <v>0.41149283883556498</v>
      </c>
      <c r="D70" s="311">
        <f t="shared" si="39"/>
        <v>0.19782704410575555</v>
      </c>
      <c r="E70" s="311">
        <f t="shared" si="39"/>
        <v>4.0499999999999936</v>
      </c>
      <c r="F70" s="311"/>
      <c r="G70" s="311">
        <f t="shared" ref="G70:J70" si="40">SUM(G60:G68)</f>
        <v>2.5923425660188415</v>
      </c>
      <c r="H70" s="311">
        <f t="shared" si="40"/>
        <v>0.3629439597166359</v>
      </c>
      <c r="I70" s="311">
        <f t="shared" si="40"/>
        <v>8.071347426452323E-2</v>
      </c>
      <c r="J70" s="311">
        <f t="shared" si="40"/>
        <v>3.0360000000000005</v>
      </c>
      <c r="K70" s="311"/>
      <c r="L70" s="311">
        <f t="shared" ref="L70:O70" si="41">SUM(L60:L68)</f>
        <v>2.5433197356169757</v>
      </c>
      <c r="M70" s="311">
        <f t="shared" si="41"/>
        <v>0.35061237551803337</v>
      </c>
      <c r="N70" s="311">
        <f t="shared" si="41"/>
        <v>8.3067888864981759E-2</v>
      </c>
      <c r="O70" s="311">
        <f t="shared" si="41"/>
        <v>2.9769999999999914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0.35295348643528457</v>
      </c>
      <c r="C77" s="302">
        <v>2.2237785950792364E-2</v>
      </c>
      <c r="D77" s="302">
        <v>3.2752418061913223E-2</v>
      </c>
      <c r="E77" s="302">
        <f>SUM(B77:D77)</f>
        <v>0.40794369044799011</v>
      </c>
      <c r="F77" s="303"/>
      <c r="G77" s="302">
        <v>0.45627855655445082</v>
      </c>
      <c r="H77" s="302">
        <v>4.068994746356578E-2</v>
      </c>
      <c r="I77" s="302">
        <v>3.9319153021477087E-2</v>
      </c>
      <c r="J77" s="302">
        <f>SUM(G77:I77)</f>
        <v>0.53628765703949366</v>
      </c>
      <c r="K77" s="303"/>
      <c r="L77" s="302">
        <v>0.41677994699016702</v>
      </c>
      <c r="M77" s="302">
        <v>4.7749255712912088E-2</v>
      </c>
      <c r="N77" s="302">
        <v>4.013958854424244E-2</v>
      </c>
      <c r="O77" s="302">
        <f>SUM(L77:N77)</f>
        <v>0.50466879124732156</v>
      </c>
    </row>
    <row r="78" spans="1:15" s="236" customFormat="1" x14ac:dyDescent="0.2">
      <c r="A78" s="237" t="str">
        <f>name!E$5</f>
        <v>Professional occupations</v>
      </c>
      <c r="B78" s="302">
        <v>0.64231861069945428</v>
      </c>
      <c r="C78" s="302">
        <v>1.8993471862004171E-2</v>
      </c>
      <c r="D78" s="302">
        <v>4.224446725899722E-2</v>
      </c>
      <c r="E78" s="302">
        <f t="shared" ref="E78:E85" si="42">SUM(B78:D78)</f>
        <v>0.70355654982045568</v>
      </c>
      <c r="F78" s="303"/>
      <c r="G78" s="302">
        <v>0.89736892984216687</v>
      </c>
      <c r="H78" s="302">
        <v>3.4043087055466034E-2</v>
      </c>
      <c r="I78" s="302">
        <v>2.9261930149331018E-2</v>
      </c>
      <c r="J78" s="302">
        <f t="shared" ref="J78:J80" si="43">SUM(G78:I78)</f>
        <v>0.96067394704696385</v>
      </c>
      <c r="K78" s="303"/>
      <c r="L78" s="302">
        <v>1.1870441662915097</v>
      </c>
      <c r="M78" s="302">
        <v>3.9134603837007842E-2</v>
      </c>
      <c r="N78" s="302">
        <v>2.4749024933788492E-2</v>
      </c>
      <c r="O78" s="302">
        <f t="shared" ref="O78:O85" si="44">SUM(L78:N78)</f>
        <v>1.2509277950623059</v>
      </c>
    </row>
    <row r="79" spans="1:15" s="236" customFormat="1" x14ac:dyDescent="0.2">
      <c r="A79" s="237" t="str">
        <f>name!E$6</f>
        <v>Associate professional occupations</v>
      </c>
      <c r="B79" s="302">
        <v>0.33968513872925132</v>
      </c>
      <c r="C79" s="302">
        <v>2.1080922544495753E-2</v>
      </c>
      <c r="D79" s="302">
        <v>1.2838661537970279E-2</v>
      </c>
      <c r="E79" s="302">
        <f t="shared" si="42"/>
        <v>0.3736047228117173</v>
      </c>
      <c r="F79" s="303"/>
      <c r="G79" s="302">
        <v>0.4592698815429877</v>
      </c>
      <c r="H79" s="302">
        <v>2.6419593028342236E-2</v>
      </c>
      <c r="I79" s="302">
        <v>1.1099479151700941E-2</v>
      </c>
      <c r="J79" s="302">
        <f t="shared" si="43"/>
        <v>0.49678895372303089</v>
      </c>
      <c r="K79" s="303"/>
      <c r="L79" s="302">
        <v>0.45774085143187521</v>
      </c>
      <c r="M79" s="302">
        <v>2.4896402167966469E-2</v>
      </c>
      <c r="N79" s="302">
        <v>1.2577787256777998E-2</v>
      </c>
      <c r="O79" s="302">
        <f t="shared" si="44"/>
        <v>0.49521504085661966</v>
      </c>
    </row>
    <row r="80" spans="1:15" s="236" customFormat="1" x14ac:dyDescent="0.2">
      <c r="A80" s="237" t="str">
        <f>name!E$7</f>
        <v>Administrative and secretarial occupations</v>
      </c>
      <c r="B80" s="302">
        <v>0.20719416399758236</v>
      </c>
      <c r="C80" s="302">
        <v>8.3378930608993235E-2</v>
      </c>
      <c r="D80" s="302">
        <v>6.6206617685843914E-3</v>
      </c>
      <c r="E80" s="302">
        <f t="shared" si="42"/>
        <v>0.29719375637515999</v>
      </c>
      <c r="F80" s="303"/>
      <c r="G80" s="302">
        <v>0.25818805150952212</v>
      </c>
      <c r="H80" s="302">
        <v>9.0875416752022722E-2</v>
      </c>
      <c r="I80" s="302">
        <v>1.1195921115571959E-2</v>
      </c>
      <c r="J80" s="302">
        <f t="shared" si="43"/>
        <v>0.36025938937711677</v>
      </c>
      <c r="K80" s="303"/>
      <c r="L80" s="302">
        <v>0.24448538504572742</v>
      </c>
      <c r="M80" s="302">
        <v>7.2319892805049371E-2</v>
      </c>
      <c r="N80" s="302">
        <v>7.4899949243395041E-3</v>
      </c>
      <c r="O80" s="302">
        <f t="shared" si="44"/>
        <v>0.32429527277511627</v>
      </c>
    </row>
    <row r="81" spans="1:15" s="236" customFormat="1" x14ac:dyDescent="0.2">
      <c r="A81" s="237" t="str">
        <f>name!E$8</f>
        <v>Skilled trades occupations</v>
      </c>
      <c r="B81" s="302">
        <v>0.90954809073985576</v>
      </c>
      <c r="C81" s="302">
        <v>1.8765060549480479E-2</v>
      </c>
      <c r="D81" s="302">
        <v>7.9768587304548694E-2</v>
      </c>
      <c r="E81" s="302">
        <f t="shared" si="42"/>
        <v>1.0080817385938849</v>
      </c>
      <c r="F81" s="303"/>
      <c r="G81" s="302">
        <v>0.87321408157197888</v>
      </c>
      <c r="H81" s="302">
        <v>1.8874724474381682E-2</v>
      </c>
      <c r="I81" s="302">
        <v>4.6697893983725827E-2</v>
      </c>
      <c r="J81" s="302">
        <f>SUM(G81:I81)</f>
        <v>0.93878670003008635</v>
      </c>
      <c r="K81" s="303"/>
      <c r="L81" s="302">
        <v>0.72078275203826414</v>
      </c>
      <c r="M81" s="302">
        <v>1.8044386657353455E-2</v>
      </c>
      <c r="N81" s="302">
        <v>5.2139587226124641E-2</v>
      </c>
      <c r="O81" s="302">
        <f t="shared" si="44"/>
        <v>0.79096672592174222</v>
      </c>
    </row>
    <row r="82" spans="1:15" s="236" customFormat="1" x14ac:dyDescent="0.2">
      <c r="A82" s="237" t="str">
        <f>name!E$9</f>
        <v>Caring, leisure and other service occupations</v>
      </c>
      <c r="B82" s="302">
        <v>1.2999426803963168E-2</v>
      </c>
      <c r="C82" s="302">
        <v>7.3122483510809451E-3</v>
      </c>
      <c r="D82" s="302">
        <v>4.8921986640152841E-3</v>
      </c>
      <c r="E82" s="302">
        <f t="shared" si="42"/>
        <v>2.5203873819059398E-2</v>
      </c>
      <c r="F82" s="303"/>
      <c r="G82" s="302">
        <v>1.5109233852401812E-2</v>
      </c>
      <c r="H82" s="302">
        <v>7.4964826104938868E-3</v>
      </c>
      <c r="I82" s="302">
        <v>1.0340766740418075E-2</v>
      </c>
      <c r="J82" s="302">
        <f t="shared" ref="J82:J85" si="45">SUM(G82:I82)</f>
        <v>3.2946483203313774E-2</v>
      </c>
      <c r="K82" s="303"/>
      <c r="L82" s="302">
        <v>1.24635446333773E-2</v>
      </c>
      <c r="M82" s="302">
        <v>5.7907076784229992E-3</v>
      </c>
      <c r="N82" s="302">
        <v>1.8935721581654175E-2</v>
      </c>
      <c r="O82" s="302">
        <f t="shared" si="44"/>
        <v>3.7189973893454478E-2</v>
      </c>
    </row>
    <row r="83" spans="1:15" s="236" customFormat="1" x14ac:dyDescent="0.2">
      <c r="A83" s="237" t="str">
        <f>name!E$10</f>
        <v>Sales and customer service occupations</v>
      </c>
      <c r="B83" s="302">
        <v>7.516461665642947E-2</v>
      </c>
      <c r="C83" s="302">
        <v>2.6402289119318405E-2</v>
      </c>
      <c r="D83" s="302">
        <v>4.578770587537485E-3</v>
      </c>
      <c r="E83" s="302">
        <f t="shared" si="42"/>
        <v>0.10614567636328535</v>
      </c>
      <c r="F83" s="303"/>
      <c r="G83" s="302">
        <v>8.9689233878259653E-2</v>
      </c>
      <c r="H83" s="302">
        <v>3.6194298396810355E-2</v>
      </c>
      <c r="I83" s="302">
        <v>4.638011241283979E-3</v>
      </c>
      <c r="J83" s="302">
        <f t="shared" si="45"/>
        <v>0.130521543516354</v>
      </c>
      <c r="K83" s="303"/>
      <c r="L83" s="302">
        <v>8.4023217617806581E-2</v>
      </c>
      <c r="M83" s="302">
        <v>5.4319138819560527E-2</v>
      </c>
      <c r="N83" s="302">
        <v>3.937706718640824E-3</v>
      </c>
      <c r="O83" s="302">
        <f t="shared" si="44"/>
        <v>0.14228006315600794</v>
      </c>
    </row>
    <row r="84" spans="1:15" s="236" customFormat="1" x14ac:dyDescent="0.2">
      <c r="A84" s="237" t="str">
        <f>name!E$11</f>
        <v>Process, plant and machine operatives</v>
      </c>
      <c r="B84" s="302">
        <v>0.60870811056342233</v>
      </c>
      <c r="C84" s="302">
        <v>2.7114337942639538E-2</v>
      </c>
      <c r="D84" s="302">
        <v>1.2955721062401945E-2</v>
      </c>
      <c r="E84" s="302">
        <f t="shared" si="42"/>
        <v>0.64877816956846379</v>
      </c>
      <c r="F84" s="303"/>
      <c r="G84" s="302">
        <v>0.54100087839970135</v>
      </c>
      <c r="H84" s="302">
        <v>2.7081413663730229E-2</v>
      </c>
      <c r="I84" s="302">
        <v>1.0535431161946558E-2</v>
      </c>
      <c r="J84" s="302">
        <f t="shared" si="45"/>
        <v>0.57861772322537808</v>
      </c>
      <c r="K84" s="303"/>
      <c r="L84" s="302">
        <v>0.47762367547868384</v>
      </c>
      <c r="M84" s="302">
        <v>1.9914141039617781E-2</v>
      </c>
      <c r="N84" s="302">
        <v>1.1322614811171942E-2</v>
      </c>
      <c r="O84" s="302">
        <f t="shared" si="44"/>
        <v>0.50886043132947356</v>
      </c>
    </row>
    <row r="85" spans="1:15" s="236" customFormat="1" x14ac:dyDescent="0.2">
      <c r="A85" s="237" t="str">
        <f>name!E$12</f>
        <v>Elementary occupations</v>
      </c>
      <c r="B85" s="302">
        <v>0.12008333807727496</v>
      </c>
      <c r="C85" s="302">
        <v>1.6157047829721962E-2</v>
      </c>
      <c r="D85" s="302">
        <v>9.2514362929889907E-3</v>
      </c>
      <c r="E85" s="302">
        <f t="shared" si="42"/>
        <v>0.14549182219998591</v>
      </c>
      <c r="F85" s="303"/>
      <c r="G85" s="302">
        <v>0.10656843180628504</v>
      </c>
      <c r="H85" s="302">
        <v>1.7007482792022202E-2</v>
      </c>
      <c r="I85" s="302">
        <v>8.5416882399484279E-3</v>
      </c>
      <c r="J85" s="302">
        <f t="shared" si="45"/>
        <v>0.13211760283825569</v>
      </c>
      <c r="K85" s="303"/>
      <c r="L85" s="302">
        <v>0.10923183006488381</v>
      </c>
      <c r="M85" s="302">
        <v>2.9682820803097434E-2</v>
      </c>
      <c r="N85" s="302">
        <v>1.2681254889975473E-2</v>
      </c>
      <c r="O85" s="302">
        <f t="shared" si="44"/>
        <v>0.15159590575795673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3.2686549827025182</v>
      </c>
      <c r="C87" s="311">
        <f t="shared" ref="C87:E87" si="46">SUM(C77:C85)</f>
        <v>0.24144209475852685</v>
      </c>
      <c r="D87" s="311">
        <f t="shared" si="46"/>
        <v>0.20590292253895751</v>
      </c>
      <c r="E87" s="311">
        <f t="shared" si="46"/>
        <v>3.716000000000002</v>
      </c>
      <c r="F87" s="311"/>
      <c r="G87" s="311">
        <f t="shared" ref="G87:J87" si="47">SUM(G77:G85)</f>
        <v>3.6966872789577545</v>
      </c>
      <c r="H87" s="311">
        <f t="shared" si="47"/>
        <v>0.29868244623683515</v>
      </c>
      <c r="I87" s="311">
        <f t="shared" si="47"/>
        <v>0.17163027480540388</v>
      </c>
      <c r="J87" s="311">
        <f t="shared" si="47"/>
        <v>4.1669999999999927</v>
      </c>
      <c r="K87" s="311"/>
      <c r="L87" s="311">
        <f t="shared" ref="L87:O87" si="48">SUM(L77:L85)</f>
        <v>3.7101753695922954</v>
      </c>
      <c r="M87" s="311">
        <f t="shared" si="48"/>
        <v>0.31185134952098797</v>
      </c>
      <c r="N87" s="311">
        <f t="shared" si="48"/>
        <v>0.18397328088671552</v>
      </c>
      <c r="O87" s="311">
        <f t="shared" si="48"/>
        <v>4.2059999999999986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0.75636467315016875</v>
      </c>
      <c r="C94" s="302">
        <v>2.9804783346596083E-2</v>
      </c>
      <c r="D94" s="302">
        <v>0.15481805846469357</v>
      </c>
      <c r="E94" s="302">
        <f>SUM(B94:D94)</f>
        <v>0.94098751496145838</v>
      </c>
      <c r="F94" s="303"/>
      <c r="G94" s="302">
        <v>0.78080330967981104</v>
      </c>
      <c r="H94" s="302">
        <v>6.7256606308518915E-2</v>
      </c>
      <c r="I94" s="302">
        <v>0.10366489245153354</v>
      </c>
      <c r="J94" s="302">
        <f>SUM(G94:I94)</f>
        <v>0.95172480843986351</v>
      </c>
      <c r="K94" s="303"/>
      <c r="L94" s="302">
        <v>0.65948203572365605</v>
      </c>
      <c r="M94" s="302">
        <v>5.9402179888275813E-2</v>
      </c>
      <c r="N94" s="302">
        <v>9.5758440350074803E-2</v>
      </c>
      <c r="O94" s="302">
        <f>SUM(L94:N94)</f>
        <v>0.81464265596200658</v>
      </c>
    </row>
    <row r="95" spans="1:15" s="236" customFormat="1" x14ac:dyDescent="0.2">
      <c r="A95" s="237" t="str">
        <f>name!E$5</f>
        <v>Professional occupations</v>
      </c>
      <c r="B95" s="302">
        <v>1.2522260711008399</v>
      </c>
      <c r="C95" s="302">
        <v>2.8341493895915663E-2</v>
      </c>
      <c r="D95" s="302">
        <v>8.3295289105145262E-2</v>
      </c>
      <c r="E95" s="302">
        <f t="shared" ref="E95:E102" si="49">SUM(B95:D95)</f>
        <v>1.3638628541019009</v>
      </c>
      <c r="F95" s="303"/>
      <c r="G95" s="302">
        <v>1.4063708523798641</v>
      </c>
      <c r="H95" s="302">
        <v>6.274479718825654E-2</v>
      </c>
      <c r="I95" s="302">
        <v>5.4881602997848063E-2</v>
      </c>
      <c r="J95" s="302">
        <f t="shared" ref="J95:J97" si="50">SUM(G95:I95)</f>
        <v>1.5239972525659686</v>
      </c>
      <c r="K95" s="303"/>
      <c r="L95" s="302">
        <v>1.7000565970474804</v>
      </c>
      <c r="M95" s="302">
        <v>5.782396669088273E-2</v>
      </c>
      <c r="N95" s="302">
        <v>3.9656832320082346E-2</v>
      </c>
      <c r="O95" s="302">
        <f t="shared" ref="O95:O102" si="51">SUM(L95:N95)</f>
        <v>1.7975373960584453</v>
      </c>
    </row>
    <row r="96" spans="1:15" s="236" customFormat="1" x14ac:dyDescent="0.2">
      <c r="A96" s="237" t="str">
        <f>name!E$6</f>
        <v>Associate professional occupations</v>
      </c>
      <c r="B96" s="302">
        <v>0.79302923556464633</v>
      </c>
      <c r="C96" s="302">
        <v>4.0186733896946353E-2</v>
      </c>
      <c r="D96" s="302">
        <v>6.5519379109580764E-2</v>
      </c>
      <c r="E96" s="302">
        <f t="shared" si="49"/>
        <v>0.89873534857117343</v>
      </c>
      <c r="F96" s="303"/>
      <c r="G96" s="302">
        <v>0.84837395957369532</v>
      </c>
      <c r="H96" s="302">
        <v>7.5483454714821499E-2</v>
      </c>
      <c r="I96" s="302">
        <v>4.0287307637016441E-2</v>
      </c>
      <c r="J96" s="302">
        <f t="shared" si="50"/>
        <v>0.96414472192553335</v>
      </c>
      <c r="K96" s="303"/>
      <c r="L96" s="302">
        <v>0.77761175141843464</v>
      </c>
      <c r="M96" s="302">
        <v>5.4238854775261088E-2</v>
      </c>
      <c r="N96" s="302">
        <v>3.9404952398305805E-2</v>
      </c>
      <c r="O96" s="302">
        <f t="shared" si="51"/>
        <v>0.87125555859200154</v>
      </c>
    </row>
    <row r="97" spans="1:15" s="236" customFormat="1" x14ac:dyDescent="0.2">
      <c r="A97" s="237" t="str">
        <f>name!E$7</f>
        <v>Administrative and secretarial occupations</v>
      </c>
      <c r="B97" s="302">
        <v>0.61108114963209881</v>
      </c>
      <c r="C97" s="302">
        <v>0.14089716147757303</v>
      </c>
      <c r="D97" s="302">
        <v>2.1463559659050193E-2</v>
      </c>
      <c r="E97" s="302">
        <f t="shared" si="49"/>
        <v>0.77344187076872206</v>
      </c>
      <c r="F97" s="303"/>
      <c r="G97" s="302">
        <v>0.59943822720322459</v>
      </c>
      <c r="H97" s="302">
        <v>0.15844974525604999</v>
      </c>
      <c r="I97" s="302">
        <v>1.4904810012132294E-2</v>
      </c>
      <c r="J97" s="302">
        <f t="shared" si="50"/>
        <v>0.77279278247140692</v>
      </c>
      <c r="K97" s="303"/>
      <c r="L97" s="302">
        <v>0.56523694231058996</v>
      </c>
      <c r="M97" s="302">
        <v>9.9756946287614084E-2</v>
      </c>
      <c r="N97" s="302">
        <v>1.3406519855772459E-2</v>
      </c>
      <c r="O97" s="302">
        <f t="shared" si="51"/>
        <v>0.67840040845397653</v>
      </c>
    </row>
    <row r="98" spans="1:15" s="236" customFormat="1" x14ac:dyDescent="0.2">
      <c r="A98" s="237" t="str">
        <f>name!E$8</f>
        <v>Skilled trades occupations</v>
      </c>
      <c r="B98" s="302">
        <v>3.1377434489031244</v>
      </c>
      <c r="C98" s="302">
        <v>6.3132585504350344E-2</v>
      </c>
      <c r="D98" s="302">
        <v>0.45610254516578286</v>
      </c>
      <c r="E98" s="302">
        <f t="shared" si="49"/>
        <v>3.6569785795732574</v>
      </c>
      <c r="F98" s="303"/>
      <c r="G98" s="302">
        <v>2.2608646554253413</v>
      </c>
      <c r="H98" s="302">
        <v>9.4243273368750893E-2</v>
      </c>
      <c r="I98" s="302">
        <v>0.2130738552794037</v>
      </c>
      <c r="J98" s="302">
        <f>SUM(G98:I98)</f>
        <v>2.568181784073496</v>
      </c>
      <c r="K98" s="303"/>
      <c r="L98" s="302">
        <v>1.8402245629731737</v>
      </c>
      <c r="M98" s="302">
        <v>8.6222366805330311E-2</v>
      </c>
      <c r="N98" s="302">
        <v>0.19199557609381299</v>
      </c>
      <c r="O98" s="302">
        <f t="shared" si="51"/>
        <v>2.1184425058723169</v>
      </c>
    </row>
    <row r="99" spans="1:15" s="236" customFormat="1" x14ac:dyDescent="0.2">
      <c r="A99" s="237" t="str">
        <f>name!E$9</f>
        <v>Caring, leisure and other service occupations</v>
      </c>
      <c r="B99" s="302">
        <v>6.7425727398018415E-2</v>
      </c>
      <c r="C99" s="302">
        <v>2.1071062649522326E-2</v>
      </c>
      <c r="D99" s="302">
        <v>1.4523492811196408E-2</v>
      </c>
      <c r="E99" s="302">
        <f t="shared" si="49"/>
        <v>0.10302028285873716</v>
      </c>
      <c r="F99" s="303"/>
      <c r="G99" s="302">
        <v>6.7566484281880501E-2</v>
      </c>
      <c r="H99" s="302">
        <v>4.5494118620956057E-2</v>
      </c>
      <c r="I99" s="302">
        <v>1.5085512779088766E-2</v>
      </c>
      <c r="J99" s="302">
        <f t="shared" ref="J99:J102" si="52">SUM(G99:I99)</f>
        <v>0.12814611568192533</v>
      </c>
      <c r="K99" s="303"/>
      <c r="L99" s="302">
        <v>5.9768134135468054E-2</v>
      </c>
      <c r="M99" s="302">
        <v>4.316549569449938E-2</v>
      </c>
      <c r="N99" s="302">
        <v>1.816079962243055E-2</v>
      </c>
      <c r="O99" s="302">
        <f t="shared" si="51"/>
        <v>0.12109442945239798</v>
      </c>
    </row>
    <row r="100" spans="1:15" s="236" customFormat="1" x14ac:dyDescent="0.2">
      <c r="A100" s="237" t="str">
        <f>name!E$10</f>
        <v>Sales and customer service occupations</v>
      </c>
      <c r="B100" s="302">
        <v>0.2374033030834172</v>
      </c>
      <c r="C100" s="302">
        <v>5.9426052019855222E-2</v>
      </c>
      <c r="D100" s="302">
        <v>2.8224791574142691E-2</v>
      </c>
      <c r="E100" s="302">
        <f t="shared" si="49"/>
        <v>0.32505414667741511</v>
      </c>
      <c r="F100" s="303"/>
      <c r="G100" s="302">
        <v>0.22375069390368407</v>
      </c>
      <c r="H100" s="302">
        <v>8.438115847147859E-2</v>
      </c>
      <c r="I100" s="302">
        <v>1.304094497576359E-2</v>
      </c>
      <c r="J100" s="302">
        <f t="shared" si="52"/>
        <v>0.32117279735092624</v>
      </c>
      <c r="K100" s="303"/>
      <c r="L100" s="302">
        <v>0.22012618471056306</v>
      </c>
      <c r="M100" s="302">
        <v>7.7376336252723485E-2</v>
      </c>
      <c r="N100" s="302">
        <v>8.4450832546889426E-3</v>
      </c>
      <c r="O100" s="302">
        <f t="shared" si="51"/>
        <v>0.30594760421797551</v>
      </c>
    </row>
    <row r="101" spans="1:15" s="236" customFormat="1" x14ac:dyDescent="0.2">
      <c r="A101" s="237" t="str">
        <f>name!E$11</f>
        <v>Process, plant and machine operatives</v>
      </c>
      <c r="B101" s="302">
        <v>2.3259566626697921</v>
      </c>
      <c r="C101" s="302">
        <v>8.4907946440108836E-2</v>
      </c>
      <c r="D101" s="302">
        <v>8.1735764531923022E-2</v>
      </c>
      <c r="E101" s="302">
        <f t="shared" si="49"/>
        <v>2.4926003736418241</v>
      </c>
      <c r="F101" s="303"/>
      <c r="G101" s="302">
        <v>1.6788162114747787</v>
      </c>
      <c r="H101" s="302">
        <v>0.13550660076845905</v>
      </c>
      <c r="I101" s="302">
        <v>5.717427266582558E-2</v>
      </c>
      <c r="J101" s="302">
        <f t="shared" si="52"/>
        <v>1.8714970849090633</v>
      </c>
      <c r="K101" s="303"/>
      <c r="L101" s="302">
        <v>1.4692802634032389</v>
      </c>
      <c r="M101" s="302">
        <v>0.12986947148152719</v>
      </c>
      <c r="N101" s="302">
        <v>5.5988008576586312E-2</v>
      </c>
      <c r="O101" s="302">
        <f t="shared" si="51"/>
        <v>1.6551377434613523</v>
      </c>
    </row>
    <row r="102" spans="1:15" s="236" customFormat="1" x14ac:dyDescent="0.2">
      <c r="A102" s="237" t="str">
        <f>name!E$12</f>
        <v>Elementary occupations</v>
      </c>
      <c r="B102" s="302">
        <v>0.48768387310751576</v>
      </c>
      <c r="C102" s="302">
        <v>7.2820644013691135E-2</v>
      </c>
      <c r="D102" s="302">
        <v>6.181451172428952E-2</v>
      </c>
      <c r="E102" s="302">
        <f t="shared" si="49"/>
        <v>0.62231902884549639</v>
      </c>
      <c r="F102" s="303"/>
      <c r="G102" s="302">
        <v>0.36169015499872581</v>
      </c>
      <c r="H102" s="302">
        <v>8.8465386399403351E-2</v>
      </c>
      <c r="I102" s="302">
        <v>3.3187111183690721E-2</v>
      </c>
      <c r="J102" s="302">
        <f t="shared" si="52"/>
        <v>0.48334265258181991</v>
      </c>
      <c r="K102" s="303"/>
      <c r="L102" s="302">
        <v>0.31092148180635815</v>
      </c>
      <c r="M102" s="302">
        <v>0.12346143424199189</v>
      </c>
      <c r="N102" s="302">
        <v>3.4158781881159561E-2</v>
      </c>
      <c r="O102" s="302">
        <f t="shared" si="51"/>
        <v>0.46854169792950962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9.6689141446096212</v>
      </c>
      <c r="C104" s="311">
        <f t="shared" ref="C104:E104" si="53">SUM(C94:C102)</f>
        <v>0.540588463244559</v>
      </c>
      <c r="D104" s="311">
        <f t="shared" si="53"/>
        <v>0.96749739214580421</v>
      </c>
      <c r="E104" s="311">
        <f t="shared" si="53"/>
        <v>11.176999999999985</v>
      </c>
      <c r="F104" s="311"/>
      <c r="G104" s="311">
        <f t="shared" ref="G104:J104" si="54">SUM(G94:G102)</f>
        <v>8.227674548921005</v>
      </c>
      <c r="H104" s="311">
        <f t="shared" si="54"/>
        <v>0.81202514109669499</v>
      </c>
      <c r="I104" s="311">
        <f t="shared" si="54"/>
        <v>0.54530030998230261</v>
      </c>
      <c r="J104" s="311">
        <f t="shared" si="54"/>
        <v>9.5850000000000026</v>
      </c>
      <c r="K104" s="311"/>
      <c r="L104" s="311">
        <f t="shared" ref="L104:O104" si="55">SUM(L94:L102)</f>
        <v>7.602707953528963</v>
      </c>
      <c r="M104" s="311">
        <f t="shared" si="55"/>
        <v>0.73131705211810594</v>
      </c>
      <c r="N104" s="311">
        <f t="shared" si="55"/>
        <v>0.49697499435291381</v>
      </c>
      <c r="O104" s="311">
        <f t="shared" si="55"/>
        <v>8.8309999999999835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2.8553323370927249E-2</v>
      </c>
      <c r="C111" s="302">
        <v>1.0133485943510715E-3</v>
      </c>
      <c r="D111" s="302">
        <v>2.720528499928303E-3</v>
      </c>
      <c r="E111" s="302">
        <f>SUM(B111:D111)</f>
        <v>3.2287200465206625E-2</v>
      </c>
      <c r="F111" s="303"/>
      <c r="G111" s="302">
        <v>3.0943614267292759E-2</v>
      </c>
      <c r="H111" s="302">
        <v>1.3704623689657438E-3</v>
      </c>
      <c r="I111" s="302">
        <v>0</v>
      </c>
      <c r="J111" s="302">
        <f>SUM(G111:I111)</f>
        <v>3.2314076636258501E-2</v>
      </c>
      <c r="K111" s="303"/>
      <c r="L111" s="302">
        <v>2.8366271851257379E-2</v>
      </c>
      <c r="M111" s="302">
        <v>1.4067774418724203E-3</v>
      </c>
      <c r="N111" s="302">
        <v>0</v>
      </c>
      <c r="O111" s="302">
        <f>SUM(L111:N111)</f>
        <v>2.9773049293129801E-2</v>
      </c>
    </row>
    <row r="112" spans="1:15" s="236" customFormat="1" x14ac:dyDescent="0.2">
      <c r="A112" s="237" t="str">
        <f>name!E$5</f>
        <v>Professional occupations</v>
      </c>
      <c r="B112" s="302">
        <v>6.5833177787462976E-2</v>
      </c>
      <c r="C112" s="302">
        <v>1.2764114911921352E-3</v>
      </c>
      <c r="D112" s="302">
        <v>3.7730377488284427E-3</v>
      </c>
      <c r="E112" s="302">
        <f t="shared" ref="E112:E119" si="56">SUM(B112:D112)</f>
        <v>7.0882627027483547E-2</v>
      </c>
      <c r="F112" s="303"/>
      <c r="G112" s="302">
        <v>7.6472074222654743E-2</v>
      </c>
      <c r="H112" s="302">
        <v>1.5360984174159879E-3</v>
      </c>
      <c r="I112" s="302">
        <v>0</v>
      </c>
      <c r="J112" s="302">
        <f t="shared" ref="J112:J114" si="57">SUM(G112:I112)</f>
        <v>7.8008172640070733E-2</v>
      </c>
      <c r="K112" s="303"/>
      <c r="L112" s="302">
        <v>9.2295105668429661E-2</v>
      </c>
      <c r="M112" s="302">
        <v>1.8362462355759556E-3</v>
      </c>
      <c r="N112" s="302">
        <v>0</v>
      </c>
      <c r="O112" s="302">
        <f t="shared" ref="O112:O119" si="58">SUM(L112:N112)</f>
        <v>9.4131351904005622E-2</v>
      </c>
    </row>
    <row r="113" spans="1:15" s="236" customFormat="1" x14ac:dyDescent="0.2">
      <c r="A113" s="237" t="str">
        <f>name!E$6</f>
        <v>Associate professional occupations</v>
      </c>
      <c r="B113" s="302">
        <v>4.4967198075397521E-2</v>
      </c>
      <c r="C113" s="302">
        <v>1.7266172537989597E-3</v>
      </c>
      <c r="D113" s="302">
        <v>1.4672221461770661E-3</v>
      </c>
      <c r="E113" s="302">
        <f t="shared" si="56"/>
        <v>4.816103747537355E-2</v>
      </c>
      <c r="F113" s="303"/>
      <c r="G113" s="302">
        <v>5.2130012462012987E-2</v>
      </c>
      <c r="H113" s="302">
        <v>1.8131550311189294E-3</v>
      </c>
      <c r="I113" s="302">
        <v>0</v>
      </c>
      <c r="J113" s="302">
        <f t="shared" si="57"/>
        <v>5.3943167493131917E-2</v>
      </c>
      <c r="K113" s="303"/>
      <c r="L113" s="302">
        <v>4.8644495296078942E-2</v>
      </c>
      <c r="M113" s="302">
        <v>1.5385078477247478E-3</v>
      </c>
      <c r="N113" s="302">
        <v>0</v>
      </c>
      <c r="O113" s="302">
        <f t="shared" si="58"/>
        <v>5.0183003143803688E-2</v>
      </c>
    </row>
    <row r="114" spans="1:15" s="236" customFormat="1" x14ac:dyDescent="0.2">
      <c r="A114" s="237" t="str">
        <f>name!E$7</f>
        <v>Administrative and secretarial occupations</v>
      </c>
      <c r="B114" s="302">
        <v>3.2162424694975669E-2</v>
      </c>
      <c r="C114" s="302">
        <v>6.3978537813249928E-3</v>
      </c>
      <c r="D114" s="302">
        <v>8.8744181401524431E-4</v>
      </c>
      <c r="E114" s="302">
        <f t="shared" si="56"/>
        <v>3.9447720290315909E-2</v>
      </c>
      <c r="F114" s="303"/>
      <c r="G114" s="302">
        <v>3.2657726712192144E-2</v>
      </c>
      <c r="H114" s="302">
        <v>5.7967316995145516E-3</v>
      </c>
      <c r="I114" s="302">
        <v>0</v>
      </c>
      <c r="J114" s="302">
        <f t="shared" si="57"/>
        <v>3.8454458411706693E-2</v>
      </c>
      <c r="K114" s="303"/>
      <c r="L114" s="302">
        <v>2.6455475341820207E-2</v>
      </c>
      <c r="M114" s="302">
        <v>4.9415301291384399E-3</v>
      </c>
      <c r="N114" s="302">
        <v>0</v>
      </c>
      <c r="O114" s="302">
        <f t="shared" si="58"/>
        <v>3.1397005470958646E-2</v>
      </c>
    </row>
    <row r="115" spans="1:15" s="236" customFormat="1" x14ac:dyDescent="0.2">
      <c r="A115" s="237" t="str">
        <f>name!E$8</f>
        <v>Skilled trades occupations</v>
      </c>
      <c r="B115" s="302">
        <v>7.9789619849332694E-2</v>
      </c>
      <c r="C115" s="302">
        <v>1.5369504298663231E-3</v>
      </c>
      <c r="D115" s="302">
        <v>3.9128702379171484E-3</v>
      </c>
      <c r="E115" s="302">
        <f t="shared" si="56"/>
        <v>8.5239440517116155E-2</v>
      </c>
      <c r="F115" s="303"/>
      <c r="G115" s="302">
        <v>5.7117293489064087E-2</v>
      </c>
      <c r="H115" s="302">
        <v>6.7532907918156247E-4</v>
      </c>
      <c r="I115" s="302">
        <v>0</v>
      </c>
      <c r="J115" s="302">
        <f>SUM(G115:I115)</f>
        <v>5.7792622568245647E-2</v>
      </c>
      <c r="K115" s="303"/>
      <c r="L115" s="302">
        <v>4.19835639367468E-2</v>
      </c>
      <c r="M115" s="302">
        <v>9.2005239279832683E-4</v>
      </c>
      <c r="N115" s="302">
        <v>0</v>
      </c>
      <c r="O115" s="302">
        <f t="shared" si="58"/>
        <v>4.2903616329545126E-2</v>
      </c>
    </row>
    <row r="116" spans="1:15" s="236" customFormat="1" x14ac:dyDescent="0.2">
      <c r="A116" s="237" t="str">
        <f>name!E$9</f>
        <v>Caring, leisure and other service occupations</v>
      </c>
      <c r="B116" s="302">
        <v>2.5242663764311448E-3</v>
      </c>
      <c r="C116" s="302">
        <v>9.5529290290177196E-4</v>
      </c>
      <c r="D116" s="302">
        <v>1.7087765738521869E-4</v>
      </c>
      <c r="E116" s="302">
        <f t="shared" si="56"/>
        <v>3.6504369367181353E-3</v>
      </c>
      <c r="F116" s="303"/>
      <c r="G116" s="302">
        <v>2.343050251558813E-3</v>
      </c>
      <c r="H116" s="302">
        <v>7.129165661602597E-4</v>
      </c>
      <c r="I116" s="302">
        <v>0</v>
      </c>
      <c r="J116" s="302">
        <f t="shared" ref="J116:J119" si="59">SUM(G116:I116)</f>
        <v>3.0559668177190728E-3</v>
      </c>
      <c r="K116" s="303"/>
      <c r="L116" s="302">
        <v>1.7961287705855348E-3</v>
      </c>
      <c r="M116" s="302">
        <v>4.1928547257126693E-4</v>
      </c>
      <c r="N116" s="302">
        <v>0</v>
      </c>
      <c r="O116" s="302">
        <f t="shared" si="58"/>
        <v>2.2154142431568017E-3</v>
      </c>
    </row>
    <row r="117" spans="1:15" s="236" customFormat="1" x14ac:dyDescent="0.2">
      <c r="A117" s="237" t="str">
        <f>name!E$10</f>
        <v>Sales and customer service occupations</v>
      </c>
      <c r="B117" s="302">
        <v>1.7334280038074957E-2</v>
      </c>
      <c r="C117" s="302">
        <v>7.3011644613416582E-3</v>
      </c>
      <c r="D117" s="302">
        <v>1.7326487286733869E-3</v>
      </c>
      <c r="E117" s="302">
        <f t="shared" si="56"/>
        <v>2.636809322809E-2</v>
      </c>
      <c r="F117" s="303"/>
      <c r="G117" s="302">
        <v>1.7233065533621326E-2</v>
      </c>
      <c r="H117" s="302">
        <v>7.2526324959945165E-3</v>
      </c>
      <c r="I117" s="302">
        <v>0</v>
      </c>
      <c r="J117" s="302">
        <f t="shared" si="59"/>
        <v>2.4485698029615845E-2</v>
      </c>
      <c r="K117" s="303"/>
      <c r="L117" s="302">
        <v>1.8312988628579416E-2</v>
      </c>
      <c r="M117" s="302">
        <v>7.1392447732555007E-3</v>
      </c>
      <c r="N117" s="302">
        <v>0</v>
      </c>
      <c r="O117" s="302">
        <f t="shared" si="58"/>
        <v>2.5452233401834917E-2</v>
      </c>
    </row>
    <row r="118" spans="1:15" s="236" customFormat="1" x14ac:dyDescent="0.2">
      <c r="A118" s="237" t="str">
        <f>name!E$11</f>
        <v>Process, plant and machine operatives</v>
      </c>
      <c r="B118" s="302">
        <v>1.5025155399050989E-2</v>
      </c>
      <c r="C118" s="302">
        <v>6.4040256274128563E-4</v>
      </c>
      <c r="D118" s="302">
        <v>1.8449338687733699E-3</v>
      </c>
      <c r="E118" s="302">
        <f t="shared" si="56"/>
        <v>1.7510491830565644E-2</v>
      </c>
      <c r="F118" s="303"/>
      <c r="G118" s="302">
        <v>1.095916425596866E-2</v>
      </c>
      <c r="H118" s="302">
        <v>4.748192702585791E-4</v>
      </c>
      <c r="I118" s="302">
        <v>0</v>
      </c>
      <c r="J118" s="302">
        <f t="shared" si="59"/>
        <v>1.1433983526227239E-2</v>
      </c>
      <c r="K118" s="303"/>
      <c r="L118" s="302">
        <v>9.414954165301085E-3</v>
      </c>
      <c r="M118" s="302">
        <v>4.7333886884350519E-4</v>
      </c>
      <c r="N118" s="302">
        <v>0</v>
      </c>
      <c r="O118" s="302">
        <f t="shared" si="58"/>
        <v>9.8882930341445893E-3</v>
      </c>
    </row>
    <row r="119" spans="1:15" s="236" customFormat="1" x14ac:dyDescent="0.2">
      <c r="A119" s="237" t="str">
        <f>name!E$12</f>
        <v>Elementary occupations</v>
      </c>
      <c r="B119" s="302">
        <v>3.920471509732331E-3</v>
      </c>
      <c r="C119" s="302">
        <v>8.192904232993311E-4</v>
      </c>
      <c r="D119" s="302">
        <v>7.1319029609845331E-4</v>
      </c>
      <c r="E119" s="302">
        <f t="shared" si="56"/>
        <v>5.4529522291301147E-3</v>
      </c>
      <c r="F119" s="303"/>
      <c r="G119" s="302">
        <v>2.9212076235533156E-3</v>
      </c>
      <c r="H119" s="302">
        <v>5.9064625347073508E-4</v>
      </c>
      <c r="I119" s="302">
        <v>0</v>
      </c>
      <c r="J119" s="302">
        <f t="shared" si="59"/>
        <v>3.5118538770240507E-3</v>
      </c>
      <c r="K119" s="303"/>
      <c r="L119" s="302">
        <v>2.1978674246517348E-3</v>
      </c>
      <c r="M119" s="302">
        <v>8.5816575476955191E-4</v>
      </c>
      <c r="N119" s="302">
        <v>0</v>
      </c>
      <c r="O119" s="302">
        <f t="shared" si="58"/>
        <v>3.0560331794212865E-3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0.29010991710138556</v>
      </c>
      <c r="C121" s="311">
        <f t="shared" ref="C121:E121" si="60">SUM(C111:C119)</f>
        <v>2.166733190081753E-2</v>
      </c>
      <c r="D121" s="311">
        <f t="shared" si="60"/>
        <v>1.7222750997796635E-2</v>
      </c>
      <c r="E121" s="311">
        <f t="shared" si="60"/>
        <v>0.32899999999999963</v>
      </c>
      <c r="F121" s="311"/>
      <c r="G121" s="311">
        <f t="shared" ref="G121:J121" si="61">SUM(G111:G119)</f>
        <v>0.28277720881791879</v>
      </c>
      <c r="H121" s="311">
        <f t="shared" si="61"/>
        <v>2.0222791182080868E-2</v>
      </c>
      <c r="I121" s="311">
        <f t="shared" si="61"/>
        <v>0</v>
      </c>
      <c r="J121" s="311">
        <f t="shared" si="61"/>
        <v>0.30299999999999977</v>
      </c>
      <c r="K121" s="311"/>
      <c r="L121" s="311">
        <f t="shared" ref="L121:O121" si="62">SUM(L111:L119)</f>
        <v>0.26946685108345075</v>
      </c>
      <c r="M121" s="311">
        <f t="shared" si="62"/>
        <v>1.9533148916549715E-2</v>
      </c>
      <c r="N121" s="311">
        <f t="shared" si="62"/>
        <v>0</v>
      </c>
      <c r="O121" s="311">
        <f t="shared" si="62"/>
        <v>0.28900000000000042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0.12719875843515507</v>
      </c>
      <c r="C128" s="302">
        <v>4.9232858755987327E-3</v>
      </c>
      <c r="D128" s="302">
        <v>1.4446207811020033E-2</v>
      </c>
      <c r="E128" s="302">
        <f>SUM(B128:D128)</f>
        <v>0.14656825212177385</v>
      </c>
      <c r="F128" s="303"/>
      <c r="G128" s="302">
        <v>9.7354712405343005E-2</v>
      </c>
      <c r="H128" s="302">
        <v>2.4507835520247184E-2</v>
      </c>
      <c r="I128" s="302">
        <v>6.1815863609587351E-4</v>
      </c>
      <c r="J128" s="302">
        <f>SUM(G128:I128)</f>
        <v>0.12248070656168607</v>
      </c>
      <c r="K128" s="303"/>
      <c r="L128" s="302">
        <v>9.8956934432114022E-2</v>
      </c>
      <c r="M128" s="302">
        <v>2.6911766945618851E-2</v>
      </c>
      <c r="N128" s="302">
        <v>6.081217145302918E-4</v>
      </c>
      <c r="O128" s="302">
        <f>SUM(L128:N128)</f>
        <v>0.12647682309226316</v>
      </c>
    </row>
    <row r="129" spans="1:15" s="236" customFormat="1" x14ac:dyDescent="0.2">
      <c r="A129" s="237" t="str">
        <f>name!E$5</f>
        <v>Professional occupations</v>
      </c>
      <c r="B129" s="302">
        <v>0.13164183114289307</v>
      </c>
      <c r="C129" s="302">
        <v>1.08826421584561E-2</v>
      </c>
      <c r="D129" s="302">
        <v>9.418921666059581E-3</v>
      </c>
      <c r="E129" s="302">
        <f t="shared" ref="E129:E136" si="63">SUM(B129:D129)</f>
        <v>0.15194339496740877</v>
      </c>
      <c r="F129" s="303"/>
      <c r="G129" s="302">
        <v>0.11229384639181106</v>
      </c>
      <c r="H129" s="302">
        <v>2.5194915022189377E-2</v>
      </c>
      <c r="I129" s="302">
        <v>8.9225285918854145E-4</v>
      </c>
      <c r="J129" s="302">
        <f t="shared" ref="J129:J131" si="64">SUM(G129:I129)</f>
        <v>0.13838101427318897</v>
      </c>
      <c r="K129" s="303"/>
      <c r="L129" s="302">
        <v>0.1416086026899257</v>
      </c>
      <c r="M129" s="302">
        <v>2.9772349888443635E-2</v>
      </c>
      <c r="N129" s="302">
        <v>8.2724791538911437E-4</v>
      </c>
      <c r="O129" s="302">
        <f t="shared" ref="O129:O136" si="65">SUM(L129:N129)</f>
        <v>0.17220820049375843</v>
      </c>
    </row>
    <row r="130" spans="1:15" s="236" customFormat="1" x14ac:dyDescent="0.2">
      <c r="A130" s="237" t="str">
        <f>name!E$6</f>
        <v>Associate professional occupations</v>
      </c>
      <c r="B130" s="302">
        <v>0.17205360939873657</v>
      </c>
      <c r="C130" s="302">
        <v>2.2286603484063954E-2</v>
      </c>
      <c r="D130" s="302">
        <v>1.057267147071503E-2</v>
      </c>
      <c r="E130" s="302">
        <f t="shared" si="63"/>
        <v>0.20491288435351554</v>
      </c>
      <c r="F130" s="303"/>
      <c r="G130" s="302">
        <v>0.15381640624203186</v>
      </c>
      <c r="H130" s="302">
        <v>4.3718208507315344E-2</v>
      </c>
      <c r="I130" s="302">
        <v>9.7714635015809558E-4</v>
      </c>
      <c r="J130" s="302">
        <f t="shared" si="64"/>
        <v>0.1985117610995053</v>
      </c>
      <c r="K130" s="303"/>
      <c r="L130" s="302">
        <v>0.18263962253422866</v>
      </c>
      <c r="M130" s="302">
        <v>3.6105497156508952E-2</v>
      </c>
      <c r="N130" s="302">
        <v>1.1097909069503619E-3</v>
      </c>
      <c r="O130" s="302">
        <f t="shared" si="65"/>
        <v>0.219854910597688</v>
      </c>
    </row>
    <row r="131" spans="1:15" s="236" customFormat="1" x14ac:dyDescent="0.2">
      <c r="A131" s="237" t="str">
        <f>name!E$7</f>
        <v>Administrative and secretarial occupations</v>
      </c>
      <c r="B131" s="302">
        <v>9.9293019608287791E-2</v>
      </c>
      <c r="C131" s="302">
        <v>3.3542331659276108E-2</v>
      </c>
      <c r="D131" s="302">
        <v>2.9526112394684025E-3</v>
      </c>
      <c r="E131" s="302">
        <f t="shared" si="63"/>
        <v>0.13578796250703232</v>
      </c>
      <c r="F131" s="303"/>
      <c r="G131" s="302">
        <v>8.0570514253082745E-2</v>
      </c>
      <c r="H131" s="302">
        <v>7.747306977861268E-2</v>
      </c>
      <c r="I131" s="302">
        <v>2.6076941466522772E-4</v>
      </c>
      <c r="J131" s="302">
        <f t="shared" si="64"/>
        <v>0.15830435344636068</v>
      </c>
      <c r="K131" s="303"/>
      <c r="L131" s="302">
        <v>8.310015069681384E-2</v>
      </c>
      <c r="M131" s="302">
        <v>8.0581539430998342E-2</v>
      </c>
      <c r="N131" s="302">
        <v>2.1228525745398664E-4</v>
      </c>
      <c r="O131" s="302">
        <f t="shared" si="65"/>
        <v>0.16389397538526618</v>
      </c>
    </row>
    <row r="132" spans="1:15" s="236" customFormat="1" x14ac:dyDescent="0.2">
      <c r="A132" s="237" t="str">
        <f>name!E$8</f>
        <v>Skilled trades occupations</v>
      </c>
      <c r="B132" s="302">
        <v>0.14841588559435442</v>
      </c>
      <c r="C132" s="302">
        <v>5.3987298215199941E-3</v>
      </c>
      <c r="D132" s="302">
        <v>2.6636884728947534E-2</v>
      </c>
      <c r="E132" s="302">
        <f t="shared" si="63"/>
        <v>0.18045150014482195</v>
      </c>
      <c r="F132" s="303"/>
      <c r="G132" s="302">
        <v>8.6366337252971312E-2</v>
      </c>
      <c r="H132" s="302">
        <v>3.7407399123645296E-2</v>
      </c>
      <c r="I132" s="302">
        <v>1.2665738527806178E-3</v>
      </c>
      <c r="J132" s="302">
        <f>SUM(G132:I132)</f>
        <v>0.12504031022939724</v>
      </c>
      <c r="K132" s="303"/>
      <c r="L132" s="302">
        <v>8.2299471804049937E-2</v>
      </c>
      <c r="M132" s="302">
        <v>5.5146741444193195E-2</v>
      </c>
      <c r="N132" s="302">
        <v>1.1238776377292519E-3</v>
      </c>
      <c r="O132" s="302">
        <f t="shared" si="65"/>
        <v>0.13857009088597239</v>
      </c>
    </row>
    <row r="133" spans="1:15" s="236" customFormat="1" x14ac:dyDescent="0.2">
      <c r="A133" s="237" t="str">
        <f>name!E$9</f>
        <v>Caring, leisure and other service occupations</v>
      </c>
      <c r="B133" s="302">
        <v>2.9717057819516016E-2</v>
      </c>
      <c r="C133" s="302">
        <v>3.7941857276759718E-3</v>
      </c>
      <c r="D133" s="302">
        <v>5.3716941961104167E-3</v>
      </c>
      <c r="E133" s="302">
        <f t="shared" si="63"/>
        <v>3.8882937743302405E-2</v>
      </c>
      <c r="F133" s="303"/>
      <c r="G133" s="302">
        <v>2.492398917547799E-2</v>
      </c>
      <c r="H133" s="302">
        <v>6.6055469139252934E-3</v>
      </c>
      <c r="I133" s="302">
        <v>4.7922520846301796E-4</v>
      </c>
      <c r="J133" s="302">
        <f t="shared" ref="J133:J136" si="66">SUM(G133:I133)</f>
        <v>3.2008761297866305E-2</v>
      </c>
      <c r="K133" s="303"/>
      <c r="L133" s="302">
        <v>3.3126472888460962E-2</v>
      </c>
      <c r="M133" s="302">
        <v>5.0144966173617817E-3</v>
      </c>
      <c r="N133" s="302">
        <v>5.284616069334688E-4</v>
      </c>
      <c r="O133" s="302">
        <f t="shared" si="65"/>
        <v>3.8669431112756211E-2</v>
      </c>
    </row>
    <row r="134" spans="1:15" s="236" customFormat="1" x14ac:dyDescent="0.2">
      <c r="A134" s="237" t="str">
        <f>name!E$10</f>
        <v>Sales and customer service occupations</v>
      </c>
      <c r="B134" s="302">
        <v>3.7381762109878244E-2</v>
      </c>
      <c r="C134" s="302">
        <v>1.2540618113025922E-2</v>
      </c>
      <c r="D134" s="302">
        <v>4.1531845733622499E-3</v>
      </c>
      <c r="E134" s="302">
        <f t="shared" si="63"/>
        <v>5.407556479626642E-2</v>
      </c>
      <c r="F134" s="303"/>
      <c r="G134" s="302">
        <v>2.7813426609009595E-2</v>
      </c>
      <c r="H134" s="302">
        <v>3.9473829016962392E-2</v>
      </c>
      <c r="I134" s="302">
        <v>1.4248814381565166E-4</v>
      </c>
      <c r="J134" s="302">
        <f t="shared" si="66"/>
        <v>6.7429743769787637E-2</v>
      </c>
      <c r="K134" s="303"/>
      <c r="L134" s="302">
        <v>3.52678352909295E-2</v>
      </c>
      <c r="M134" s="302">
        <v>3.0535942073458236E-2</v>
      </c>
      <c r="N134" s="302">
        <v>8.6321414926455041E-5</v>
      </c>
      <c r="O134" s="302">
        <f t="shared" si="65"/>
        <v>6.5890098779314191E-2</v>
      </c>
    </row>
    <row r="135" spans="1:15" s="236" customFormat="1" x14ac:dyDescent="0.2">
      <c r="A135" s="237" t="str">
        <f>name!E$11</f>
        <v>Process, plant and machine operatives</v>
      </c>
      <c r="B135" s="302">
        <v>0.35772835658722296</v>
      </c>
      <c r="C135" s="302">
        <v>5.5086488776872654E-3</v>
      </c>
      <c r="D135" s="302">
        <v>4.2494048075253877E-3</v>
      </c>
      <c r="E135" s="302">
        <f t="shared" si="63"/>
        <v>0.36748641027243562</v>
      </c>
      <c r="F135" s="303"/>
      <c r="G135" s="302">
        <v>0.19835429708530433</v>
      </c>
      <c r="H135" s="302">
        <v>5.139310150731792E-2</v>
      </c>
      <c r="I135" s="302">
        <v>2.1777667155438901E-4</v>
      </c>
      <c r="J135" s="302">
        <f t="shared" si="66"/>
        <v>0.24996517526417664</v>
      </c>
      <c r="K135" s="303"/>
      <c r="L135" s="302">
        <v>0.21058004025655999</v>
      </c>
      <c r="M135" s="302">
        <v>6.3158453808692963E-2</v>
      </c>
      <c r="N135" s="302">
        <v>1.0884182925475914E-4</v>
      </c>
      <c r="O135" s="302">
        <f t="shared" si="65"/>
        <v>0.27384733589450772</v>
      </c>
    </row>
    <row r="136" spans="1:15" s="236" customFormat="1" x14ac:dyDescent="0.2">
      <c r="A136" s="237" t="str">
        <f>name!E$12</f>
        <v>Elementary occupations</v>
      </c>
      <c r="B136" s="302">
        <v>0.25146173440097541</v>
      </c>
      <c r="C136" s="302">
        <v>2.2325150254076911E-2</v>
      </c>
      <c r="D136" s="302">
        <v>8.10420843838572E-3</v>
      </c>
      <c r="E136" s="302">
        <f t="shared" si="63"/>
        <v>0.28189109309343802</v>
      </c>
      <c r="F136" s="303"/>
      <c r="G136" s="302">
        <v>0.13663286774341149</v>
      </c>
      <c r="H136" s="302">
        <v>3.4818176506960216E-2</v>
      </c>
      <c r="I136" s="302">
        <v>4.2712980765846392E-4</v>
      </c>
      <c r="J136" s="302">
        <f t="shared" si="66"/>
        <v>0.17187817405803019</v>
      </c>
      <c r="K136" s="303"/>
      <c r="L136" s="302">
        <v>0.1270075530694918</v>
      </c>
      <c r="M136" s="302">
        <v>4.2745756271620222E-2</v>
      </c>
      <c r="N136" s="302">
        <v>8.3582441735936504E-4</v>
      </c>
      <c r="O136" s="302">
        <f t="shared" si="65"/>
        <v>0.17058913375847137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1.3548920150970196</v>
      </c>
      <c r="C138" s="311">
        <f t="shared" ref="C138:E138" si="67">SUM(C128:C136)</f>
        <v>0.12120219597138096</v>
      </c>
      <c r="D138" s="311">
        <f t="shared" si="67"/>
        <v>8.5905788931594368E-2</v>
      </c>
      <c r="E138" s="311">
        <f t="shared" si="67"/>
        <v>1.5619999999999947</v>
      </c>
      <c r="F138" s="311"/>
      <c r="G138" s="311">
        <f t="shared" ref="G138:J138" si="68">SUM(G128:G136)</f>
        <v>0.91812639715844324</v>
      </c>
      <c r="H138" s="311">
        <f t="shared" si="68"/>
        <v>0.34059208189717566</v>
      </c>
      <c r="I138" s="311">
        <f t="shared" si="68"/>
        <v>5.2815209443798786E-3</v>
      </c>
      <c r="J138" s="311">
        <f t="shared" si="68"/>
        <v>1.2639999999999991</v>
      </c>
      <c r="K138" s="311"/>
      <c r="L138" s="311">
        <f t="shared" ref="L138:O138" si="69">SUM(L128:L136)</f>
        <v>0.9945866836625743</v>
      </c>
      <c r="M138" s="311">
        <f t="shared" si="69"/>
        <v>0.36997254363689613</v>
      </c>
      <c r="N138" s="311">
        <f t="shared" si="69"/>
        <v>5.440772700527053E-3</v>
      </c>
      <c r="O138" s="311">
        <f t="shared" si="69"/>
        <v>1.3699999999999977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0.46960319207883389</v>
      </c>
      <c r="C145" s="302">
        <v>6.3990336335503342E-2</v>
      </c>
      <c r="D145" s="302">
        <v>0.16739187540873512</v>
      </c>
      <c r="E145" s="302">
        <f>SUM(B145:D145)</f>
        <v>0.70098540382307239</v>
      </c>
      <c r="F145" s="303"/>
      <c r="G145" s="302">
        <v>0.54764681099081947</v>
      </c>
      <c r="H145" s="302">
        <v>9.3463643418271722E-2</v>
      </c>
      <c r="I145" s="302">
        <v>0.42776026563360098</v>
      </c>
      <c r="J145" s="302">
        <f>SUM(G145:I145)</f>
        <v>1.0688707200426921</v>
      </c>
      <c r="K145" s="303"/>
      <c r="L145" s="302">
        <v>0.52830181866898362</v>
      </c>
      <c r="M145" s="302">
        <v>0.10242778602323319</v>
      </c>
      <c r="N145" s="302">
        <v>0.45857370093915117</v>
      </c>
      <c r="O145" s="302">
        <f>SUM(L145:N145)</f>
        <v>1.0893033056313679</v>
      </c>
    </row>
    <row r="146" spans="1:15" s="236" customFormat="1" x14ac:dyDescent="0.2">
      <c r="A146" s="237" t="str">
        <f>name!E$5</f>
        <v>Professional occupations</v>
      </c>
      <c r="B146" s="302">
        <v>0.82572591340232715</v>
      </c>
      <c r="C146" s="302">
        <v>4.4706726962999994E-2</v>
      </c>
      <c r="D146" s="302">
        <v>0.12024988611705432</v>
      </c>
      <c r="E146" s="302">
        <f t="shared" ref="E146:E153" si="70">SUM(B146:D146)</f>
        <v>0.99068252648238153</v>
      </c>
      <c r="F146" s="303"/>
      <c r="G146" s="302">
        <v>1.0504876723711754</v>
      </c>
      <c r="H146" s="302">
        <v>5.6016658799834702E-2</v>
      </c>
      <c r="I146" s="302">
        <v>0.28800730338362551</v>
      </c>
      <c r="J146" s="302">
        <f t="shared" ref="J146:J148" si="71">SUM(G146:I146)</f>
        <v>1.3945116345546356</v>
      </c>
      <c r="K146" s="303"/>
      <c r="L146" s="302">
        <v>1.4336289355109102</v>
      </c>
      <c r="M146" s="302">
        <v>6.6540648673113156E-2</v>
      </c>
      <c r="N146" s="302">
        <v>0.23433369215046257</v>
      </c>
      <c r="O146" s="302">
        <f t="shared" ref="O146:O153" si="72">SUM(L146:N146)</f>
        <v>1.7345032763344861</v>
      </c>
    </row>
    <row r="147" spans="1:15" s="236" customFormat="1" x14ac:dyDescent="0.2">
      <c r="A147" s="237" t="str">
        <f>name!E$6</f>
        <v>Associate professional occupations</v>
      </c>
      <c r="B147" s="302">
        <v>0.40290913448171661</v>
      </c>
      <c r="C147" s="302">
        <v>6.0535045385448898E-2</v>
      </c>
      <c r="D147" s="302">
        <v>4.3283541412896226E-2</v>
      </c>
      <c r="E147" s="302">
        <f t="shared" si="70"/>
        <v>0.50672772128006172</v>
      </c>
      <c r="F147" s="303"/>
      <c r="G147" s="302">
        <v>0.4951075436953537</v>
      </c>
      <c r="H147" s="302">
        <v>6.981777519784485E-2</v>
      </c>
      <c r="I147" s="302">
        <v>8.1251228896181402E-2</v>
      </c>
      <c r="J147" s="302">
        <f t="shared" si="71"/>
        <v>0.64617654778937994</v>
      </c>
      <c r="K147" s="303"/>
      <c r="L147" s="302">
        <v>0.53475487182958603</v>
      </c>
      <c r="M147" s="302">
        <v>6.6345671267191902E-2</v>
      </c>
      <c r="N147" s="302">
        <v>8.7671436872456918E-2</v>
      </c>
      <c r="O147" s="302">
        <f t="shared" si="72"/>
        <v>0.68877197996923489</v>
      </c>
    </row>
    <row r="148" spans="1:15" s="236" customFormat="1" x14ac:dyDescent="0.2">
      <c r="A148" s="237" t="str">
        <f>name!E$7</f>
        <v>Administrative and secretarial occupations</v>
      </c>
      <c r="B148" s="302">
        <v>0.49698754068604789</v>
      </c>
      <c r="C148" s="302">
        <v>0.34405493902269835</v>
      </c>
      <c r="D148" s="302">
        <v>9.488822983117623E-2</v>
      </c>
      <c r="E148" s="302">
        <f t="shared" si="70"/>
        <v>0.93593070953992252</v>
      </c>
      <c r="F148" s="303"/>
      <c r="G148" s="302">
        <v>0.51574475676192932</v>
      </c>
      <c r="H148" s="302">
        <v>0.3121529010740714</v>
      </c>
      <c r="I148" s="302">
        <v>9.534814455869324E-2</v>
      </c>
      <c r="J148" s="302">
        <f t="shared" si="71"/>
        <v>0.92324580239469389</v>
      </c>
      <c r="K148" s="303"/>
      <c r="L148" s="302">
        <v>0.47132013694704922</v>
      </c>
      <c r="M148" s="302">
        <v>0.31642371080207687</v>
      </c>
      <c r="N148" s="302">
        <v>7.1911955952394538E-2</v>
      </c>
      <c r="O148" s="302">
        <f t="shared" si="72"/>
        <v>0.85965580370152062</v>
      </c>
    </row>
    <row r="149" spans="1:15" s="236" customFormat="1" x14ac:dyDescent="0.2">
      <c r="A149" s="237" t="str">
        <f>name!E$8</f>
        <v>Skilled trades occupations</v>
      </c>
      <c r="B149" s="302">
        <v>2.6707803425868253</v>
      </c>
      <c r="C149" s="302">
        <v>0.1474469945686763</v>
      </c>
      <c r="D149" s="302">
        <v>2.2572507055576971</v>
      </c>
      <c r="E149" s="302">
        <f t="shared" si="70"/>
        <v>5.0754780427131987</v>
      </c>
      <c r="F149" s="303"/>
      <c r="G149" s="302">
        <v>2.0908521923847934</v>
      </c>
      <c r="H149" s="302">
        <v>7.3883086640840756E-2</v>
      </c>
      <c r="I149" s="302">
        <v>3.7262613000236664</v>
      </c>
      <c r="J149" s="302">
        <f>SUM(G149:I149)</f>
        <v>5.8909965790493004</v>
      </c>
      <c r="K149" s="303"/>
      <c r="L149" s="302">
        <v>1.6103100001038342</v>
      </c>
      <c r="M149" s="302">
        <v>0.10392589974144317</v>
      </c>
      <c r="N149" s="302">
        <v>3.711602454314618</v>
      </c>
      <c r="O149" s="302">
        <f t="shared" si="72"/>
        <v>5.4258383541598949</v>
      </c>
    </row>
    <row r="150" spans="1:15" s="236" customFormat="1" x14ac:dyDescent="0.2">
      <c r="A150" s="237" t="str">
        <f>name!E$9</f>
        <v>Caring, leisure and other service occupations</v>
      </c>
      <c r="B150" s="302">
        <v>1.4186855465042822E-2</v>
      </c>
      <c r="C150" s="302">
        <v>7.8346913402401932E-3</v>
      </c>
      <c r="D150" s="302">
        <v>3.5357245979970187E-3</v>
      </c>
      <c r="E150" s="302">
        <f t="shared" si="70"/>
        <v>2.5557271403280034E-2</v>
      </c>
      <c r="F150" s="303"/>
      <c r="G150" s="302">
        <v>1.5077294663449783E-2</v>
      </c>
      <c r="H150" s="302">
        <v>6.71786891605506E-3</v>
      </c>
      <c r="I150" s="302">
        <v>4.9301208665195875E-3</v>
      </c>
      <c r="J150" s="302">
        <f t="shared" ref="J150:J153" si="73">SUM(G150:I150)</f>
        <v>2.6725284446024431E-2</v>
      </c>
      <c r="K150" s="303"/>
      <c r="L150" s="302">
        <v>1.3833195843052291E-2</v>
      </c>
      <c r="M150" s="302">
        <v>5.4904947709425696E-3</v>
      </c>
      <c r="N150" s="302">
        <v>7.1989220248625582E-3</v>
      </c>
      <c r="O150" s="302">
        <f t="shared" si="72"/>
        <v>2.6522612638857419E-2</v>
      </c>
    </row>
    <row r="151" spans="1:15" s="236" customFormat="1" x14ac:dyDescent="0.2">
      <c r="A151" s="237" t="str">
        <f>name!E$10</f>
        <v>Sales and customer service occupations</v>
      </c>
      <c r="B151" s="302">
        <v>0.11612101366938227</v>
      </c>
      <c r="C151" s="302">
        <v>7.4180335141066825E-2</v>
      </c>
      <c r="D151" s="302">
        <v>2.07329095857678E-2</v>
      </c>
      <c r="E151" s="302">
        <f t="shared" si="70"/>
        <v>0.21103425839621687</v>
      </c>
      <c r="F151" s="303"/>
      <c r="G151" s="302">
        <v>0.11735408532885146</v>
      </c>
      <c r="H151" s="302">
        <v>7.1604923043580765E-2</v>
      </c>
      <c r="I151" s="302">
        <v>3.3090692275917474E-2</v>
      </c>
      <c r="J151" s="302">
        <f t="shared" si="73"/>
        <v>0.22204970064834972</v>
      </c>
      <c r="K151" s="303"/>
      <c r="L151" s="302">
        <v>0.12130056400601415</v>
      </c>
      <c r="M151" s="302">
        <v>7.6939469009917577E-2</v>
      </c>
      <c r="N151" s="302">
        <v>3.6220666919933808E-2</v>
      </c>
      <c r="O151" s="302">
        <f t="shared" si="72"/>
        <v>0.23446069993586555</v>
      </c>
    </row>
    <row r="152" spans="1:15" s="236" customFormat="1" x14ac:dyDescent="0.2">
      <c r="A152" s="237" t="str">
        <f>name!E$11</f>
        <v>Process, plant and machine operatives</v>
      </c>
      <c r="B152" s="302">
        <v>0.63623786921589232</v>
      </c>
      <c r="C152" s="302">
        <v>3.2433191517182033E-2</v>
      </c>
      <c r="D152" s="302">
        <v>0.15284660302435174</v>
      </c>
      <c r="E152" s="302">
        <f t="shared" si="70"/>
        <v>0.82151766375742608</v>
      </c>
      <c r="F152" s="303"/>
      <c r="G152" s="302">
        <v>0.50250967691816251</v>
      </c>
      <c r="H152" s="302">
        <v>2.8405011077910443E-2</v>
      </c>
      <c r="I152" s="302">
        <v>0.34624987240198996</v>
      </c>
      <c r="J152" s="302">
        <f t="shared" si="73"/>
        <v>0.8771645603980629</v>
      </c>
      <c r="K152" s="303"/>
      <c r="L152" s="302">
        <v>0.44302069734534211</v>
      </c>
      <c r="M152" s="302">
        <v>2.6911973236100173E-2</v>
      </c>
      <c r="N152" s="302">
        <v>0.51180219369258195</v>
      </c>
      <c r="O152" s="302">
        <f t="shared" si="72"/>
        <v>0.98173486427402423</v>
      </c>
    </row>
    <row r="153" spans="1:15" s="236" customFormat="1" x14ac:dyDescent="0.2">
      <c r="A153" s="237" t="str">
        <f>name!E$12</f>
        <v>Elementary occupations</v>
      </c>
      <c r="B153" s="302">
        <v>0.3421289859417696</v>
      </c>
      <c r="C153" s="302">
        <v>0.18286136090722774</v>
      </c>
      <c r="D153" s="302">
        <v>0.19709605575543501</v>
      </c>
      <c r="E153" s="302">
        <f t="shared" si="70"/>
        <v>0.72208640260443235</v>
      </c>
      <c r="F153" s="303"/>
      <c r="G153" s="302">
        <v>0.26139024626956353</v>
      </c>
      <c r="H153" s="302">
        <v>0.13099411341508369</v>
      </c>
      <c r="I153" s="302">
        <v>0.33787481099220085</v>
      </c>
      <c r="J153" s="302">
        <f t="shared" si="73"/>
        <v>0.73025917067684809</v>
      </c>
      <c r="K153" s="303"/>
      <c r="L153" s="302">
        <v>0.31271629301168685</v>
      </c>
      <c r="M153" s="302">
        <v>0.12481982524623293</v>
      </c>
      <c r="N153" s="302">
        <v>0.4646729850968096</v>
      </c>
      <c r="O153" s="302">
        <f t="shared" si="72"/>
        <v>0.90220910335472937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5.9746808475278383</v>
      </c>
      <c r="C155" s="311">
        <f t="shared" ref="C155:E155" si="74">SUM(C145:C153)</f>
        <v>0.95804362118104358</v>
      </c>
      <c r="D155" s="311">
        <f t="shared" si="74"/>
        <v>3.0572755312911104</v>
      </c>
      <c r="E155" s="311">
        <f t="shared" si="74"/>
        <v>9.9899999999999896</v>
      </c>
      <c r="F155" s="311"/>
      <c r="G155" s="311">
        <f t="shared" ref="G155:J155" si="75">SUM(G145:G153)</f>
        <v>5.5961702793840979</v>
      </c>
      <c r="H155" s="311">
        <f t="shared" si="75"/>
        <v>0.84305598158349349</v>
      </c>
      <c r="I155" s="311">
        <f t="shared" si="75"/>
        <v>5.3407737390323948</v>
      </c>
      <c r="J155" s="311">
        <f t="shared" si="75"/>
        <v>11.779999999999989</v>
      </c>
      <c r="K155" s="311"/>
      <c r="L155" s="311">
        <f t="shared" ref="L155:O155" si="76">SUM(L145:L153)</f>
        <v>5.4691865132664583</v>
      </c>
      <c r="M155" s="311">
        <f t="shared" si="76"/>
        <v>0.88982547877025142</v>
      </c>
      <c r="N155" s="311">
        <f t="shared" si="76"/>
        <v>5.5839880079632715</v>
      </c>
      <c r="O155" s="311">
        <f t="shared" si="76"/>
        <v>11.942999999999982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2.2894816410160241</v>
      </c>
      <c r="C162" s="302">
        <v>0.26444645723430665</v>
      </c>
      <c r="D162" s="302">
        <v>0.54099859212088364</v>
      </c>
      <c r="E162" s="302">
        <f>SUM(B162:D162)</f>
        <v>3.0949266903712145</v>
      </c>
      <c r="F162" s="303"/>
      <c r="G162" s="302">
        <v>2.4028574701105443</v>
      </c>
      <c r="H162" s="302">
        <v>0.42919574413931466</v>
      </c>
      <c r="I162" s="302">
        <v>0.53973310979988154</v>
      </c>
      <c r="J162" s="302">
        <f>SUM(G162:I162)</f>
        <v>3.3717863240497405</v>
      </c>
      <c r="K162" s="303"/>
      <c r="L162" s="302">
        <v>2.4672518757141746</v>
      </c>
      <c r="M162" s="302">
        <v>0.47913681685839438</v>
      </c>
      <c r="N162" s="302">
        <v>0.60410085555222692</v>
      </c>
      <c r="O162" s="302">
        <f>SUM(L162:N162)</f>
        <v>3.550489548124796</v>
      </c>
    </row>
    <row r="163" spans="1:15" s="236" customFormat="1" x14ac:dyDescent="0.2">
      <c r="A163" s="237" t="str">
        <f>name!E$5</f>
        <v>Professional occupations</v>
      </c>
      <c r="B163" s="302">
        <v>1.4845035541064879</v>
      </c>
      <c r="C163" s="302">
        <v>0.41243661699824946</v>
      </c>
      <c r="D163" s="302">
        <v>0.16424896512247994</v>
      </c>
      <c r="E163" s="302">
        <f t="shared" ref="E163:E170" si="77">SUM(B163:D163)</f>
        <v>2.0611891362272172</v>
      </c>
      <c r="F163" s="303"/>
      <c r="G163" s="302">
        <v>1.7617620898943418</v>
      </c>
      <c r="H163" s="302">
        <v>0.5406634383419241</v>
      </c>
      <c r="I163" s="302">
        <v>0.12122646616667822</v>
      </c>
      <c r="J163" s="302">
        <f t="shared" ref="J163:J165" si="78">SUM(G163:I163)</f>
        <v>2.423651994402944</v>
      </c>
      <c r="K163" s="303"/>
      <c r="L163" s="302">
        <v>2.3535667226404597</v>
      </c>
      <c r="M163" s="302">
        <v>0.5673124274442668</v>
      </c>
      <c r="N163" s="302">
        <v>9.5754861316149395E-2</v>
      </c>
      <c r="O163" s="302">
        <f t="shared" ref="O163:O170" si="79">SUM(L163:N163)</f>
        <v>3.0166340114008761</v>
      </c>
    </row>
    <row r="164" spans="1:15" s="236" customFormat="1" x14ac:dyDescent="0.2">
      <c r="A164" s="237" t="str">
        <f>name!E$6</f>
        <v>Associate professional occupations</v>
      </c>
      <c r="B164" s="302">
        <v>1.4309558992158586</v>
      </c>
      <c r="C164" s="302">
        <v>0.3748453100206634</v>
      </c>
      <c r="D164" s="302">
        <v>9.5313288819936004E-2</v>
      </c>
      <c r="E164" s="302">
        <f t="shared" si="77"/>
        <v>1.901114498056458</v>
      </c>
      <c r="F164" s="303"/>
      <c r="G164" s="302">
        <v>1.541007327675411</v>
      </c>
      <c r="H164" s="302">
        <v>0.43176764010352248</v>
      </c>
      <c r="I164" s="302">
        <v>7.4737053263635847E-2</v>
      </c>
      <c r="J164" s="302">
        <f t="shared" si="78"/>
        <v>2.0475120210425692</v>
      </c>
      <c r="K164" s="303"/>
      <c r="L164" s="302">
        <v>1.7310378781984614</v>
      </c>
      <c r="M164" s="302">
        <v>0.394668918593992</v>
      </c>
      <c r="N164" s="302">
        <v>6.988236841748173E-2</v>
      </c>
      <c r="O164" s="302">
        <f t="shared" si="79"/>
        <v>2.1955891652099351</v>
      </c>
    </row>
    <row r="165" spans="1:15" s="236" customFormat="1" x14ac:dyDescent="0.2">
      <c r="A165" s="237" t="str">
        <f>name!E$7</f>
        <v>Administrative and secretarial occupations</v>
      </c>
      <c r="B165" s="302">
        <v>1.6430323053755365</v>
      </c>
      <c r="C165" s="302">
        <v>0.82202849605101769</v>
      </c>
      <c r="D165" s="302">
        <v>3.1544122339518602E-2</v>
      </c>
      <c r="E165" s="302">
        <f t="shared" si="77"/>
        <v>2.496604923766073</v>
      </c>
      <c r="F165" s="303"/>
      <c r="G165" s="302">
        <v>1.5929901564462279</v>
      </c>
      <c r="H165" s="302">
        <v>0.83528624483777825</v>
      </c>
      <c r="I165" s="302">
        <v>3.8587269322649151E-2</v>
      </c>
      <c r="J165" s="302">
        <f t="shared" si="78"/>
        <v>2.4668636706066556</v>
      </c>
      <c r="K165" s="303"/>
      <c r="L165" s="302">
        <v>1.7956877072161561</v>
      </c>
      <c r="M165" s="302">
        <v>0.77353247764265554</v>
      </c>
      <c r="N165" s="302">
        <v>2.7533975147742581E-2</v>
      </c>
      <c r="O165" s="302">
        <f t="shared" si="79"/>
        <v>2.596754160006554</v>
      </c>
    </row>
    <row r="166" spans="1:15" s="236" customFormat="1" x14ac:dyDescent="0.2">
      <c r="A166" s="237" t="str">
        <f>name!E$8</f>
        <v>Skilled trades occupations</v>
      </c>
      <c r="B166" s="302">
        <v>1.8034896380130432</v>
      </c>
      <c r="C166" s="302">
        <v>0.26102457895139142</v>
      </c>
      <c r="D166" s="302">
        <v>0.48591700712167202</v>
      </c>
      <c r="E166" s="302">
        <f t="shared" si="77"/>
        <v>2.5504312240861067</v>
      </c>
      <c r="F166" s="303"/>
      <c r="G166" s="302">
        <v>1.4668325857295879</v>
      </c>
      <c r="H166" s="302">
        <v>0.2193142420480699</v>
      </c>
      <c r="I166" s="302">
        <v>0.2934936997250106</v>
      </c>
      <c r="J166" s="302">
        <f>SUM(G166:I166)</f>
        <v>1.9796405275026683</v>
      </c>
      <c r="K166" s="303"/>
      <c r="L166" s="302">
        <v>1.3287549704126338</v>
      </c>
      <c r="M166" s="302">
        <v>0.24092026282551854</v>
      </c>
      <c r="N166" s="302">
        <v>0.34372303943998617</v>
      </c>
      <c r="O166" s="302">
        <f t="shared" si="79"/>
        <v>1.9133982726781384</v>
      </c>
    </row>
    <row r="167" spans="1:15" s="236" customFormat="1" x14ac:dyDescent="0.2">
      <c r="A167" s="237" t="str">
        <f>name!E$9</f>
        <v>Caring, leisure and other service occupations</v>
      </c>
      <c r="B167" s="302">
        <v>0.13637483219166757</v>
      </c>
      <c r="C167" s="302">
        <v>4.932767372655128E-2</v>
      </c>
      <c r="D167" s="302">
        <v>1.5418853447219515E-2</v>
      </c>
      <c r="E167" s="302">
        <f t="shared" si="77"/>
        <v>0.20112135936543837</v>
      </c>
      <c r="F167" s="303"/>
      <c r="G167" s="302">
        <v>0.13233333966922733</v>
      </c>
      <c r="H167" s="302">
        <v>4.3197872941911637E-2</v>
      </c>
      <c r="I167" s="302">
        <v>2.7751038542445112E-2</v>
      </c>
      <c r="J167" s="302">
        <f t="shared" ref="J167:J170" si="80">SUM(G167:I167)</f>
        <v>0.20328225115358409</v>
      </c>
      <c r="K167" s="303"/>
      <c r="L167" s="302">
        <v>0.17261051475936473</v>
      </c>
      <c r="M167" s="302">
        <v>3.1308950209643048E-2</v>
      </c>
      <c r="N167" s="302">
        <v>4.8836532424309159E-2</v>
      </c>
      <c r="O167" s="302">
        <f t="shared" si="79"/>
        <v>0.25275599739331694</v>
      </c>
    </row>
    <row r="168" spans="1:15" s="236" customFormat="1" x14ac:dyDescent="0.2">
      <c r="A168" s="237" t="str">
        <f>name!E$10</f>
        <v>Sales and customer service occupations</v>
      </c>
      <c r="B168" s="302">
        <v>1.5936605774887231</v>
      </c>
      <c r="C168" s="302">
        <v>4.9243054605846712</v>
      </c>
      <c r="D168" s="302">
        <v>0.24961589521813363</v>
      </c>
      <c r="E168" s="302">
        <f t="shared" si="77"/>
        <v>6.7675819332915284</v>
      </c>
      <c r="F168" s="303"/>
      <c r="G168" s="302">
        <v>1.3502948478848404</v>
      </c>
      <c r="H168" s="302">
        <v>4.5157217361667632</v>
      </c>
      <c r="I168" s="302">
        <v>0.15380558054698631</v>
      </c>
      <c r="J168" s="302">
        <f t="shared" si="80"/>
        <v>6.0198221645985903</v>
      </c>
      <c r="K168" s="303"/>
      <c r="L168" s="302">
        <v>1.1631961682445671</v>
      </c>
      <c r="M168" s="302">
        <v>3.9696725014569658</v>
      </c>
      <c r="N168" s="302">
        <v>0.10528941075347301</v>
      </c>
      <c r="O168" s="302">
        <f t="shared" si="79"/>
        <v>5.2381580804550056</v>
      </c>
    </row>
    <row r="169" spans="1:15" s="236" customFormat="1" x14ac:dyDescent="0.2">
      <c r="A169" s="237" t="str">
        <f>name!E$11</f>
        <v>Process, plant and machine operatives</v>
      </c>
      <c r="B169" s="302">
        <v>1.7746339567250762</v>
      </c>
      <c r="C169" s="302">
        <v>0.35837148597886109</v>
      </c>
      <c r="D169" s="302">
        <v>4.7182817331711792E-2</v>
      </c>
      <c r="E169" s="302">
        <f t="shared" si="77"/>
        <v>2.1801882600356493</v>
      </c>
      <c r="F169" s="303"/>
      <c r="G169" s="302">
        <v>1.3320167265916181</v>
      </c>
      <c r="H169" s="302">
        <v>0.36203744907406676</v>
      </c>
      <c r="I169" s="302">
        <v>3.8820133157074416E-2</v>
      </c>
      <c r="J169" s="302">
        <f t="shared" si="80"/>
        <v>1.7328743088227592</v>
      </c>
      <c r="K169" s="303"/>
      <c r="L169" s="302">
        <v>1.2555988536556641</v>
      </c>
      <c r="M169" s="302">
        <v>0.3919126681345434</v>
      </c>
      <c r="N169" s="302">
        <v>5.168822012194086E-2</v>
      </c>
      <c r="O169" s="302">
        <f t="shared" si="79"/>
        <v>1.6991997419121485</v>
      </c>
    </row>
    <row r="170" spans="1:15" s="236" customFormat="1" x14ac:dyDescent="0.2">
      <c r="A170" s="237" t="str">
        <f>name!E$12</f>
        <v>Elementary occupations</v>
      </c>
      <c r="B170" s="302">
        <v>1.4882575889704361</v>
      </c>
      <c r="C170" s="302">
        <v>1.3145449792490254</v>
      </c>
      <c r="D170" s="302">
        <v>5.4039406580861239E-2</v>
      </c>
      <c r="E170" s="302">
        <f t="shared" si="77"/>
        <v>2.8568419748003229</v>
      </c>
      <c r="F170" s="303"/>
      <c r="G170" s="302">
        <v>1.0738077154897794</v>
      </c>
      <c r="H170" s="302">
        <v>1.03364965234814</v>
      </c>
      <c r="I170" s="302">
        <v>4.5109369982596619E-2</v>
      </c>
      <c r="J170" s="302">
        <f t="shared" si="80"/>
        <v>2.152566737820516</v>
      </c>
      <c r="K170" s="303"/>
      <c r="L170" s="302">
        <v>1.1496057684988441</v>
      </c>
      <c r="M170" s="302">
        <v>1.0689782971002437</v>
      </c>
      <c r="N170" s="302">
        <v>7.5436957220106668E-2</v>
      </c>
      <c r="O170" s="302">
        <f t="shared" si="79"/>
        <v>2.2940210228191944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13.644389993102854</v>
      </c>
      <c r="C172" s="311">
        <f t="shared" ref="C172:E172" si="81">SUM(C162:C170)</f>
        <v>8.781331058794736</v>
      </c>
      <c r="D172" s="311">
        <f t="shared" si="81"/>
        <v>1.6842789481024161</v>
      </c>
      <c r="E172" s="311">
        <f t="shared" si="81"/>
        <v>24.110000000000007</v>
      </c>
      <c r="F172" s="311"/>
      <c r="G172" s="311">
        <f t="shared" ref="G172:J172" si="82">SUM(G162:G170)</f>
        <v>12.653902259491579</v>
      </c>
      <c r="H172" s="311">
        <f t="shared" si="82"/>
        <v>8.4108340200014915</v>
      </c>
      <c r="I172" s="311">
        <f t="shared" si="82"/>
        <v>1.3332637205069575</v>
      </c>
      <c r="J172" s="311">
        <f t="shared" si="82"/>
        <v>22.398000000000025</v>
      </c>
      <c r="K172" s="311"/>
      <c r="L172" s="311">
        <f t="shared" ref="L172:O172" si="83">SUM(L162:L170)</f>
        <v>13.417310459340326</v>
      </c>
      <c r="M172" s="311">
        <f t="shared" si="83"/>
        <v>7.9174433202662229</v>
      </c>
      <c r="N172" s="311">
        <f t="shared" si="83"/>
        <v>1.4222462203934165</v>
      </c>
      <c r="O172" s="311">
        <f t="shared" si="83"/>
        <v>22.756999999999966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0.43982403337943571</v>
      </c>
      <c r="C179" s="302">
        <v>2.1650419454450131E-2</v>
      </c>
      <c r="D179" s="302">
        <v>8.8221242288807733E-2</v>
      </c>
      <c r="E179" s="302">
        <f>SUM(B179:D179)</f>
        <v>0.54969569512269356</v>
      </c>
      <c r="F179" s="303"/>
      <c r="G179" s="302">
        <v>0.53847625862627824</v>
      </c>
      <c r="H179" s="302">
        <v>6.7336205501948937E-2</v>
      </c>
      <c r="I179" s="302">
        <v>0.1066984864890196</v>
      </c>
      <c r="J179" s="302">
        <f>SUM(G179:I179)</f>
        <v>0.71251095061724679</v>
      </c>
      <c r="K179" s="303"/>
      <c r="L179" s="302">
        <v>0.57009875693170686</v>
      </c>
      <c r="M179" s="302">
        <v>7.4292557717085428E-2</v>
      </c>
      <c r="N179" s="302">
        <v>0.10914873541627522</v>
      </c>
      <c r="O179" s="302">
        <f>SUM(L179:N179)</f>
        <v>0.75354005006506752</v>
      </c>
    </row>
    <row r="180" spans="1:15" s="236" customFormat="1" x14ac:dyDescent="0.2">
      <c r="A180" s="237" t="str">
        <f>name!E$5</f>
        <v>Professional occupations</v>
      </c>
      <c r="B180" s="302">
        <v>0.3159507380929118</v>
      </c>
      <c r="C180" s="302">
        <v>1.8224905152735931E-2</v>
      </c>
      <c r="D180" s="302">
        <v>2.9636622644975418E-2</v>
      </c>
      <c r="E180" s="302">
        <f t="shared" ref="E180:E187" si="84">SUM(B180:D180)</f>
        <v>0.36381226589062315</v>
      </c>
      <c r="F180" s="303"/>
      <c r="G180" s="302">
        <v>0.43744965242276329</v>
      </c>
      <c r="H180" s="302">
        <v>5.0680658550888824E-2</v>
      </c>
      <c r="I180" s="302">
        <v>3.2951784851703116E-2</v>
      </c>
      <c r="J180" s="302">
        <f t="shared" ref="J180:J182" si="85">SUM(G180:I180)</f>
        <v>0.52108209582535525</v>
      </c>
      <c r="K180" s="303"/>
      <c r="L180" s="302">
        <v>0.58708383431586864</v>
      </c>
      <c r="M180" s="302">
        <v>7.3465035112946095E-2</v>
      </c>
      <c r="N180" s="302">
        <v>2.8392381407660806E-2</v>
      </c>
      <c r="O180" s="302">
        <f t="shared" ref="O180:O187" si="86">SUM(L180:N180)</f>
        <v>0.68894125083647551</v>
      </c>
    </row>
    <row r="181" spans="1:15" s="236" customFormat="1" x14ac:dyDescent="0.2">
      <c r="A181" s="237" t="str">
        <f>name!E$6</f>
        <v>Associate professional occupations</v>
      </c>
      <c r="B181" s="302">
        <v>0.31549800028848896</v>
      </c>
      <c r="C181" s="302">
        <v>2.8811203453068635E-2</v>
      </c>
      <c r="D181" s="302">
        <v>1.6605866103937467E-2</v>
      </c>
      <c r="E181" s="302">
        <f t="shared" si="84"/>
        <v>0.36091506984549504</v>
      </c>
      <c r="F181" s="303"/>
      <c r="G181" s="302">
        <v>0.38077374444952039</v>
      </c>
      <c r="H181" s="302">
        <v>5.9476095785423129E-2</v>
      </c>
      <c r="I181" s="302">
        <v>1.8388186397956738E-2</v>
      </c>
      <c r="J181" s="302">
        <f t="shared" si="85"/>
        <v>0.45863802663290026</v>
      </c>
      <c r="K181" s="303"/>
      <c r="L181" s="302">
        <v>0.39160029938665536</v>
      </c>
      <c r="M181" s="302">
        <v>6.9620382132716652E-2</v>
      </c>
      <c r="N181" s="302">
        <v>1.9898791826951291E-2</v>
      </c>
      <c r="O181" s="302">
        <f t="shared" si="86"/>
        <v>0.48111947334632332</v>
      </c>
    </row>
    <row r="182" spans="1:15" s="236" customFormat="1" x14ac:dyDescent="0.2">
      <c r="A182" s="237" t="str">
        <f>name!E$7</f>
        <v>Administrative and secretarial occupations</v>
      </c>
      <c r="B182" s="302">
        <v>0.53817847873946001</v>
      </c>
      <c r="C182" s="302">
        <v>0.20517408052229347</v>
      </c>
      <c r="D182" s="302">
        <v>1.5603486646463114E-2</v>
      </c>
      <c r="E182" s="302">
        <f t="shared" si="84"/>
        <v>0.75895604590821664</v>
      </c>
      <c r="F182" s="303"/>
      <c r="G182" s="302">
        <v>0.58913412384237673</v>
      </c>
      <c r="H182" s="302">
        <v>0.26411862729890301</v>
      </c>
      <c r="I182" s="302">
        <v>1.4060284894221887E-2</v>
      </c>
      <c r="J182" s="302">
        <f t="shared" si="85"/>
        <v>0.86731303603550158</v>
      </c>
      <c r="K182" s="303"/>
      <c r="L182" s="302">
        <v>0.7013057788784226</v>
      </c>
      <c r="M182" s="302">
        <v>0.26386393553577137</v>
      </c>
      <c r="N182" s="302">
        <v>1.3541776908540738E-2</v>
      </c>
      <c r="O182" s="302">
        <f t="shared" si="86"/>
        <v>0.97871149132273472</v>
      </c>
    </row>
    <row r="183" spans="1:15" s="236" customFormat="1" x14ac:dyDescent="0.2">
      <c r="A183" s="237" t="str">
        <f>name!E$8</f>
        <v>Skilled trades occupations</v>
      </c>
      <c r="B183" s="302">
        <v>0.28031437795353442</v>
      </c>
      <c r="C183" s="302">
        <v>7.243456747469125E-2</v>
      </c>
      <c r="D183" s="302">
        <v>9.9605631545957571E-2</v>
      </c>
      <c r="E183" s="302">
        <f t="shared" si="84"/>
        <v>0.45235457697418324</v>
      </c>
      <c r="F183" s="303"/>
      <c r="G183" s="302">
        <v>0.21617511319341823</v>
      </c>
      <c r="H183" s="302">
        <v>5.2434793145068839E-2</v>
      </c>
      <c r="I183" s="302">
        <v>7.0893356147479838E-2</v>
      </c>
      <c r="J183" s="302">
        <f>SUM(G183:I183)</f>
        <v>0.33950326248596691</v>
      </c>
      <c r="K183" s="303"/>
      <c r="L183" s="302">
        <v>0.16600177507035277</v>
      </c>
      <c r="M183" s="302">
        <v>7.4361380701649368E-2</v>
      </c>
      <c r="N183" s="302">
        <v>6.899742275647773E-2</v>
      </c>
      <c r="O183" s="302">
        <f t="shared" si="86"/>
        <v>0.30936057852847987</v>
      </c>
    </row>
    <row r="184" spans="1:15" s="236" customFormat="1" x14ac:dyDescent="0.2">
      <c r="A184" s="237" t="str">
        <f>name!E$9</f>
        <v>Caring, leisure and other service occupations</v>
      </c>
      <c r="B184" s="302">
        <v>0.20458022638579521</v>
      </c>
      <c r="C184" s="302">
        <v>9.8393906337923692E-2</v>
      </c>
      <c r="D184" s="302">
        <v>3.4296029995722267E-2</v>
      </c>
      <c r="E184" s="302">
        <f t="shared" si="84"/>
        <v>0.33727016271944116</v>
      </c>
      <c r="F184" s="303"/>
      <c r="G184" s="302">
        <v>0.20971909004689712</v>
      </c>
      <c r="H184" s="302">
        <v>0.20426493574507729</v>
      </c>
      <c r="I184" s="302">
        <v>3.5522552679865441E-2</v>
      </c>
      <c r="J184" s="302">
        <f t="shared" ref="J184:J187" si="87">SUM(G184:I184)</f>
        <v>0.44950657847183983</v>
      </c>
      <c r="K184" s="303"/>
      <c r="L184" s="302">
        <v>0.16484106164555248</v>
      </c>
      <c r="M184" s="302">
        <v>0.19989201310890301</v>
      </c>
      <c r="N184" s="302">
        <v>4.2855459488572049E-2</v>
      </c>
      <c r="O184" s="302">
        <f t="shared" si="86"/>
        <v>0.40758853424302754</v>
      </c>
    </row>
    <row r="185" spans="1:15" s="236" customFormat="1" x14ac:dyDescent="0.2">
      <c r="A185" s="237" t="str">
        <f>name!E$10</f>
        <v>Sales and customer service occupations</v>
      </c>
      <c r="B185" s="302">
        <v>0.17851494401225562</v>
      </c>
      <c r="C185" s="302">
        <v>5.5711762403302043E-2</v>
      </c>
      <c r="D185" s="302">
        <v>1.6317590542787665E-2</v>
      </c>
      <c r="E185" s="302">
        <f t="shared" si="84"/>
        <v>0.25054429695834529</v>
      </c>
      <c r="F185" s="303"/>
      <c r="G185" s="302">
        <v>0.19386498668345431</v>
      </c>
      <c r="H185" s="302">
        <v>6.1785828610669356E-2</v>
      </c>
      <c r="I185" s="302">
        <v>1.4091810941686081E-2</v>
      </c>
      <c r="J185" s="302">
        <f t="shared" si="87"/>
        <v>0.26974262623580975</v>
      </c>
      <c r="K185" s="303"/>
      <c r="L185" s="302">
        <v>0.21042836454209771</v>
      </c>
      <c r="M185" s="302">
        <v>8.5196221618730278E-2</v>
      </c>
      <c r="N185" s="302">
        <v>1.3096040636126996E-2</v>
      </c>
      <c r="O185" s="302">
        <f t="shared" si="86"/>
        <v>0.308720626796955</v>
      </c>
    </row>
    <row r="186" spans="1:15" s="236" customFormat="1" x14ac:dyDescent="0.2">
      <c r="A186" s="237" t="str">
        <f>name!E$11</f>
        <v>Process, plant and machine operatives</v>
      </c>
      <c r="B186" s="302">
        <v>2.0549632001273723</v>
      </c>
      <c r="C186" s="302">
        <v>0.13874877851161674</v>
      </c>
      <c r="D186" s="302">
        <v>0.7342028375125994</v>
      </c>
      <c r="E186" s="302">
        <f t="shared" si="84"/>
        <v>2.9279148161515884</v>
      </c>
      <c r="F186" s="303"/>
      <c r="G186" s="302">
        <v>1.697316493604943</v>
      </c>
      <c r="H186" s="302">
        <v>0.42536081062933279</v>
      </c>
      <c r="I186" s="302">
        <v>0.81766137166800656</v>
      </c>
      <c r="J186" s="302">
        <f t="shared" si="87"/>
        <v>2.9403386759022823</v>
      </c>
      <c r="K186" s="303"/>
      <c r="L186" s="302">
        <v>1.6154353298879307</v>
      </c>
      <c r="M186" s="302">
        <v>0.48124468853072194</v>
      </c>
      <c r="N186" s="302">
        <v>0.89585482520878812</v>
      </c>
      <c r="O186" s="302">
        <f t="shared" si="86"/>
        <v>2.9925348436274408</v>
      </c>
    </row>
    <row r="187" spans="1:15" s="236" customFormat="1" x14ac:dyDescent="0.2">
      <c r="A187" s="237" t="str">
        <f>name!E$12</f>
        <v>Elementary occupations</v>
      </c>
      <c r="B187" s="302">
        <v>1.0311333862614229</v>
      </c>
      <c r="C187" s="302">
        <v>0.29244201187466939</v>
      </c>
      <c r="D187" s="302">
        <v>4.196167229331732E-2</v>
      </c>
      <c r="E187" s="302">
        <f t="shared" si="84"/>
        <v>1.3655370704294096</v>
      </c>
      <c r="F187" s="303"/>
      <c r="G187" s="302">
        <v>0.89571951420537321</v>
      </c>
      <c r="H187" s="302">
        <v>0.25317898962957808</v>
      </c>
      <c r="I187" s="302">
        <v>3.3466243958136202E-2</v>
      </c>
      <c r="J187" s="302">
        <f t="shared" si="87"/>
        <v>1.1823647477930874</v>
      </c>
      <c r="K187" s="303"/>
      <c r="L187" s="302">
        <v>0.98029095907379471</v>
      </c>
      <c r="M187" s="302">
        <v>0.31223926906039107</v>
      </c>
      <c r="N187" s="302">
        <v>3.495292309931617E-2</v>
      </c>
      <c r="O187" s="302">
        <f t="shared" si="86"/>
        <v>1.3274831512335019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5.3589573852406769</v>
      </c>
      <c r="C189" s="311">
        <f t="shared" ref="C189:E189" si="88">SUM(C179:C187)</f>
        <v>0.9315916351847513</v>
      </c>
      <c r="D189" s="311">
        <f t="shared" si="88"/>
        <v>1.076450979574568</v>
      </c>
      <c r="E189" s="311">
        <f t="shared" si="88"/>
        <v>7.3669999999999956</v>
      </c>
      <c r="F189" s="311"/>
      <c r="G189" s="311">
        <f t="shared" ref="G189:J189" si="89">SUM(G179:G187)</f>
        <v>5.1586289770750255</v>
      </c>
      <c r="H189" s="311">
        <f t="shared" si="89"/>
        <v>1.4386369448968903</v>
      </c>
      <c r="I189" s="311">
        <f t="shared" si="89"/>
        <v>1.1437340780280754</v>
      </c>
      <c r="J189" s="311">
        <f t="shared" si="89"/>
        <v>7.7409999999999908</v>
      </c>
      <c r="K189" s="311"/>
      <c r="L189" s="311">
        <f t="shared" ref="L189:O189" si="90">SUM(L179:L187)</f>
        <v>5.387086159732382</v>
      </c>
      <c r="M189" s="311">
        <f t="shared" si="90"/>
        <v>1.6341754835189153</v>
      </c>
      <c r="N189" s="311">
        <f t="shared" si="90"/>
        <v>1.2267383567487091</v>
      </c>
      <c r="O189" s="311">
        <f t="shared" si="90"/>
        <v>8.2480000000000064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0.78922384977540794</v>
      </c>
      <c r="C196" s="302">
        <v>0.10777677036080689</v>
      </c>
      <c r="D196" s="302">
        <v>0.30285659069190007</v>
      </c>
      <c r="E196" s="302">
        <f>SUM(B196:D196)</f>
        <v>1.1998572108281149</v>
      </c>
      <c r="F196" s="303"/>
      <c r="G196" s="302">
        <v>1.1428423043085385</v>
      </c>
      <c r="H196" s="302">
        <v>0.23008057920395289</v>
      </c>
      <c r="I196" s="302">
        <v>0.32872827983671615</v>
      </c>
      <c r="J196" s="302">
        <f>SUM(G196:I196)</f>
        <v>1.7016511633492075</v>
      </c>
      <c r="K196" s="303"/>
      <c r="L196" s="302">
        <v>1.4965623433077375</v>
      </c>
      <c r="M196" s="302">
        <v>0.35345546607544964</v>
      </c>
      <c r="N196" s="302">
        <v>0.3943656548472852</v>
      </c>
      <c r="O196" s="302">
        <f>SUM(L196:N196)</f>
        <v>2.2443834642304723</v>
      </c>
    </row>
    <row r="197" spans="1:15" s="236" customFormat="1" x14ac:dyDescent="0.2">
      <c r="A197" s="237" t="str">
        <f>name!E$5</f>
        <v>Professional occupations</v>
      </c>
      <c r="B197" s="302">
        <v>0.26887093960040664</v>
      </c>
      <c r="C197" s="302">
        <v>4.0219282262316629E-2</v>
      </c>
      <c r="D197" s="302">
        <v>2.487901356271886E-2</v>
      </c>
      <c r="E197" s="302">
        <f t="shared" ref="E197:E204" si="91">SUM(B197:D197)</f>
        <v>0.33396923542544216</v>
      </c>
      <c r="F197" s="303"/>
      <c r="G197" s="302">
        <v>0.46469494752216167</v>
      </c>
      <c r="H197" s="302">
        <v>9.0886954519434668E-2</v>
      </c>
      <c r="I197" s="302">
        <v>2.6001616807227686E-2</v>
      </c>
      <c r="J197" s="302">
        <f t="shared" ref="J197:J199" si="92">SUM(G197:I197)</f>
        <v>0.58158351884882398</v>
      </c>
      <c r="K197" s="303"/>
      <c r="L197" s="302">
        <v>0.71508549742532568</v>
      </c>
      <c r="M197" s="302">
        <v>0.16861789263178087</v>
      </c>
      <c r="N197" s="302">
        <v>2.1634030149850637E-2</v>
      </c>
      <c r="O197" s="302">
        <f t="shared" ref="O197:O204" si="93">SUM(L197:N197)</f>
        <v>0.90533742020695718</v>
      </c>
    </row>
    <row r="198" spans="1:15" s="236" customFormat="1" x14ac:dyDescent="0.2">
      <c r="A198" s="237" t="str">
        <f>name!E$6</f>
        <v>Associate professional occupations</v>
      </c>
      <c r="B198" s="302">
        <v>0.2173402382998775</v>
      </c>
      <c r="C198" s="302">
        <v>0.11495674557638338</v>
      </c>
      <c r="D198" s="302">
        <v>1.4744079685428204E-2</v>
      </c>
      <c r="E198" s="302">
        <f t="shared" si="91"/>
        <v>0.34704106356168907</v>
      </c>
      <c r="F198" s="303"/>
      <c r="G198" s="302">
        <v>0.33940017091950847</v>
      </c>
      <c r="H198" s="302">
        <v>0.18209722085102112</v>
      </c>
      <c r="I198" s="302">
        <v>1.3057414836657767E-2</v>
      </c>
      <c r="J198" s="302">
        <f t="shared" si="92"/>
        <v>0.53455480660718735</v>
      </c>
      <c r="K198" s="303"/>
      <c r="L198" s="302">
        <v>0.49660571446125112</v>
      </c>
      <c r="M198" s="302">
        <v>0.36044074215679145</v>
      </c>
      <c r="N198" s="302">
        <v>1.4960015602948778E-2</v>
      </c>
      <c r="O198" s="302">
        <f t="shared" si="93"/>
        <v>0.87200647222099137</v>
      </c>
    </row>
    <row r="199" spans="1:15" s="236" customFormat="1" x14ac:dyDescent="0.2">
      <c r="A199" s="237" t="str">
        <f>name!E$7</f>
        <v>Administrative and secretarial occupations</v>
      </c>
      <c r="B199" s="302">
        <v>0.3466288659377334</v>
      </c>
      <c r="C199" s="302">
        <v>0.18026984714222263</v>
      </c>
      <c r="D199" s="302">
        <v>1.0800107308198317E-2</v>
      </c>
      <c r="E199" s="302">
        <f t="shared" si="91"/>
        <v>0.53769882038815442</v>
      </c>
      <c r="F199" s="303"/>
      <c r="G199" s="302">
        <v>0.4517019267958397</v>
      </c>
      <c r="H199" s="302">
        <v>0.26323375948670164</v>
      </c>
      <c r="I199" s="302">
        <v>9.2592440697152542E-3</v>
      </c>
      <c r="J199" s="302">
        <f t="shared" si="92"/>
        <v>0.72419493035225657</v>
      </c>
      <c r="K199" s="303"/>
      <c r="L199" s="302">
        <v>0.69933026771754014</v>
      </c>
      <c r="M199" s="302">
        <v>0.5068233622427889</v>
      </c>
      <c r="N199" s="302">
        <v>1.2842147716320975E-2</v>
      </c>
      <c r="O199" s="302">
        <f t="shared" si="93"/>
        <v>1.21899577767665</v>
      </c>
    </row>
    <row r="200" spans="1:15" s="236" customFormat="1" x14ac:dyDescent="0.2">
      <c r="A200" s="237" t="str">
        <f>name!E$8</f>
        <v>Skilled trades occupations</v>
      </c>
      <c r="B200" s="302">
        <v>0.64046254077601528</v>
      </c>
      <c r="C200" s="302">
        <v>0.52457102186523796</v>
      </c>
      <c r="D200" s="302">
        <v>8.6989403892336753E-2</v>
      </c>
      <c r="E200" s="302">
        <f t="shared" si="91"/>
        <v>1.25202296653359</v>
      </c>
      <c r="F200" s="303"/>
      <c r="G200" s="302">
        <v>0.63636953949077979</v>
      </c>
      <c r="H200" s="302">
        <v>0.57490326056026175</v>
      </c>
      <c r="I200" s="302">
        <v>9.5117830092850714E-2</v>
      </c>
      <c r="J200" s="302">
        <f>SUM(G200:I200)</f>
        <v>1.3063906301438923</v>
      </c>
      <c r="K200" s="303"/>
      <c r="L200" s="302">
        <v>0.45541938816566713</v>
      </c>
      <c r="M200" s="302">
        <v>0.84220456898782581</v>
      </c>
      <c r="N200" s="302">
        <v>0.12601192639579339</v>
      </c>
      <c r="O200" s="302">
        <f t="shared" si="93"/>
        <v>1.4236358835492862</v>
      </c>
    </row>
    <row r="201" spans="1:15" s="236" customFormat="1" x14ac:dyDescent="0.2">
      <c r="A201" s="237" t="str">
        <f>name!E$9</f>
        <v>Caring, leisure and other service occupations</v>
      </c>
      <c r="B201" s="302">
        <v>0.20428655201105006</v>
      </c>
      <c r="C201" s="302">
        <v>0.22394027621093771</v>
      </c>
      <c r="D201" s="302">
        <v>2.3299721950251422E-2</v>
      </c>
      <c r="E201" s="302">
        <f t="shared" si="91"/>
        <v>0.45152655017223919</v>
      </c>
      <c r="F201" s="303"/>
      <c r="G201" s="302">
        <v>0.2441895647520749</v>
      </c>
      <c r="H201" s="302">
        <v>0.284506464520971</v>
      </c>
      <c r="I201" s="302">
        <v>3.0347882884150471E-2</v>
      </c>
      <c r="J201" s="302">
        <f t="shared" ref="J201:J204" si="94">SUM(G201:I201)</f>
        <v>0.5590439121571964</v>
      </c>
      <c r="K201" s="303"/>
      <c r="L201" s="302">
        <v>0.27246994426382964</v>
      </c>
      <c r="M201" s="302">
        <v>0.35945015064714048</v>
      </c>
      <c r="N201" s="302">
        <v>5.6894786979633169E-2</v>
      </c>
      <c r="O201" s="302">
        <f t="shared" si="93"/>
        <v>0.68881488189060325</v>
      </c>
    </row>
    <row r="202" spans="1:15" s="236" customFormat="1" x14ac:dyDescent="0.2">
      <c r="A202" s="237" t="str">
        <f>name!E$10</f>
        <v>Sales and customer service occupations</v>
      </c>
      <c r="B202" s="302">
        <v>0.23812140194168083</v>
      </c>
      <c r="C202" s="302">
        <v>0.43893817664043494</v>
      </c>
      <c r="D202" s="302">
        <v>0.12859083315379025</v>
      </c>
      <c r="E202" s="302">
        <f t="shared" si="91"/>
        <v>0.80565041173590601</v>
      </c>
      <c r="F202" s="303"/>
      <c r="G202" s="302">
        <v>0.29967001699224555</v>
      </c>
      <c r="H202" s="302">
        <v>0.62098357486694267</v>
      </c>
      <c r="I202" s="302">
        <v>9.5189796148711675E-2</v>
      </c>
      <c r="J202" s="302">
        <f t="shared" si="94"/>
        <v>1.0158433880078999</v>
      </c>
      <c r="K202" s="303"/>
      <c r="L202" s="302">
        <v>0.47331391628857522</v>
      </c>
      <c r="M202" s="302">
        <v>1.170934590305031</v>
      </c>
      <c r="N202" s="302">
        <v>8.1283925972722618E-2</v>
      </c>
      <c r="O202" s="302">
        <f t="shared" si="93"/>
        <v>1.725532432566329</v>
      </c>
    </row>
    <row r="203" spans="1:15" s="236" customFormat="1" x14ac:dyDescent="0.2">
      <c r="A203" s="237" t="str">
        <f>name!E$11</f>
        <v>Process, plant and machine operatives</v>
      </c>
      <c r="B203" s="302">
        <v>0.1394517226924778</v>
      </c>
      <c r="C203" s="302">
        <v>0.23034689611224768</v>
      </c>
      <c r="D203" s="302">
        <v>1.0408409812232441E-2</v>
      </c>
      <c r="E203" s="302">
        <f t="shared" si="91"/>
        <v>0.38020702861695793</v>
      </c>
      <c r="F203" s="303"/>
      <c r="G203" s="302">
        <v>0.13765429724096684</v>
      </c>
      <c r="H203" s="302">
        <v>0.33998464422173652</v>
      </c>
      <c r="I203" s="302">
        <v>9.972395505108712E-3</v>
      </c>
      <c r="J203" s="302">
        <f t="shared" si="94"/>
        <v>0.48761133696781206</v>
      </c>
      <c r="K203" s="303"/>
      <c r="L203" s="302">
        <v>0.18159943856746094</v>
      </c>
      <c r="M203" s="302">
        <v>0.6943420797303459</v>
      </c>
      <c r="N203" s="302">
        <v>1.6543793671431259E-2</v>
      </c>
      <c r="O203" s="302">
        <f t="shared" si="93"/>
        <v>0.89248531196923808</v>
      </c>
    </row>
    <row r="204" spans="1:15" s="236" customFormat="1" x14ac:dyDescent="0.2">
      <c r="A204" s="237" t="str">
        <f>name!E$12</f>
        <v>Elementary occupations</v>
      </c>
      <c r="B204" s="302">
        <v>0.87470230374614266</v>
      </c>
      <c r="C204" s="302">
        <v>3.5789159462800648</v>
      </c>
      <c r="D204" s="302">
        <v>3.3408462711681478E-2</v>
      </c>
      <c r="E204" s="302">
        <f t="shared" si="91"/>
        <v>4.4870267127378884</v>
      </c>
      <c r="F204" s="303"/>
      <c r="G204" s="302">
        <v>0.98768066092664275</v>
      </c>
      <c r="H204" s="302">
        <v>4.2186958644475627</v>
      </c>
      <c r="I204" s="302">
        <v>2.3749788191523302E-2</v>
      </c>
      <c r="J204" s="302">
        <f t="shared" si="94"/>
        <v>5.2301263135657283</v>
      </c>
      <c r="K204" s="303"/>
      <c r="L204" s="302">
        <v>1.2052327215632272</v>
      </c>
      <c r="M204" s="302">
        <v>4.0450695382790718</v>
      </c>
      <c r="N204" s="302">
        <v>4.350609584716001E-2</v>
      </c>
      <c r="O204" s="302">
        <f t="shared" si="93"/>
        <v>5.2938083556894595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3.7190884147807917</v>
      </c>
      <c r="C206" s="311">
        <f t="shared" ref="C206:E206" si="95">SUM(C196:C204)</f>
        <v>5.4399349624506526</v>
      </c>
      <c r="D206" s="311">
        <f t="shared" si="95"/>
        <v>0.63597662276853784</v>
      </c>
      <c r="E206" s="311">
        <f t="shared" si="95"/>
        <v>9.7949999999999822</v>
      </c>
      <c r="F206" s="311"/>
      <c r="G206" s="311">
        <f t="shared" ref="G206:J206" si="96">SUM(G196:G204)</f>
        <v>4.704203428948758</v>
      </c>
      <c r="H206" s="311">
        <f t="shared" si="96"/>
        <v>6.8053723226785845</v>
      </c>
      <c r="I206" s="311">
        <f t="shared" si="96"/>
        <v>0.63142424837266176</v>
      </c>
      <c r="J206" s="311">
        <f t="shared" si="96"/>
        <v>12.141000000000005</v>
      </c>
      <c r="K206" s="311"/>
      <c r="L206" s="311">
        <f t="shared" ref="L206:O206" si="97">SUM(L196:L204)</f>
        <v>5.9956192317606147</v>
      </c>
      <c r="M206" s="311">
        <f t="shared" si="97"/>
        <v>8.5013383910562261</v>
      </c>
      <c r="N206" s="311">
        <f t="shared" si="97"/>
        <v>0.76804237718314594</v>
      </c>
      <c r="O206" s="311">
        <f t="shared" si="97"/>
        <v>15.264999999999986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5.5520740967358456E-2</v>
      </c>
      <c r="C213" s="302">
        <v>7.9622834088743464E-3</v>
      </c>
      <c r="D213" s="302">
        <v>3.0815418678126469E-2</v>
      </c>
      <c r="E213" s="302">
        <f>SUM(B213:D213)</f>
        <v>9.4298443054359277E-2</v>
      </c>
      <c r="F213" s="303"/>
      <c r="G213" s="302">
        <v>3.9272601063381346E-2</v>
      </c>
      <c r="H213" s="302">
        <v>1.2896103993130754E-2</v>
      </c>
      <c r="I213" s="302">
        <v>4.875055650073578E-2</v>
      </c>
      <c r="J213" s="302">
        <f>SUM(G213:I213)</f>
        <v>0.10091926155724787</v>
      </c>
      <c r="K213" s="303"/>
      <c r="L213" s="302">
        <v>3.2144123894026884E-2</v>
      </c>
      <c r="M213" s="302">
        <v>1.5541116659594746E-2</v>
      </c>
      <c r="N213" s="302">
        <v>5.084938279987708E-2</v>
      </c>
      <c r="O213" s="302">
        <f>SUM(L213:N213)</f>
        <v>9.8534623353498718E-2</v>
      </c>
    </row>
    <row r="214" spans="1:15" s="236" customFormat="1" x14ac:dyDescent="0.2">
      <c r="A214" s="237" t="str">
        <f>name!E$5</f>
        <v>Professional occupations</v>
      </c>
      <c r="B214" s="302">
        <v>0.10339669234188188</v>
      </c>
      <c r="C214" s="302">
        <v>1.5556519465540927E-2</v>
      </c>
      <c r="D214" s="302">
        <v>9.3999791453135445E-2</v>
      </c>
      <c r="E214" s="302">
        <f t="shared" ref="E214:E221" si="98">SUM(B214:D214)</f>
        <v>0.21295300326055827</v>
      </c>
      <c r="F214" s="303"/>
      <c r="G214" s="302">
        <v>8.7102572382809593E-2</v>
      </c>
      <c r="H214" s="302">
        <v>2.5163702349349053E-2</v>
      </c>
      <c r="I214" s="302">
        <v>0.12924329673217985</v>
      </c>
      <c r="J214" s="302">
        <f t="shared" ref="J214:J216" si="99">SUM(G214:I214)</f>
        <v>0.24150957146433849</v>
      </c>
      <c r="K214" s="303"/>
      <c r="L214" s="302">
        <v>0.10876755046140815</v>
      </c>
      <c r="M214" s="302">
        <v>3.7355958886168127E-2</v>
      </c>
      <c r="N214" s="302">
        <v>0.1162843507706136</v>
      </c>
      <c r="O214" s="302">
        <f t="shared" ref="O214:O221" si="100">SUM(L214:N214)</f>
        <v>0.2624078601181899</v>
      </c>
    </row>
    <row r="215" spans="1:15" s="236" customFormat="1" x14ac:dyDescent="0.2">
      <c r="A215" s="237" t="str">
        <f>name!E$6</f>
        <v>Associate professional occupations</v>
      </c>
      <c r="B215" s="302">
        <v>8.4261122471772004E-2</v>
      </c>
      <c r="C215" s="302">
        <v>2.9749621555722482E-2</v>
      </c>
      <c r="D215" s="302">
        <v>0.14289676524568667</v>
      </c>
      <c r="E215" s="302">
        <f t="shared" si="98"/>
        <v>0.25690750927318118</v>
      </c>
      <c r="F215" s="303"/>
      <c r="G215" s="302">
        <v>5.7353027767045955E-2</v>
      </c>
      <c r="H215" s="302">
        <v>4.0130849601705293E-2</v>
      </c>
      <c r="I215" s="302">
        <v>0.20255987825834784</v>
      </c>
      <c r="J215" s="302">
        <f t="shared" si="99"/>
        <v>0.30004375562709906</v>
      </c>
      <c r="K215" s="303"/>
      <c r="L215" s="302">
        <v>5.3135504123640258E-2</v>
      </c>
      <c r="M215" s="302">
        <v>4.0952277364533662E-2</v>
      </c>
      <c r="N215" s="302">
        <v>0.19197639328429128</v>
      </c>
      <c r="O215" s="302">
        <f t="shared" si="100"/>
        <v>0.28606417477246521</v>
      </c>
    </row>
    <row r="216" spans="1:15" s="236" customFormat="1" x14ac:dyDescent="0.2">
      <c r="A216" s="237" t="str">
        <f>name!E$7</f>
        <v>Administrative and secretarial occupations</v>
      </c>
      <c r="B216" s="302">
        <v>5.7257663651369479E-2</v>
      </c>
      <c r="C216" s="302">
        <v>5.7362142045558819E-2</v>
      </c>
      <c r="D216" s="302">
        <v>5.9908162938233844E-3</v>
      </c>
      <c r="E216" s="302">
        <f t="shared" si="98"/>
        <v>0.12061062199075168</v>
      </c>
      <c r="F216" s="303"/>
      <c r="G216" s="302">
        <v>3.1438322720028333E-2</v>
      </c>
      <c r="H216" s="302">
        <v>5.9537137753750753E-2</v>
      </c>
      <c r="I216" s="302">
        <v>8.718134428664804E-3</v>
      </c>
      <c r="J216" s="302">
        <f t="shared" si="99"/>
        <v>9.969359490244388E-2</v>
      </c>
      <c r="K216" s="303"/>
      <c r="L216" s="302">
        <v>2.8433243192387578E-2</v>
      </c>
      <c r="M216" s="302">
        <v>5.8802099046448536E-2</v>
      </c>
      <c r="N216" s="302">
        <v>7.462913332695234E-3</v>
      </c>
      <c r="O216" s="302">
        <f t="shared" si="100"/>
        <v>9.4698255571531345E-2</v>
      </c>
    </row>
    <row r="217" spans="1:15" s="236" customFormat="1" x14ac:dyDescent="0.2">
      <c r="A217" s="237" t="str">
        <f>name!E$8</f>
        <v>Skilled trades occupations</v>
      </c>
      <c r="B217" s="302">
        <v>3.2956026047927682E-2</v>
      </c>
      <c r="C217" s="302">
        <v>6.1146844069475265E-3</v>
      </c>
      <c r="D217" s="302">
        <v>3.526012969130015E-2</v>
      </c>
      <c r="E217" s="302">
        <f t="shared" si="98"/>
        <v>7.4330840146175359E-2</v>
      </c>
      <c r="F217" s="303"/>
      <c r="G217" s="302">
        <v>1.7031998177477289E-2</v>
      </c>
      <c r="H217" s="302">
        <v>6.1620316662247404E-3</v>
      </c>
      <c r="I217" s="302">
        <v>4.3739918525157219E-2</v>
      </c>
      <c r="J217" s="302">
        <f>SUM(G217:I217)</f>
        <v>6.6933948368859242E-2</v>
      </c>
      <c r="K217" s="303"/>
      <c r="L217" s="302">
        <v>9.3449741989341112E-3</v>
      </c>
      <c r="M217" s="302">
        <v>7.73630200810698E-3</v>
      </c>
      <c r="N217" s="302">
        <v>4.8767089218801317E-2</v>
      </c>
      <c r="O217" s="302">
        <f t="shared" si="100"/>
        <v>6.5848365425842409E-2</v>
      </c>
    </row>
    <row r="218" spans="1:15" s="236" customFormat="1" x14ac:dyDescent="0.2">
      <c r="A218" s="237" t="str">
        <f>name!E$9</f>
        <v>Caring, leisure and other service occupations</v>
      </c>
      <c r="B218" s="302">
        <v>2.8886435463980294E-2</v>
      </c>
      <c r="C218" s="302">
        <v>2.837872428882832E-2</v>
      </c>
      <c r="D218" s="302">
        <v>6.0237609873223259E-3</v>
      </c>
      <c r="E218" s="302">
        <f t="shared" si="98"/>
        <v>6.3288920740130941E-2</v>
      </c>
      <c r="F218" s="303"/>
      <c r="G218" s="302">
        <v>1.4021875683442422E-2</v>
      </c>
      <c r="H218" s="302">
        <v>3.0018467590791281E-2</v>
      </c>
      <c r="I218" s="302">
        <v>1.0670498458437911E-2</v>
      </c>
      <c r="J218" s="302">
        <f t="shared" ref="J218:J221" si="101">SUM(G218:I218)</f>
        <v>5.4710841732671614E-2</v>
      </c>
      <c r="K218" s="303"/>
      <c r="L218" s="302">
        <v>1.4858940346814719E-2</v>
      </c>
      <c r="M218" s="302">
        <v>2.8717733429805443E-2</v>
      </c>
      <c r="N218" s="302">
        <v>1.1918902998448931E-2</v>
      </c>
      <c r="O218" s="302">
        <f t="shared" si="100"/>
        <v>5.549557677506909E-2</v>
      </c>
    </row>
    <row r="219" spans="1:15" s="236" customFormat="1" x14ac:dyDescent="0.2">
      <c r="A219" s="237" t="str">
        <f>name!E$10</f>
        <v>Sales and customer service occupations</v>
      </c>
      <c r="B219" s="302">
        <v>3.2223481899024083E-2</v>
      </c>
      <c r="C219" s="302">
        <v>2.2424949531567841E-2</v>
      </c>
      <c r="D219" s="302">
        <v>6.9132189403352442E-3</v>
      </c>
      <c r="E219" s="302">
        <f t="shared" si="98"/>
        <v>6.1561650370927166E-2</v>
      </c>
      <c r="F219" s="303"/>
      <c r="G219" s="302">
        <v>1.7835874506007085E-2</v>
      </c>
      <c r="H219" s="302">
        <v>2.677823812828135E-2</v>
      </c>
      <c r="I219" s="302">
        <v>7.6844749692363138E-3</v>
      </c>
      <c r="J219" s="302">
        <f t="shared" si="101"/>
        <v>5.2298587603524752E-2</v>
      </c>
      <c r="K219" s="303"/>
      <c r="L219" s="302">
        <v>1.7924428652373096E-2</v>
      </c>
      <c r="M219" s="302">
        <v>3.3770247728845147E-2</v>
      </c>
      <c r="N219" s="302">
        <v>6.3172552121928205E-3</v>
      </c>
      <c r="O219" s="302">
        <f t="shared" si="100"/>
        <v>5.8011931593411066E-2</v>
      </c>
    </row>
    <row r="220" spans="1:15" s="236" customFormat="1" x14ac:dyDescent="0.2">
      <c r="A220" s="237" t="str">
        <f>name!E$11</f>
        <v>Process, plant and machine operatives</v>
      </c>
      <c r="B220" s="302">
        <v>9.6385836205333756E-3</v>
      </c>
      <c r="C220" s="302">
        <v>3.6561256202949526E-3</v>
      </c>
      <c r="D220" s="302">
        <v>9.6993538195444262E-3</v>
      </c>
      <c r="E220" s="302">
        <f t="shared" si="98"/>
        <v>2.2994063060372754E-2</v>
      </c>
      <c r="F220" s="303"/>
      <c r="G220" s="302">
        <v>4.4171587664556628E-3</v>
      </c>
      <c r="H220" s="302">
        <v>4.670481180443626E-3</v>
      </c>
      <c r="I220" s="302">
        <v>1.7680373138987279E-2</v>
      </c>
      <c r="J220" s="302">
        <f t="shared" si="101"/>
        <v>2.6768013085886569E-2</v>
      </c>
      <c r="K220" s="303"/>
      <c r="L220" s="302">
        <v>2.7327887962056755E-3</v>
      </c>
      <c r="M220" s="302">
        <v>4.4247294435819356E-3</v>
      </c>
      <c r="N220" s="302">
        <v>2.4394058800890614E-2</v>
      </c>
      <c r="O220" s="302">
        <f t="shared" si="100"/>
        <v>3.1551577040678222E-2</v>
      </c>
    </row>
    <row r="221" spans="1:15" s="236" customFormat="1" x14ac:dyDescent="0.2">
      <c r="A221" s="237" t="str">
        <f>name!E$12</f>
        <v>Elementary occupations</v>
      </c>
      <c r="B221" s="302">
        <v>4.4044076660280582E-2</v>
      </c>
      <c r="C221" s="302">
        <v>5.3282895994578951E-2</v>
      </c>
      <c r="D221" s="302">
        <v>5.6727975448682563E-2</v>
      </c>
      <c r="E221" s="302">
        <f t="shared" si="98"/>
        <v>0.15405494810354209</v>
      </c>
      <c r="F221" s="303"/>
      <c r="G221" s="302">
        <v>1.6700042141183608E-2</v>
      </c>
      <c r="H221" s="302">
        <v>4.6470638536785694E-2</v>
      </c>
      <c r="I221" s="302">
        <v>6.1951744979960102E-2</v>
      </c>
      <c r="J221" s="302">
        <f t="shared" si="101"/>
        <v>0.12512242565792941</v>
      </c>
      <c r="K221" s="303"/>
      <c r="L221" s="302">
        <v>1.5012579130370853E-2</v>
      </c>
      <c r="M221" s="302">
        <v>3.8369411630162081E-2</v>
      </c>
      <c r="N221" s="302">
        <v>7.0005644588780155E-2</v>
      </c>
      <c r="O221" s="302">
        <f t="shared" si="100"/>
        <v>0.12338763534931309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0.44818482312412788</v>
      </c>
      <c r="C223" s="311">
        <f t="shared" ref="C223:E223" si="102">SUM(C213:C221)</f>
        <v>0.22448794631791419</v>
      </c>
      <c r="D223" s="311">
        <f t="shared" si="102"/>
        <v>0.3883272305579567</v>
      </c>
      <c r="E223" s="311">
        <f t="shared" si="102"/>
        <v>1.0609999999999988</v>
      </c>
      <c r="F223" s="311"/>
      <c r="G223" s="311">
        <f t="shared" ref="G223:J223" si="103">SUM(G213:G221)</f>
        <v>0.28517347320783126</v>
      </c>
      <c r="H223" s="311">
        <f t="shared" si="103"/>
        <v>0.25182765080046254</v>
      </c>
      <c r="I223" s="311">
        <f t="shared" si="103"/>
        <v>0.53099887599170714</v>
      </c>
      <c r="J223" s="311">
        <f t="shared" si="103"/>
        <v>1.0680000000000009</v>
      </c>
      <c r="K223" s="311"/>
      <c r="L223" s="311">
        <f t="shared" ref="L223:O223" si="104">SUM(L213:L221)</f>
        <v>0.28235413279616134</v>
      </c>
      <c r="M223" s="311">
        <f t="shared" si="104"/>
        <v>0.26566987619724669</v>
      </c>
      <c r="N223" s="311">
        <f t="shared" si="104"/>
        <v>0.52797599100659098</v>
      </c>
      <c r="O223" s="311">
        <f t="shared" si="104"/>
        <v>1.0759999999999992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0.43475691064460453</v>
      </c>
      <c r="C230" s="302">
        <v>4.0511841321953131E-2</v>
      </c>
      <c r="D230" s="302">
        <v>4.6695844726045856E-2</v>
      </c>
      <c r="E230" s="302">
        <f>SUM(B230:D230)</f>
        <v>0.52196459669260353</v>
      </c>
      <c r="F230" s="303"/>
      <c r="G230" s="302">
        <v>0.47872255496352806</v>
      </c>
      <c r="H230" s="302">
        <v>4.4071795439779619E-2</v>
      </c>
      <c r="I230" s="302">
        <v>9.6931063551548943E-2</v>
      </c>
      <c r="J230" s="302">
        <f>SUM(G230:I230)</f>
        <v>0.61972541395485659</v>
      </c>
      <c r="K230" s="303"/>
      <c r="L230" s="302">
        <v>0.44909868797426361</v>
      </c>
      <c r="M230" s="302">
        <v>5.2059559344891371E-2</v>
      </c>
      <c r="N230" s="302">
        <v>0.11607566019944712</v>
      </c>
      <c r="O230" s="302">
        <f>SUM(L230:N230)</f>
        <v>0.61723390751860208</v>
      </c>
    </row>
    <row r="231" spans="1:15" s="236" customFormat="1" x14ac:dyDescent="0.2">
      <c r="A231" s="237" t="str">
        <f>name!E$5</f>
        <v>Professional occupations</v>
      </c>
      <c r="B231" s="302">
        <v>1.3166587828461982</v>
      </c>
      <c r="C231" s="302">
        <v>5.6779365489389007E-2</v>
      </c>
      <c r="D231" s="302">
        <v>0.17257497821779974</v>
      </c>
      <c r="E231" s="302">
        <f t="shared" ref="E231:E238" si="105">SUM(B231:D231)</f>
        <v>1.546013126553387</v>
      </c>
      <c r="F231" s="303"/>
      <c r="G231" s="302">
        <v>1.5111985821591472</v>
      </c>
      <c r="H231" s="302">
        <v>4.4671709956973248E-2</v>
      </c>
      <c r="I231" s="302">
        <v>0.30897132026942992</v>
      </c>
      <c r="J231" s="302">
        <f t="shared" ref="J231:J233" si="106">SUM(G231:I231)</f>
        <v>1.8648416123855505</v>
      </c>
      <c r="K231" s="303"/>
      <c r="L231" s="302">
        <v>1.9449196541013287</v>
      </c>
      <c r="M231" s="302">
        <v>6.013590512398144E-2</v>
      </c>
      <c r="N231" s="302">
        <v>0.30081341384537469</v>
      </c>
      <c r="O231" s="302">
        <f t="shared" ref="O231:O238" si="107">SUM(L231:N231)</f>
        <v>2.3058689730706847</v>
      </c>
    </row>
    <row r="232" spans="1:15" s="236" customFormat="1" x14ac:dyDescent="0.2">
      <c r="A232" s="237" t="str">
        <f>name!E$6</f>
        <v>Associate professional occupations</v>
      </c>
      <c r="B232" s="302">
        <v>0.5547631245483734</v>
      </c>
      <c r="C232" s="302">
        <v>6.4652825849350642E-2</v>
      </c>
      <c r="D232" s="302">
        <v>6.0720546393299706E-2</v>
      </c>
      <c r="E232" s="302">
        <f t="shared" si="105"/>
        <v>0.68013649679102373</v>
      </c>
      <c r="F232" s="303"/>
      <c r="G232" s="302">
        <v>0.61474341053395021</v>
      </c>
      <c r="H232" s="302">
        <v>5.7167448907587924E-2</v>
      </c>
      <c r="I232" s="302">
        <v>0.10555692817344578</v>
      </c>
      <c r="J232" s="302">
        <f t="shared" si="106"/>
        <v>0.77746778761498392</v>
      </c>
      <c r="K232" s="303"/>
      <c r="L232" s="302">
        <v>0.62404916487981177</v>
      </c>
      <c r="M232" s="302">
        <v>5.7509912053704468E-2</v>
      </c>
      <c r="N232" s="302">
        <v>0.12093061837011265</v>
      </c>
      <c r="O232" s="302">
        <f t="shared" si="107"/>
        <v>0.8024896953036289</v>
      </c>
    </row>
    <row r="233" spans="1:15" s="236" customFormat="1" x14ac:dyDescent="0.2">
      <c r="A233" s="237" t="str">
        <f>name!E$7</f>
        <v>Administrative and secretarial occupations</v>
      </c>
      <c r="B233" s="302">
        <v>0.23153228465808523</v>
      </c>
      <c r="C233" s="302">
        <v>0.1502966043477966</v>
      </c>
      <c r="D233" s="302">
        <v>1.0634836242761514E-2</v>
      </c>
      <c r="E233" s="302">
        <f t="shared" si="105"/>
        <v>0.39246372524864337</v>
      </c>
      <c r="F233" s="303"/>
      <c r="G233" s="302">
        <v>0.23235540887293257</v>
      </c>
      <c r="H233" s="302">
        <v>9.1720531065973054E-2</v>
      </c>
      <c r="I233" s="302">
        <v>1.439218062732958E-2</v>
      </c>
      <c r="J233" s="302">
        <f t="shared" si="106"/>
        <v>0.33846812056623515</v>
      </c>
      <c r="K233" s="303"/>
      <c r="L233" s="302">
        <v>0.22257521635044497</v>
      </c>
      <c r="M233" s="302">
        <v>8.3646637255232983E-2</v>
      </c>
      <c r="N233" s="302">
        <v>1.0732892106297466E-2</v>
      </c>
      <c r="O233" s="302">
        <f t="shared" si="107"/>
        <v>0.31695474571197541</v>
      </c>
    </row>
    <row r="234" spans="1:15" s="236" customFormat="1" x14ac:dyDescent="0.2">
      <c r="A234" s="237" t="str">
        <f>name!E$8</f>
        <v>Skilled trades occupations</v>
      </c>
      <c r="B234" s="302">
        <v>0.14812073962986835</v>
      </c>
      <c r="C234" s="302">
        <v>6.2510574680549212E-3</v>
      </c>
      <c r="D234" s="302">
        <v>5.1360172917941378E-2</v>
      </c>
      <c r="E234" s="302">
        <f t="shared" si="105"/>
        <v>0.20573197001586466</v>
      </c>
      <c r="F234" s="303"/>
      <c r="G234" s="302">
        <v>0.12835645142259741</v>
      </c>
      <c r="H234" s="302">
        <v>4.7118158676257675E-3</v>
      </c>
      <c r="I234" s="302">
        <v>7.4552636208465001E-2</v>
      </c>
      <c r="J234" s="302">
        <f>SUM(G234:I234)</f>
        <v>0.20762090349868817</v>
      </c>
      <c r="K234" s="303"/>
      <c r="L234" s="302">
        <v>8.8217519274921788E-2</v>
      </c>
      <c r="M234" s="302">
        <v>5.5388403428624534E-3</v>
      </c>
      <c r="N234" s="302">
        <v>0.13433696690559038</v>
      </c>
      <c r="O234" s="302">
        <f t="shared" si="107"/>
        <v>0.22809332652337461</v>
      </c>
    </row>
    <row r="235" spans="1:15" s="236" customFormat="1" x14ac:dyDescent="0.2">
      <c r="A235" s="237" t="str">
        <f>name!E$9</f>
        <v>Caring, leisure and other service occupations</v>
      </c>
      <c r="B235" s="302">
        <v>7.4460085241698837E-2</v>
      </c>
      <c r="C235" s="302">
        <v>1.6074920063494532E-2</v>
      </c>
      <c r="D235" s="302">
        <v>6.339090578017707E-3</v>
      </c>
      <c r="E235" s="302">
        <f t="shared" si="105"/>
        <v>9.6874095883211081E-2</v>
      </c>
      <c r="F235" s="303"/>
      <c r="G235" s="302">
        <v>7.3874131839381227E-2</v>
      </c>
      <c r="H235" s="302">
        <v>1.0621597424006698E-2</v>
      </c>
      <c r="I235" s="302">
        <v>1.0277271894195597E-2</v>
      </c>
      <c r="J235" s="302">
        <f t="shared" ref="J235:J238" si="108">SUM(G235:I235)</f>
        <v>9.4773001157583525E-2</v>
      </c>
      <c r="K235" s="303"/>
      <c r="L235" s="302">
        <v>9.3002406608415356E-2</v>
      </c>
      <c r="M235" s="302">
        <v>1.0575631902590936E-2</v>
      </c>
      <c r="N235" s="302">
        <v>1.6482395481485161E-2</v>
      </c>
      <c r="O235" s="302">
        <f t="shared" si="107"/>
        <v>0.12006043399249144</v>
      </c>
    </row>
    <row r="236" spans="1:15" s="236" customFormat="1" x14ac:dyDescent="0.2">
      <c r="A236" s="237" t="str">
        <f>name!E$10</f>
        <v>Sales and customer service occupations</v>
      </c>
      <c r="B236" s="302">
        <v>0.1053437101501533</v>
      </c>
      <c r="C236" s="302">
        <v>5.6137414207635183E-2</v>
      </c>
      <c r="D236" s="302">
        <v>7.4486381955429625E-3</v>
      </c>
      <c r="E236" s="302">
        <f t="shared" si="105"/>
        <v>0.16892976255333145</v>
      </c>
      <c r="F236" s="303"/>
      <c r="G236" s="302">
        <v>0.10852766173803083</v>
      </c>
      <c r="H236" s="302">
        <v>4.4388131179863552E-2</v>
      </c>
      <c r="I236" s="302">
        <v>9.6273142448994008E-3</v>
      </c>
      <c r="J236" s="302">
        <f t="shared" si="108"/>
        <v>0.16254310716279377</v>
      </c>
      <c r="K236" s="303"/>
      <c r="L236" s="302">
        <v>0.11943082177412966</v>
      </c>
      <c r="M236" s="302">
        <v>5.463762061876426E-2</v>
      </c>
      <c r="N236" s="302">
        <v>1.0940845813792418E-2</v>
      </c>
      <c r="O236" s="302">
        <f t="shared" si="107"/>
        <v>0.18500928820668636</v>
      </c>
    </row>
    <row r="237" spans="1:15" s="236" customFormat="1" x14ac:dyDescent="0.2">
      <c r="A237" s="237" t="str">
        <f>name!E$11</f>
        <v>Process, plant and machine operatives</v>
      </c>
      <c r="B237" s="302">
        <v>1.7349019782939429E-2</v>
      </c>
      <c r="C237" s="302">
        <v>5.9505685627608464E-3</v>
      </c>
      <c r="D237" s="302">
        <v>1.1673042389040052E-2</v>
      </c>
      <c r="E237" s="302">
        <f t="shared" si="105"/>
        <v>3.4972630734740329E-2</v>
      </c>
      <c r="F237" s="303"/>
      <c r="G237" s="302">
        <v>1.3413417913025328E-2</v>
      </c>
      <c r="H237" s="302">
        <v>7.8935449076689597E-3</v>
      </c>
      <c r="I237" s="302">
        <v>2.178008333949779E-2</v>
      </c>
      <c r="J237" s="302">
        <f t="shared" si="108"/>
        <v>4.3087046160192079E-2</v>
      </c>
      <c r="K237" s="303"/>
      <c r="L237" s="302">
        <v>1.1601473050260559E-2</v>
      </c>
      <c r="M237" s="302">
        <v>7.6289101162911347E-3</v>
      </c>
      <c r="N237" s="302">
        <v>2.9431523433725546E-2</v>
      </c>
      <c r="O237" s="302">
        <f t="shared" si="107"/>
        <v>4.8661906600277235E-2</v>
      </c>
    </row>
    <row r="238" spans="1:15" s="236" customFormat="1" x14ac:dyDescent="0.2">
      <c r="A238" s="237" t="str">
        <f>name!E$12</f>
        <v>Elementary occupations</v>
      </c>
      <c r="B238" s="302">
        <v>2.9997954281886102E-2</v>
      </c>
      <c r="C238" s="302">
        <v>1.3611115220012054E-2</v>
      </c>
      <c r="D238" s="302">
        <v>1.7304526025297987E-2</v>
      </c>
      <c r="E238" s="302">
        <f t="shared" si="105"/>
        <v>6.0913595527196142E-2</v>
      </c>
      <c r="F238" s="303"/>
      <c r="G238" s="302">
        <v>2.1189366417216783E-2</v>
      </c>
      <c r="H238" s="302">
        <v>8.4573841795821461E-3</v>
      </c>
      <c r="I238" s="302">
        <v>2.1826256902308556E-2</v>
      </c>
      <c r="J238" s="302">
        <f t="shared" si="108"/>
        <v>5.1473007499107486E-2</v>
      </c>
      <c r="K238" s="303"/>
      <c r="L238" s="302">
        <v>1.9537017059966601E-2</v>
      </c>
      <c r="M238" s="302">
        <v>1.0012941320206869E-2</v>
      </c>
      <c r="N238" s="302">
        <v>3.2077764692100996E-2</v>
      </c>
      <c r="O238" s="302">
        <f t="shared" si="107"/>
        <v>6.1627723072274466E-2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2.9129826117838076</v>
      </c>
      <c r="C240" s="311">
        <f t="shared" ref="C240:E240" si="109">SUM(C230:C238)</f>
        <v>0.41026571253044691</v>
      </c>
      <c r="D240" s="311">
        <f t="shared" si="109"/>
        <v>0.38475167568574686</v>
      </c>
      <c r="E240" s="311">
        <f t="shared" si="109"/>
        <v>3.708000000000002</v>
      </c>
      <c r="F240" s="311"/>
      <c r="G240" s="311">
        <f t="shared" ref="G240:J240" si="110">SUM(G230:G238)</f>
        <v>3.1823809858598091</v>
      </c>
      <c r="H240" s="311">
        <f t="shared" si="110"/>
        <v>0.31370395892906094</v>
      </c>
      <c r="I240" s="311">
        <f t="shared" si="110"/>
        <v>0.66391505521112049</v>
      </c>
      <c r="J240" s="311">
        <f t="shared" si="110"/>
        <v>4.1599999999999913</v>
      </c>
      <c r="K240" s="311"/>
      <c r="L240" s="311">
        <f t="shared" ref="L240:O240" si="111">SUM(L230:L238)</f>
        <v>3.5724319610735429</v>
      </c>
      <c r="M240" s="311">
        <f t="shared" si="111"/>
        <v>0.34174595807852587</v>
      </c>
      <c r="N240" s="311">
        <f t="shared" si="111"/>
        <v>0.77182208084792636</v>
      </c>
      <c r="O240" s="311">
        <f t="shared" si="111"/>
        <v>4.6859999999999955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0.33955668023590591</v>
      </c>
      <c r="C247" s="302">
        <v>2.742551278621835E-2</v>
      </c>
      <c r="D247" s="302">
        <v>3.6035165828774259E-2</v>
      </c>
      <c r="E247" s="302">
        <f>SUM(B247:D247)</f>
        <v>0.40301735885089851</v>
      </c>
      <c r="F247" s="303"/>
      <c r="G247" s="302">
        <v>0.23684073985142437</v>
      </c>
      <c r="H247" s="302">
        <v>3.4614780033143736E-2</v>
      </c>
      <c r="I247" s="302">
        <v>2.4071030519695107E-2</v>
      </c>
      <c r="J247" s="302">
        <f>SUM(G247:I247)</f>
        <v>0.29552655040426323</v>
      </c>
      <c r="K247" s="303"/>
      <c r="L247" s="302">
        <v>0.19579101734602403</v>
      </c>
      <c r="M247" s="302">
        <v>4.3490367829768499E-2</v>
      </c>
      <c r="N247" s="302">
        <v>2.4627118206264995E-2</v>
      </c>
      <c r="O247" s="302">
        <f>SUM(L247:N247)</f>
        <v>0.26390850338205751</v>
      </c>
    </row>
    <row r="248" spans="1:15" s="236" customFormat="1" x14ac:dyDescent="0.2">
      <c r="A248" s="237" t="str">
        <f>name!E$5</f>
        <v>Professional occupations</v>
      </c>
      <c r="B248" s="302">
        <v>0.42213507428016439</v>
      </c>
      <c r="C248" s="302">
        <v>2.0820018642899448E-2</v>
      </c>
      <c r="D248" s="302">
        <v>9.1801716079683987E-2</v>
      </c>
      <c r="E248" s="302">
        <f t="shared" ref="E248:E255" si="112">SUM(B248:D248)</f>
        <v>0.5347568090027478</v>
      </c>
      <c r="F248" s="303"/>
      <c r="G248" s="302">
        <v>0.3487389817030262</v>
      </c>
      <c r="H248" s="302">
        <v>2.4354871100067427E-2</v>
      </c>
      <c r="I248" s="302">
        <v>4.4241487381046683E-2</v>
      </c>
      <c r="J248" s="302">
        <f t="shared" ref="J248:J250" si="113">SUM(G248:I248)</f>
        <v>0.41733534018414026</v>
      </c>
      <c r="K248" s="303"/>
      <c r="L248" s="302">
        <v>0.40856761411579429</v>
      </c>
      <c r="M248" s="302">
        <v>2.6858371241497352E-2</v>
      </c>
      <c r="N248" s="302">
        <v>3.9022300619644242E-2</v>
      </c>
      <c r="O248" s="302">
        <f t="shared" ref="O248:O255" si="114">SUM(L248:N248)</f>
        <v>0.47444828597693589</v>
      </c>
    </row>
    <row r="249" spans="1:15" s="236" customFormat="1" x14ac:dyDescent="0.2">
      <c r="A249" s="237" t="str">
        <f>name!E$6</f>
        <v>Associate professional occupations</v>
      </c>
      <c r="B249" s="302">
        <v>0.51359339013822569</v>
      </c>
      <c r="C249" s="302">
        <v>5.2611586552197928E-2</v>
      </c>
      <c r="D249" s="302">
        <v>0.10989939452070813</v>
      </c>
      <c r="E249" s="302">
        <f t="shared" si="112"/>
        <v>0.67610437121113165</v>
      </c>
      <c r="F249" s="303"/>
      <c r="G249" s="302">
        <v>0.36659469820223795</v>
      </c>
      <c r="H249" s="302">
        <v>4.8902549995277989E-2</v>
      </c>
      <c r="I249" s="302">
        <v>5.808966547546382E-2</v>
      </c>
      <c r="J249" s="302">
        <f t="shared" si="113"/>
        <v>0.47358691367297978</v>
      </c>
      <c r="K249" s="303"/>
      <c r="L249" s="302">
        <v>0.32799163400390668</v>
      </c>
      <c r="M249" s="302">
        <v>4.9617989570189931E-2</v>
      </c>
      <c r="N249" s="302">
        <v>6.355555070569914E-2</v>
      </c>
      <c r="O249" s="302">
        <f t="shared" si="114"/>
        <v>0.44116517427979574</v>
      </c>
    </row>
    <row r="250" spans="1:15" s="236" customFormat="1" x14ac:dyDescent="0.2">
      <c r="A250" s="237" t="str">
        <f>name!E$7</f>
        <v>Administrative and secretarial occupations</v>
      </c>
      <c r="B250" s="302">
        <v>0.65858296313407239</v>
      </c>
      <c r="C250" s="302">
        <v>0.23681589876894593</v>
      </c>
      <c r="D250" s="302">
        <v>4.1539513227854936E-2</v>
      </c>
      <c r="E250" s="302">
        <f t="shared" si="112"/>
        <v>0.9369383751308733</v>
      </c>
      <c r="F250" s="303"/>
      <c r="G250" s="302">
        <v>0.40533277779275995</v>
      </c>
      <c r="H250" s="302">
        <v>0.18798897095773764</v>
      </c>
      <c r="I250" s="302">
        <v>1.2270685709017961E-2</v>
      </c>
      <c r="J250" s="302">
        <f t="shared" si="113"/>
        <v>0.60559243445951561</v>
      </c>
      <c r="K250" s="303"/>
      <c r="L250" s="302">
        <v>0.35352727860201649</v>
      </c>
      <c r="M250" s="302">
        <v>0.15480268680963585</v>
      </c>
      <c r="N250" s="302">
        <v>1.234834511434579E-2</v>
      </c>
      <c r="O250" s="302">
        <f t="shared" si="114"/>
        <v>0.52067831052599811</v>
      </c>
    </row>
    <row r="251" spans="1:15" s="236" customFormat="1" x14ac:dyDescent="0.2">
      <c r="A251" s="237" t="str">
        <f>name!E$8</f>
        <v>Skilled trades occupations</v>
      </c>
      <c r="B251" s="302">
        <v>1.9359276544930814E-2</v>
      </c>
      <c r="C251" s="302">
        <v>4.5023725986058196E-3</v>
      </c>
      <c r="D251" s="302">
        <v>1.2814157363486732E-2</v>
      </c>
      <c r="E251" s="302">
        <f t="shared" si="112"/>
        <v>3.6675806507023366E-2</v>
      </c>
      <c r="F251" s="303"/>
      <c r="G251" s="302">
        <v>9.9804276553299709E-3</v>
      </c>
      <c r="H251" s="302">
        <v>3.022253497437899E-3</v>
      </c>
      <c r="I251" s="302">
        <v>6.2708000087530547E-3</v>
      </c>
      <c r="J251" s="302">
        <f>SUM(G251:I251)</f>
        <v>1.9273481161520924E-2</v>
      </c>
      <c r="K251" s="303"/>
      <c r="L251" s="302">
        <v>8.1544174166281631E-3</v>
      </c>
      <c r="M251" s="302">
        <v>2.6348888179881986E-3</v>
      </c>
      <c r="N251" s="302">
        <v>5.8925648920810526E-3</v>
      </c>
      <c r="O251" s="302">
        <f t="shared" si="114"/>
        <v>1.6681871126697414E-2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1.5450549180206764E-2</v>
      </c>
      <c r="C252" s="302">
        <v>1.8353974277667644E-3</v>
      </c>
      <c r="D252" s="302">
        <v>1.1254619345512104E-2</v>
      </c>
      <c r="E252" s="302">
        <f t="shared" si="112"/>
        <v>2.8540565953485635E-2</v>
      </c>
      <c r="F252" s="303"/>
      <c r="G252" s="302">
        <v>1.1592387089548026E-2</v>
      </c>
      <c r="H252" s="302">
        <v>1.4150030957206022E-3</v>
      </c>
      <c r="I252" s="302">
        <v>3.3209470978871926E-3</v>
      </c>
      <c r="J252" s="302">
        <f t="shared" ref="J252:J255" si="115">SUM(G252:I252)</f>
        <v>1.632833728315582E-2</v>
      </c>
      <c r="K252" s="303"/>
      <c r="L252" s="302">
        <v>1.22136560511575E-2</v>
      </c>
      <c r="M252" s="302">
        <v>1.0837644500966512E-3</v>
      </c>
      <c r="N252" s="302">
        <v>5.343302062314822E-3</v>
      </c>
      <c r="O252" s="302">
        <f t="shared" si="114"/>
        <v>1.8640722563568975E-2</v>
      </c>
    </row>
    <row r="253" spans="1:15" s="236" customFormat="1" x14ac:dyDescent="0.2">
      <c r="A253" s="237" t="str">
        <f>name!E$10</f>
        <v>Sales and customer service occupations</v>
      </c>
      <c r="B253" s="302">
        <v>0.16000635272329042</v>
      </c>
      <c r="C253" s="302">
        <v>6.2726394235599683E-2</v>
      </c>
      <c r="D253" s="302">
        <v>5.4444445987474055E-2</v>
      </c>
      <c r="E253" s="302">
        <f t="shared" si="112"/>
        <v>0.27717719294636417</v>
      </c>
      <c r="F253" s="303"/>
      <c r="G253" s="302">
        <v>0.10032894011195394</v>
      </c>
      <c r="H253" s="302">
        <v>5.7332488439055564E-2</v>
      </c>
      <c r="I253" s="302">
        <v>1.0955669148665316E-2</v>
      </c>
      <c r="J253" s="302">
        <f t="shared" si="115"/>
        <v>0.16861709769967481</v>
      </c>
      <c r="K253" s="303"/>
      <c r="L253" s="302">
        <v>9.4182968301220887E-2</v>
      </c>
      <c r="M253" s="302">
        <v>5.9887007657440428E-2</v>
      </c>
      <c r="N253" s="302">
        <v>9.7386760418264485E-3</v>
      </c>
      <c r="O253" s="302">
        <f t="shared" si="114"/>
        <v>0.16380865200048778</v>
      </c>
    </row>
    <row r="254" spans="1:15" s="236" customFormat="1" x14ac:dyDescent="0.2">
      <c r="A254" s="237" t="str">
        <f>name!E$11</f>
        <v>Process, plant and machine operatives</v>
      </c>
      <c r="B254" s="302">
        <v>1.0316089475965757E-2</v>
      </c>
      <c r="C254" s="302">
        <v>1.3755619096339226E-3</v>
      </c>
      <c r="D254" s="302">
        <v>8.9905620921078584E-3</v>
      </c>
      <c r="E254" s="302">
        <f t="shared" si="112"/>
        <v>2.0682213477707538E-2</v>
      </c>
      <c r="F254" s="303"/>
      <c r="G254" s="302">
        <v>5.0060726760220329E-3</v>
      </c>
      <c r="H254" s="302">
        <v>1.1365601472464347E-3</v>
      </c>
      <c r="I254" s="302">
        <v>8.768269963901695E-3</v>
      </c>
      <c r="J254" s="302">
        <f t="shared" si="115"/>
        <v>1.4910902787170163E-2</v>
      </c>
      <c r="K254" s="303"/>
      <c r="L254" s="302">
        <v>4.2737300779006476E-3</v>
      </c>
      <c r="M254" s="302">
        <v>1.5836565796956779E-3</v>
      </c>
      <c r="N254" s="302">
        <v>1.1699767743623581E-2</v>
      </c>
      <c r="O254" s="302">
        <f t="shared" si="114"/>
        <v>1.7557154401219906E-2</v>
      </c>
    </row>
    <row r="255" spans="1:15" s="236" customFormat="1" x14ac:dyDescent="0.2">
      <c r="A255" s="237" t="str">
        <f>name!E$12</f>
        <v>Elementary occupations</v>
      </c>
      <c r="B255" s="302">
        <v>2.56660227584035E-2</v>
      </c>
      <c r="C255" s="302">
        <v>6.2392339801907717E-3</v>
      </c>
      <c r="D255" s="302">
        <v>1.9202050181182293E-2</v>
      </c>
      <c r="E255" s="302">
        <f t="shared" si="112"/>
        <v>5.1107306919776566E-2</v>
      </c>
      <c r="F255" s="303"/>
      <c r="G255" s="302">
        <v>1.2737885269317829E-2</v>
      </c>
      <c r="H255" s="302">
        <v>4.4142533644399426E-3</v>
      </c>
      <c r="I255" s="302">
        <v>4.6768037138206729E-3</v>
      </c>
      <c r="J255" s="302">
        <f t="shared" si="115"/>
        <v>2.1828942347578446E-2</v>
      </c>
      <c r="K255" s="303"/>
      <c r="L255" s="302">
        <v>1.057595789412529E-2</v>
      </c>
      <c r="M255" s="302">
        <v>3.7936980861485452E-3</v>
      </c>
      <c r="N255" s="302">
        <v>5.7416697629648576E-3</v>
      </c>
      <c r="O255" s="302">
        <f t="shared" si="114"/>
        <v>2.0111325743238692E-2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2.1646663984711654</v>
      </c>
      <c r="C257" s="311">
        <f t="shared" ref="C257:E257" si="116">SUM(C247:C255)</f>
        <v>0.41435197690205861</v>
      </c>
      <c r="D257" s="311">
        <f t="shared" si="116"/>
        <v>0.38598162462678437</v>
      </c>
      <c r="E257" s="311">
        <f t="shared" si="116"/>
        <v>2.9650000000000079</v>
      </c>
      <c r="F257" s="311"/>
      <c r="G257" s="311">
        <f t="shared" ref="G257:J257" si="117">SUM(G247:G255)</f>
        <v>1.4971529103516203</v>
      </c>
      <c r="H257" s="311">
        <f t="shared" si="117"/>
        <v>0.36318173063012732</v>
      </c>
      <c r="I257" s="311">
        <f t="shared" si="117"/>
        <v>0.1726653590182515</v>
      </c>
      <c r="J257" s="311">
        <f t="shared" si="117"/>
        <v>2.032999999999999</v>
      </c>
      <c r="K257" s="311"/>
      <c r="L257" s="311">
        <f t="shared" ref="L257:O257" si="118">SUM(L247:L255)</f>
        <v>1.4152782738087739</v>
      </c>
      <c r="M257" s="311">
        <f t="shared" si="118"/>
        <v>0.34375243104246112</v>
      </c>
      <c r="N257" s="311">
        <f t="shared" si="118"/>
        <v>0.17796929514876494</v>
      </c>
      <c r="O257" s="311">
        <f t="shared" si="118"/>
        <v>1.9369999999999996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0.43365118008943421</v>
      </c>
      <c r="C264" s="302">
        <v>7.7007769003441376E-2</v>
      </c>
      <c r="D264" s="302">
        <v>6.8673038994526397E-2</v>
      </c>
      <c r="E264" s="302">
        <f>SUM(B264:D264)</f>
        <v>0.57933198808740194</v>
      </c>
      <c r="F264" s="303"/>
      <c r="G264" s="302">
        <v>0.48716120232122218</v>
      </c>
      <c r="H264" s="302">
        <v>0.17814226196250837</v>
      </c>
      <c r="I264" s="302">
        <v>7.8903343396027351E-2</v>
      </c>
      <c r="J264" s="302">
        <f>SUM(G264:I264)</f>
        <v>0.74420680767975789</v>
      </c>
      <c r="K264" s="303"/>
      <c r="L264" s="302">
        <v>0.57352929303039679</v>
      </c>
      <c r="M264" s="302">
        <v>0.18981353865857301</v>
      </c>
      <c r="N264" s="302">
        <v>9.6405388718395449E-2</v>
      </c>
      <c r="O264" s="302">
        <f>SUM(L264:N264)</f>
        <v>0.8597482204073652</v>
      </c>
    </row>
    <row r="265" spans="1:15" s="236" customFormat="1" x14ac:dyDescent="0.2">
      <c r="A265" s="237" t="str">
        <f>name!E$5</f>
        <v>Professional occupations</v>
      </c>
      <c r="B265" s="302">
        <v>0.46603712713713435</v>
      </c>
      <c r="C265" s="302">
        <v>8.5740536377183457E-2</v>
      </c>
      <c r="D265" s="302">
        <v>4.9712786870775315E-2</v>
      </c>
      <c r="E265" s="302">
        <f t="shared" ref="E265:E272" si="119">SUM(B265:D265)</f>
        <v>0.60149045038509308</v>
      </c>
      <c r="F265" s="303"/>
      <c r="G265" s="302">
        <v>0.58244369751010572</v>
      </c>
      <c r="H265" s="302">
        <v>0.16048146349970224</v>
      </c>
      <c r="I265" s="302">
        <v>4.6347764941827317E-2</v>
      </c>
      <c r="J265" s="302">
        <f t="shared" ref="J265:J267" si="120">SUM(G265:I265)</f>
        <v>0.78927292595163534</v>
      </c>
      <c r="K265" s="303"/>
      <c r="L265" s="302">
        <v>0.78806148944538634</v>
      </c>
      <c r="M265" s="302">
        <v>0.21153337181478443</v>
      </c>
      <c r="N265" s="302">
        <v>4.1951652565396486E-2</v>
      </c>
      <c r="O265" s="302">
        <f t="shared" ref="O265:O272" si="121">SUM(L265:N265)</f>
        <v>1.0415465138255673</v>
      </c>
    </row>
    <row r="266" spans="1:15" s="236" customFormat="1" x14ac:dyDescent="0.2">
      <c r="A266" s="237" t="str">
        <f>name!E$6</f>
        <v>Associate professional occupations</v>
      </c>
      <c r="B266" s="302">
        <v>0.4726744791443383</v>
      </c>
      <c r="C266" s="302">
        <v>0.11199401353923773</v>
      </c>
      <c r="D266" s="302">
        <v>4.9435670689294935E-2</v>
      </c>
      <c r="E266" s="302">
        <f t="shared" si="119"/>
        <v>0.6341041633728709</v>
      </c>
      <c r="F266" s="303"/>
      <c r="G266" s="302">
        <v>0.53503558857424283</v>
      </c>
      <c r="H266" s="302">
        <v>0.19870714909379114</v>
      </c>
      <c r="I266" s="302">
        <v>4.5590807223930524E-2</v>
      </c>
      <c r="J266" s="302">
        <f t="shared" si="120"/>
        <v>0.77933354489196449</v>
      </c>
      <c r="K266" s="303"/>
      <c r="L266" s="302">
        <v>0.73314056410008011</v>
      </c>
      <c r="M266" s="302">
        <v>0.23906675112795511</v>
      </c>
      <c r="N266" s="302">
        <v>6.49258451608304E-2</v>
      </c>
      <c r="O266" s="302">
        <f t="shared" si="121"/>
        <v>1.0371331603888656</v>
      </c>
    </row>
    <row r="267" spans="1:15" s="236" customFormat="1" x14ac:dyDescent="0.2">
      <c r="A267" s="237" t="str">
        <f>name!E$7</f>
        <v>Administrative and secretarial occupations</v>
      </c>
      <c r="B267" s="302">
        <v>0.53809850158930272</v>
      </c>
      <c r="C267" s="302">
        <v>0.45515411264298788</v>
      </c>
      <c r="D267" s="302">
        <v>8.565359895751249E-3</v>
      </c>
      <c r="E267" s="302">
        <f t="shared" si="119"/>
        <v>1.001817974128042</v>
      </c>
      <c r="F267" s="303"/>
      <c r="G267" s="302">
        <v>0.47534743072560592</v>
      </c>
      <c r="H267" s="302">
        <v>0.46081405961783928</v>
      </c>
      <c r="I267" s="302">
        <v>7.5570362176671227E-3</v>
      </c>
      <c r="J267" s="302">
        <f t="shared" si="120"/>
        <v>0.94371852656111233</v>
      </c>
      <c r="K267" s="303"/>
      <c r="L267" s="302">
        <v>0.50371102147985836</v>
      </c>
      <c r="M267" s="302">
        <v>0.41316145546442251</v>
      </c>
      <c r="N267" s="302">
        <v>1.224581798616323E-2</v>
      </c>
      <c r="O267" s="302">
        <f t="shared" si="121"/>
        <v>0.92911829493044407</v>
      </c>
    </row>
    <row r="268" spans="1:15" s="236" customFormat="1" x14ac:dyDescent="0.2">
      <c r="A268" s="237" t="str">
        <f>name!E$8</f>
        <v>Skilled trades occupations</v>
      </c>
      <c r="B268" s="302">
        <v>8.7066831320366314E-2</v>
      </c>
      <c r="C268" s="302">
        <v>2.440210163180288E-2</v>
      </c>
      <c r="D268" s="302">
        <v>0.14905371683707316</v>
      </c>
      <c r="E268" s="302">
        <f t="shared" si="119"/>
        <v>0.26052264978924233</v>
      </c>
      <c r="F268" s="303"/>
      <c r="G268" s="302">
        <v>8.0005913046780813E-2</v>
      </c>
      <c r="H268" s="302">
        <v>3.5986234240198464E-2</v>
      </c>
      <c r="I268" s="302">
        <v>9.8041426903511988E-2</v>
      </c>
      <c r="J268" s="302">
        <f>SUM(G268:I268)</f>
        <v>0.21403357419049127</v>
      </c>
      <c r="K268" s="303"/>
      <c r="L268" s="302">
        <v>9.7512831496002109E-2</v>
      </c>
      <c r="M268" s="302">
        <v>5.7060525005836325E-2</v>
      </c>
      <c r="N268" s="302">
        <v>0.1197734626040597</v>
      </c>
      <c r="O268" s="302">
        <f t="shared" si="121"/>
        <v>0.27434681910589814</v>
      </c>
    </row>
    <row r="269" spans="1:15" s="236" customFormat="1" x14ac:dyDescent="0.2">
      <c r="A269" s="237" t="str">
        <f>name!E$9</f>
        <v>Caring, leisure and other service occupations</v>
      </c>
      <c r="B269" s="302">
        <v>9.2911805222178928E-2</v>
      </c>
      <c r="C269" s="302">
        <v>4.4749113999720959E-2</v>
      </c>
      <c r="D269" s="302">
        <v>2.5927869176115045E-2</v>
      </c>
      <c r="E269" s="302">
        <f t="shared" si="119"/>
        <v>0.16358878839801494</v>
      </c>
      <c r="F269" s="303"/>
      <c r="G269" s="302">
        <v>8.2847543699463067E-2</v>
      </c>
      <c r="H269" s="302">
        <v>5.5745711608005351E-2</v>
      </c>
      <c r="I269" s="302">
        <v>2.154748722746808E-2</v>
      </c>
      <c r="J269" s="302">
        <f t="shared" ref="J269:J272" si="122">SUM(G269:I269)</f>
        <v>0.16014074253493649</v>
      </c>
      <c r="K269" s="303"/>
      <c r="L269" s="302">
        <v>0.10785642968368073</v>
      </c>
      <c r="M269" s="302">
        <v>5.3755523489850784E-2</v>
      </c>
      <c r="N269" s="302">
        <v>4.7139597299297592E-2</v>
      </c>
      <c r="O269" s="302">
        <f t="shared" si="121"/>
        <v>0.20875155047282909</v>
      </c>
    </row>
    <row r="270" spans="1:15" s="236" customFormat="1" x14ac:dyDescent="0.2">
      <c r="A270" s="237" t="str">
        <f>name!E$10</f>
        <v>Sales and customer service occupations</v>
      </c>
      <c r="B270" s="302">
        <v>0.40439816368199444</v>
      </c>
      <c r="C270" s="302">
        <v>0.2002599426015412</v>
      </c>
      <c r="D270" s="302">
        <v>2.6985332414857257E-2</v>
      </c>
      <c r="E270" s="302">
        <f t="shared" si="119"/>
        <v>0.6316434386983929</v>
      </c>
      <c r="F270" s="303"/>
      <c r="G270" s="302">
        <v>0.3415157016524748</v>
      </c>
      <c r="H270" s="302">
        <v>0.24458946197026135</v>
      </c>
      <c r="I270" s="302">
        <v>2.1796289733061552E-2</v>
      </c>
      <c r="J270" s="302">
        <f t="shared" si="122"/>
        <v>0.60790145335579771</v>
      </c>
      <c r="K270" s="303"/>
      <c r="L270" s="302">
        <v>0.39647955538507934</v>
      </c>
      <c r="M270" s="302">
        <v>0.2907405889984277</v>
      </c>
      <c r="N270" s="302">
        <v>2.2036659659938011E-2</v>
      </c>
      <c r="O270" s="302">
        <f t="shared" si="121"/>
        <v>0.70925680404344515</v>
      </c>
    </row>
    <row r="271" spans="1:15" s="236" customFormat="1" x14ac:dyDescent="0.2">
      <c r="A271" s="237" t="str">
        <f>name!E$11</f>
        <v>Process, plant and machine operatives</v>
      </c>
      <c r="B271" s="302">
        <v>4.2574643199299031E-2</v>
      </c>
      <c r="C271" s="302">
        <v>5.7283573641467465E-3</v>
      </c>
      <c r="D271" s="302">
        <v>8.1762254422941185E-3</v>
      </c>
      <c r="E271" s="302">
        <f t="shared" si="119"/>
        <v>5.6479226005739895E-2</v>
      </c>
      <c r="F271" s="303"/>
      <c r="G271" s="302">
        <v>3.7434892085347712E-2</v>
      </c>
      <c r="H271" s="302">
        <v>1.1545469672653115E-2</v>
      </c>
      <c r="I271" s="302">
        <v>9.5602735512123962E-3</v>
      </c>
      <c r="J271" s="302">
        <f t="shared" si="122"/>
        <v>5.8540635309213225E-2</v>
      </c>
      <c r="K271" s="303"/>
      <c r="L271" s="302">
        <v>3.000654659639504E-2</v>
      </c>
      <c r="M271" s="302">
        <v>1.242305466178369E-2</v>
      </c>
      <c r="N271" s="302">
        <v>1.6717142713336037E-2</v>
      </c>
      <c r="O271" s="302">
        <f t="shared" si="121"/>
        <v>5.9146743971514759E-2</v>
      </c>
    </row>
    <row r="272" spans="1:15" s="236" customFormat="1" x14ac:dyDescent="0.2">
      <c r="A272" s="237" t="str">
        <f>name!E$12</f>
        <v>Elementary occupations</v>
      </c>
      <c r="B272" s="302">
        <v>6.744962170039065E-2</v>
      </c>
      <c r="C272" s="302">
        <v>6.0932984364877943E-2</v>
      </c>
      <c r="D272" s="302">
        <v>0.19063871506993627</v>
      </c>
      <c r="E272" s="302">
        <f t="shared" si="119"/>
        <v>0.31902132113520487</v>
      </c>
      <c r="F272" s="303"/>
      <c r="G272" s="302">
        <v>5.8771834857511411E-2</v>
      </c>
      <c r="H272" s="302">
        <v>5.7097915888632937E-2</v>
      </c>
      <c r="I272" s="302">
        <v>0.1659820387789474</v>
      </c>
      <c r="J272" s="302">
        <f t="shared" si="122"/>
        <v>0.28185178952509177</v>
      </c>
      <c r="K272" s="303"/>
      <c r="L272" s="302">
        <v>6.1930100244268177E-2</v>
      </c>
      <c r="M272" s="302">
        <v>4.9178475642196039E-2</v>
      </c>
      <c r="N272" s="302">
        <v>0.21684331696761058</v>
      </c>
      <c r="O272" s="302">
        <f t="shared" si="121"/>
        <v>0.32795189285407478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2.6048623530844393</v>
      </c>
      <c r="C274" s="311">
        <f t="shared" ref="C274:E274" si="123">SUM(C264:C272)</f>
        <v>1.0659689315249403</v>
      </c>
      <c r="D274" s="311">
        <f t="shared" si="123"/>
        <v>0.57716871539062375</v>
      </c>
      <c r="E274" s="311">
        <f t="shared" si="123"/>
        <v>4.248000000000002</v>
      </c>
      <c r="F274" s="311"/>
      <c r="G274" s="311">
        <f t="shared" ref="G274:J274" si="124">SUM(G264:G272)</f>
        <v>2.680563804472754</v>
      </c>
      <c r="H274" s="311">
        <f t="shared" si="124"/>
        <v>1.4031097275535922</v>
      </c>
      <c r="I274" s="311">
        <f t="shared" si="124"/>
        <v>0.49532646797365376</v>
      </c>
      <c r="J274" s="311">
        <f t="shared" si="124"/>
        <v>4.5790000000000006</v>
      </c>
      <c r="K274" s="311"/>
      <c r="L274" s="311">
        <f t="shared" ref="L274:O274" si="125">SUM(L264:L272)</f>
        <v>3.2922278314611475</v>
      </c>
      <c r="M274" s="311">
        <f t="shared" si="125"/>
        <v>1.5167332848638295</v>
      </c>
      <c r="N274" s="311">
        <f t="shared" si="125"/>
        <v>0.63803888367502748</v>
      </c>
      <c r="O274" s="311">
        <f t="shared" si="125"/>
        <v>5.4470000000000036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0.85654089504317377</v>
      </c>
      <c r="C281" s="302">
        <v>0.16321057412867143</v>
      </c>
      <c r="D281" s="302">
        <v>0.17852263600291113</v>
      </c>
      <c r="E281" s="302">
        <f>SUM(B281:D281)</f>
        <v>1.1982741051747563</v>
      </c>
      <c r="F281" s="303"/>
      <c r="G281" s="302">
        <v>0.83141977096229414</v>
      </c>
      <c r="H281" s="302">
        <v>0.22276038962518893</v>
      </c>
      <c r="I281" s="302">
        <v>0.27684011982940993</v>
      </c>
      <c r="J281" s="302">
        <f>SUM(G281:I281)</f>
        <v>1.3310202804168929</v>
      </c>
      <c r="K281" s="303"/>
      <c r="L281" s="302">
        <v>0.77749260056383829</v>
      </c>
      <c r="M281" s="302">
        <v>0.3038473841976147</v>
      </c>
      <c r="N281" s="302">
        <v>0.33995198688689016</v>
      </c>
      <c r="O281" s="302">
        <f>SUM(L281:N281)</f>
        <v>1.4212919716483432</v>
      </c>
    </row>
    <row r="282" spans="1:15" s="236" customFormat="1" x14ac:dyDescent="0.2">
      <c r="A282" s="237" t="str">
        <f>name!E$5</f>
        <v>Professional occupations</v>
      </c>
      <c r="B282" s="302">
        <v>2.3341424842712102</v>
      </c>
      <c r="C282" s="302">
        <v>0.29143986512750047</v>
      </c>
      <c r="D282" s="302">
        <v>0.82707615296105774</v>
      </c>
      <c r="E282" s="302">
        <f t="shared" ref="E282:E289" si="126">SUM(B282:D282)</f>
        <v>3.4526585023597685</v>
      </c>
      <c r="F282" s="303"/>
      <c r="G282" s="302">
        <v>2.6618057208707167</v>
      </c>
      <c r="H282" s="302">
        <v>0.39383249613525029</v>
      </c>
      <c r="I282" s="302">
        <v>1.1793947969388372</v>
      </c>
      <c r="J282" s="302">
        <f t="shared" ref="J282:J284" si="127">SUM(G282:I282)</f>
        <v>4.235033013944804</v>
      </c>
      <c r="K282" s="303"/>
      <c r="L282" s="302">
        <v>3.323135865639165</v>
      </c>
      <c r="M282" s="302">
        <v>0.51361360460251848</v>
      </c>
      <c r="N282" s="302">
        <v>1.187122187546735</v>
      </c>
      <c r="O282" s="302">
        <f t="shared" ref="O282:O289" si="128">SUM(L282:N282)</f>
        <v>5.023871657788419</v>
      </c>
    </row>
    <row r="283" spans="1:15" s="236" customFormat="1" x14ac:dyDescent="0.2">
      <c r="A283" s="237" t="str">
        <f>name!E$6</f>
        <v>Associate professional occupations</v>
      </c>
      <c r="B283" s="302">
        <v>1.3294554770175677</v>
      </c>
      <c r="C283" s="302">
        <v>0.28271928097301985</v>
      </c>
      <c r="D283" s="302">
        <v>0.38450789430930288</v>
      </c>
      <c r="E283" s="302">
        <f t="shared" si="126"/>
        <v>1.9966826522998904</v>
      </c>
      <c r="F283" s="303"/>
      <c r="G283" s="302">
        <v>1.3325481181899472</v>
      </c>
      <c r="H283" s="302">
        <v>0.31897890013302221</v>
      </c>
      <c r="I283" s="302">
        <v>0.44997245110176853</v>
      </c>
      <c r="J283" s="302">
        <f t="shared" si="127"/>
        <v>2.1014994694247382</v>
      </c>
      <c r="K283" s="303"/>
      <c r="L283" s="302">
        <v>1.4209756433252951</v>
      </c>
      <c r="M283" s="302">
        <v>0.38841831357054984</v>
      </c>
      <c r="N283" s="302">
        <v>0.5483402022400321</v>
      </c>
      <c r="O283" s="302">
        <f t="shared" si="128"/>
        <v>2.3577341591358771</v>
      </c>
    </row>
    <row r="284" spans="1:15" s="236" customFormat="1" x14ac:dyDescent="0.2">
      <c r="A284" s="237" t="str">
        <f>name!E$7</f>
        <v>Administrative and secretarial occupations</v>
      </c>
      <c r="B284" s="302">
        <v>1.356996649727529</v>
      </c>
      <c r="C284" s="302">
        <v>1.0751240374489757</v>
      </c>
      <c r="D284" s="302">
        <v>0.25535696882836112</v>
      </c>
      <c r="E284" s="302">
        <f t="shared" si="126"/>
        <v>2.6874776560048654</v>
      </c>
      <c r="F284" s="303"/>
      <c r="G284" s="302">
        <v>1.1169356567026421</v>
      </c>
      <c r="H284" s="302">
        <v>0.98015520559163705</v>
      </c>
      <c r="I284" s="302">
        <v>0.1829945593341227</v>
      </c>
      <c r="J284" s="302">
        <f t="shared" si="127"/>
        <v>2.2800854216284021</v>
      </c>
      <c r="K284" s="303"/>
      <c r="L284" s="302">
        <v>1.0906558293434985</v>
      </c>
      <c r="M284" s="302">
        <v>1.0013668257417292</v>
      </c>
      <c r="N284" s="302">
        <v>0.2081495425293983</v>
      </c>
      <c r="O284" s="302">
        <f t="shared" si="128"/>
        <v>2.3001721976146263</v>
      </c>
    </row>
    <row r="285" spans="1:15" s="236" customFormat="1" x14ac:dyDescent="0.2">
      <c r="A285" s="237" t="str">
        <f>name!E$8</f>
        <v>Skilled trades occupations</v>
      </c>
      <c r="B285" s="302">
        <v>0.15412006153095686</v>
      </c>
      <c r="C285" s="302">
        <v>4.3372672063324617E-2</v>
      </c>
      <c r="D285" s="302">
        <v>5.2043842088411972E-2</v>
      </c>
      <c r="E285" s="302">
        <f t="shared" si="126"/>
        <v>0.24953657568269347</v>
      </c>
      <c r="F285" s="303"/>
      <c r="G285" s="302">
        <v>0.11009852603057246</v>
      </c>
      <c r="H285" s="302">
        <v>2.4571175890461226E-2</v>
      </c>
      <c r="I285" s="302">
        <v>6.0841413349487901E-2</v>
      </c>
      <c r="J285" s="302">
        <f>SUM(G285:I285)</f>
        <v>0.19551111527052159</v>
      </c>
      <c r="K285" s="303"/>
      <c r="L285" s="302">
        <v>8.4565028347239973E-2</v>
      </c>
      <c r="M285" s="302">
        <v>3.1587124492608511E-2</v>
      </c>
      <c r="N285" s="302">
        <v>7.1716810187194308E-2</v>
      </c>
      <c r="O285" s="302">
        <f t="shared" si="128"/>
        <v>0.18786896302704278</v>
      </c>
    </row>
    <row r="286" spans="1:15" s="236" customFormat="1" x14ac:dyDescent="0.2">
      <c r="A286" s="237" t="str">
        <f>name!E$9</f>
        <v>Caring, leisure and other service occupations</v>
      </c>
      <c r="B286" s="302">
        <v>8.0791338995807857E-2</v>
      </c>
      <c r="C286" s="302">
        <v>3.8575063137243751E-2</v>
      </c>
      <c r="D286" s="302">
        <v>6.454416605137922E-2</v>
      </c>
      <c r="E286" s="302">
        <f t="shared" si="126"/>
        <v>0.18391056818443083</v>
      </c>
      <c r="F286" s="303"/>
      <c r="G286" s="302">
        <v>8.8489164533153669E-2</v>
      </c>
      <c r="H286" s="302">
        <v>5.9947668029058161E-2</v>
      </c>
      <c r="I286" s="302">
        <v>6.2994734611934763E-2</v>
      </c>
      <c r="J286" s="302">
        <f t="shared" ref="J286:J289" si="129">SUM(G286:I286)</f>
        <v>0.21143156717414657</v>
      </c>
      <c r="K286" s="303"/>
      <c r="L286" s="302">
        <v>0.10091278628128408</v>
      </c>
      <c r="M286" s="302">
        <v>7.2250704204169278E-2</v>
      </c>
      <c r="N286" s="302">
        <v>0.10213615494485542</v>
      </c>
      <c r="O286" s="302">
        <f t="shared" si="128"/>
        <v>0.27529964543030883</v>
      </c>
    </row>
    <row r="287" spans="1:15" s="236" customFormat="1" x14ac:dyDescent="0.2">
      <c r="A287" s="237" t="str">
        <f>name!E$10</f>
        <v>Sales and customer service occupations</v>
      </c>
      <c r="B287" s="302">
        <v>0.28781170940865375</v>
      </c>
      <c r="C287" s="302">
        <v>0.19712338612827793</v>
      </c>
      <c r="D287" s="302">
        <v>7.0672229167418527E-2</v>
      </c>
      <c r="E287" s="302">
        <f t="shared" si="126"/>
        <v>0.55560732470435026</v>
      </c>
      <c r="F287" s="303"/>
      <c r="G287" s="302">
        <v>0.22397605028991768</v>
      </c>
      <c r="H287" s="302">
        <v>0.17864123273033228</v>
      </c>
      <c r="I287" s="302">
        <v>5.2130921098719286E-2</v>
      </c>
      <c r="J287" s="302">
        <f t="shared" si="129"/>
        <v>0.45474820411896927</v>
      </c>
      <c r="K287" s="303"/>
      <c r="L287" s="302">
        <v>0.23984111473726277</v>
      </c>
      <c r="M287" s="302">
        <v>0.23595012285016628</v>
      </c>
      <c r="N287" s="302">
        <v>4.9002019318279751E-2</v>
      </c>
      <c r="O287" s="302">
        <f t="shared" si="128"/>
        <v>0.52479325690570877</v>
      </c>
    </row>
    <row r="288" spans="1:15" s="236" customFormat="1" x14ac:dyDescent="0.2">
      <c r="A288" s="237" t="str">
        <f>name!E$11</f>
        <v>Process, plant and machine operatives</v>
      </c>
      <c r="B288" s="302">
        <v>8.9410544303918052E-2</v>
      </c>
      <c r="C288" s="302">
        <v>3.0292045784597176E-2</v>
      </c>
      <c r="D288" s="302">
        <v>1.879312376149005E-2</v>
      </c>
      <c r="E288" s="302">
        <f t="shared" si="126"/>
        <v>0.13849571385000528</v>
      </c>
      <c r="F288" s="303"/>
      <c r="G288" s="302">
        <v>5.8418366244925544E-2</v>
      </c>
      <c r="H288" s="302">
        <v>2.5020013735280851E-2</v>
      </c>
      <c r="I288" s="302">
        <v>2.8967122590725987E-2</v>
      </c>
      <c r="J288" s="302">
        <f t="shared" si="129"/>
        <v>0.11240550257093238</v>
      </c>
      <c r="K288" s="303"/>
      <c r="L288" s="302">
        <v>3.7864512794833959E-2</v>
      </c>
      <c r="M288" s="302">
        <v>2.8260069005824052E-2</v>
      </c>
      <c r="N288" s="302">
        <v>4.0129544432497652E-2</v>
      </c>
      <c r="O288" s="302">
        <f t="shared" si="128"/>
        <v>0.10625412623315567</v>
      </c>
    </row>
    <row r="289" spans="1:15" s="236" customFormat="1" x14ac:dyDescent="0.2">
      <c r="A289" s="237" t="str">
        <f>name!E$12</f>
        <v>Elementary occupations</v>
      </c>
      <c r="B289" s="302">
        <v>0.16855332485740143</v>
      </c>
      <c r="C289" s="302">
        <v>9.1322239381574702E-2</v>
      </c>
      <c r="D289" s="302">
        <v>0.20148133750025657</v>
      </c>
      <c r="E289" s="302">
        <f t="shared" si="126"/>
        <v>0.46135690173923272</v>
      </c>
      <c r="F289" s="303"/>
      <c r="G289" s="302">
        <v>0.11451404572450369</v>
      </c>
      <c r="H289" s="302">
        <v>7.9857781337394795E-2</v>
      </c>
      <c r="I289" s="302">
        <v>0.15489359838868247</v>
      </c>
      <c r="J289" s="302">
        <f t="shared" si="129"/>
        <v>0.34926542545058092</v>
      </c>
      <c r="K289" s="303"/>
      <c r="L289" s="302">
        <v>8.120321133370563E-2</v>
      </c>
      <c r="M289" s="302">
        <v>7.3840315163355347E-2</v>
      </c>
      <c r="N289" s="302">
        <v>0.23067049571947768</v>
      </c>
      <c r="O289" s="302">
        <f t="shared" si="128"/>
        <v>0.38571402221653867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6.6578224851562195</v>
      </c>
      <c r="C291" s="311">
        <f t="shared" ref="C291:E291" si="130">SUM(C281:C289)</f>
        <v>2.2131791641731855</v>
      </c>
      <c r="D291" s="311">
        <f t="shared" si="130"/>
        <v>2.0529983506705887</v>
      </c>
      <c r="E291" s="311">
        <f t="shared" si="130"/>
        <v>10.923999999999994</v>
      </c>
      <c r="F291" s="311"/>
      <c r="G291" s="311">
        <f t="shared" ref="G291:J291" si="131">SUM(G281:G289)</f>
        <v>6.5382054195486736</v>
      </c>
      <c r="H291" s="311">
        <f t="shared" si="131"/>
        <v>2.283764863207626</v>
      </c>
      <c r="I291" s="311">
        <f t="shared" si="131"/>
        <v>2.4490297172436888</v>
      </c>
      <c r="J291" s="311">
        <f t="shared" si="131"/>
        <v>11.27099999999999</v>
      </c>
      <c r="K291" s="311"/>
      <c r="L291" s="311">
        <f t="shared" ref="L291:O291" si="132">SUM(L281:L289)</f>
        <v>7.1566465923661235</v>
      </c>
      <c r="M291" s="311">
        <f t="shared" si="132"/>
        <v>2.6491344638285361</v>
      </c>
      <c r="N291" s="311">
        <f t="shared" si="132"/>
        <v>2.7772189438053601</v>
      </c>
      <c r="O291" s="311">
        <f t="shared" si="132"/>
        <v>12.58300000000002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0.51118459825683382</v>
      </c>
      <c r="C298" s="302">
        <v>0.11771490934646607</v>
      </c>
      <c r="D298" s="302">
        <v>4.5888415186656088E-2</v>
      </c>
      <c r="E298" s="302">
        <f>SUM(B298:D298)</f>
        <v>0.67478792278995603</v>
      </c>
      <c r="F298" s="303"/>
      <c r="G298" s="302">
        <v>0.64133162667086441</v>
      </c>
      <c r="H298" s="302">
        <v>0.16246454189818083</v>
      </c>
      <c r="I298" s="302">
        <v>3.4028425480820926E-2</v>
      </c>
      <c r="J298" s="302">
        <f>SUM(G298:I298)</f>
        <v>0.8378245940498662</v>
      </c>
      <c r="K298" s="303"/>
      <c r="L298" s="302">
        <v>0.66974148822652346</v>
      </c>
      <c r="M298" s="302">
        <v>0.16783885879627999</v>
      </c>
      <c r="N298" s="302">
        <v>3.1991704481218117E-2</v>
      </c>
      <c r="O298" s="302">
        <f>SUM(L298:N298)</f>
        <v>0.86957205150402161</v>
      </c>
    </row>
    <row r="299" spans="1:15" s="236" customFormat="1" x14ac:dyDescent="0.2">
      <c r="A299" s="237" t="str">
        <f>name!E$5</f>
        <v>Professional occupations</v>
      </c>
      <c r="B299" s="302">
        <v>0.59413831060156563</v>
      </c>
      <c r="C299" s="302">
        <v>0.18588055185712868</v>
      </c>
      <c r="D299" s="302">
        <v>5.9183939616879407E-2</v>
      </c>
      <c r="E299" s="302">
        <f t="shared" ref="E299:E306" si="133">SUM(B299:D299)</f>
        <v>0.83920280207557374</v>
      </c>
      <c r="F299" s="303"/>
      <c r="G299" s="302">
        <v>0.85577698508801792</v>
      </c>
      <c r="H299" s="302">
        <v>0.25890718106119398</v>
      </c>
      <c r="I299" s="302">
        <v>3.7997768655560926E-2</v>
      </c>
      <c r="J299" s="302">
        <f t="shared" ref="J299:J301" si="134">SUM(G299:I299)</f>
        <v>1.152681934804773</v>
      </c>
      <c r="K299" s="303"/>
      <c r="L299" s="302">
        <v>1.1820196577286097</v>
      </c>
      <c r="M299" s="302">
        <v>0.3440405785292559</v>
      </c>
      <c r="N299" s="302">
        <v>2.9789422493641034E-2</v>
      </c>
      <c r="O299" s="302">
        <f t="shared" ref="O299:O306" si="135">SUM(L299:N299)</f>
        <v>1.5558496587515067</v>
      </c>
    </row>
    <row r="300" spans="1:15" s="236" customFormat="1" x14ac:dyDescent="0.2">
      <c r="A300" s="237" t="str">
        <f>name!E$6</f>
        <v>Associate professional occupations</v>
      </c>
      <c r="B300" s="302">
        <v>0.8394639204887796</v>
      </c>
      <c r="C300" s="302">
        <v>0.25943087647434521</v>
      </c>
      <c r="D300" s="302">
        <v>0.1354280071244571</v>
      </c>
      <c r="E300" s="302">
        <f t="shared" si="133"/>
        <v>1.234322804087582</v>
      </c>
      <c r="F300" s="303"/>
      <c r="G300" s="302">
        <v>1.0852402827346994</v>
      </c>
      <c r="H300" s="302">
        <v>0.31131753794066808</v>
      </c>
      <c r="I300" s="302">
        <v>9.0279923864567194E-2</v>
      </c>
      <c r="J300" s="302">
        <f t="shared" si="134"/>
        <v>1.4868377445399348</v>
      </c>
      <c r="K300" s="303"/>
      <c r="L300" s="302">
        <v>1.1983569846844042</v>
      </c>
      <c r="M300" s="302">
        <v>0.39928892283086653</v>
      </c>
      <c r="N300" s="302">
        <v>8.4128314488321101E-2</v>
      </c>
      <c r="O300" s="302">
        <f t="shared" si="135"/>
        <v>1.6817742220035918</v>
      </c>
    </row>
    <row r="301" spans="1:15" s="236" customFormat="1" x14ac:dyDescent="0.2">
      <c r="A301" s="237" t="str">
        <f>name!E$7</f>
        <v>Administrative and secretarial occupations</v>
      </c>
      <c r="B301" s="302">
        <v>0.81330292974108798</v>
      </c>
      <c r="C301" s="302">
        <v>0.61649334864216387</v>
      </c>
      <c r="D301" s="302">
        <v>1.180297194140008E-2</v>
      </c>
      <c r="E301" s="302">
        <f t="shared" si="133"/>
        <v>1.441599250324652</v>
      </c>
      <c r="F301" s="303"/>
      <c r="G301" s="302">
        <v>0.94429728360792853</v>
      </c>
      <c r="H301" s="302">
        <v>0.64438146672794494</v>
      </c>
      <c r="I301" s="302">
        <v>7.6635413702213209E-3</v>
      </c>
      <c r="J301" s="302">
        <f t="shared" si="134"/>
        <v>1.5963422917060948</v>
      </c>
      <c r="K301" s="303"/>
      <c r="L301" s="302">
        <v>1.0996653879314207</v>
      </c>
      <c r="M301" s="302">
        <v>0.69774484243758761</v>
      </c>
      <c r="N301" s="302">
        <v>7.822507732209499E-3</v>
      </c>
      <c r="O301" s="302">
        <f t="shared" si="135"/>
        <v>1.8052327381012179</v>
      </c>
    </row>
    <row r="302" spans="1:15" s="236" customFormat="1" x14ac:dyDescent="0.2">
      <c r="A302" s="237" t="str">
        <f>name!E$8</f>
        <v>Skilled trades occupations</v>
      </c>
      <c r="B302" s="302">
        <v>0.13066530482468683</v>
      </c>
      <c r="C302" s="302">
        <v>8.1323771419123572E-2</v>
      </c>
      <c r="D302" s="302">
        <v>6.6606956316531324E-2</v>
      </c>
      <c r="E302" s="302">
        <f t="shared" si="133"/>
        <v>0.27859603256034171</v>
      </c>
      <c r="F302" s="303"/>
      <c r="G302" s="302">
        <v>0.11647811281317645</v>
      </c>
      <c r="H302" s="302">
        <v>5.4870216447099225E-2</v>
      </c>
      <c r="I302" s="302">
        <v>3.2173667130622183E-2</v>
      </c>
      <c r="J302" s="302">
        <f>SUM(G302:I302)</f>
        <v>0.20352199639089785</v>
      </c>
      <c r="K302" s="303"/>
      <c r="L302" s="302">
        <v>0.1098174801309964</v>
      </c>
      <c r="M302" s="302">
        <v>7.8292242804411355E-2</v>
      </c>
      <c r="N302" s="302">
        <v>2.6363173778155342E-2</v>
      </c>
      <c r="O302" s="302">
        <f t="shared" si="135"/>
        <v>0.21447289671356309</v>
      </c>
    </row>
    <row r="303" spans="1:15" s="236" customFormat="1" x14ac:dyDescent="0.2">
      <c r="A303" s="237" t="str">
        <f>name!E$9</f>
        <v>Caring, leisure and other service occupations</v>
      </c>
      <c r="B303" s="302">
        <v>0.31992255566112965</v>
      </c>
      <c r="C303" s="302">
        <v>0.36907984109940528</v>
      </c>
      <c r="D303" s="302">
        <v>4.2604727824492081E-2</v>
      </c>
      <c r="E303" s="302">
        <f t="shared" si="133"/>
        <v>0.73160712458502708</v>
      </c>
      <c r="F303" s="303"/>
      <c r="G303" s="302">
        <v>0.37059096210949988</v>
      </c>
      <c r="H303" s="302">
        <v>0.3876315960588359</v>
      </c>
      <c r="I303" s="302">
        <v>4.4838391306662201E-2</v>
      </c>
      <c r="J303" s="302">
        <f t="shared" ref="J303:J306" si="136">SUM(G303:I303)</f>
        <v>0.80306094947499795</v>
      </c>
      <c r="K303" s="303"/>
      <c r="L303" s="302">
        <v>0.4774170048934836</v>
      </c>
      <c r="M303" s="302">
        <v>0.43360174270035617</v>
      </c>
      <c r="N303" s="302">
        <v>7.2787747946535572E-2</v>
      </c>
      <c r="O303" s="302">
        <f t="shared" si="135"/>
        <v>0.98380649554037536</v>
      </c>
    </row>
    <row r="304" spans="1:15" s="236" customFormat="1" x14ac:dyDescent="0.2">
      <c r="A304" s="237" t="str">
        <f>name!E$10</f>
        <v>Sales and customer service occupations</v>
      </c>
      <c r="B304" s="302">
        <v>0.56363715720138019</v>
      </c>
      <c r="C304" s="302">
        <v>0.39566122737361115</v>
      </c>
      <c r="D304" s="302">
        <v>2.7766252536650108E-2</v>
      </c>
      <c r="E304" s="302">
        <f t="shared" si="133"/>
        <v>0.9870646371116415</v>
      </c>
      <c r="F304" s="303"/>
      <c r="G304" s="302">
        <v>0.61680393819459089</v>
      </c>
      <c r="H304" s="302">
        <v>0.37777754524299834</v>
      </c>
      <c r="I304" s="302">
        <v>1.4569902859639496E-2</v>
      </c>
      <c r="J304" s="302">
        <f t="shared" si="136"/>
        <v>1.0091513862972288</v>
      </c>
      <c r="K304" s="303"/>
      <c r="L304" s="302">
        <v>0.69221329057264114</v>
      </c>
      <c r="M304" s="302">
        <v>0.58936437365458905</v>
      </c>
      <c r="N304" s="302">
        <v>1.1905938042399949E-2</v>
      </c>
      <c r="O304" s="302">
        <f t="shared" si="135"/>
        <v>1.2934836022696301</v>
      </c>
    </row>
    <row r="305" spans="1:15" s="236" customFormat="1" x14ac:dyDescent="0.2">
      <c r="A305" s="237" t="str">
        <f>name!E$11</f>
        <v>Process, plant and machine operatives</v>
      </c>
      <c r="B305" s="302">
        <v>0.25970304197607247</v>
      </c>
      <c r="C305" s="302">
        <v>0.18270915720348693</v>
      </c>
      <c r="D305" s="302">
        <v>2.1422525329281822E-2</v>
      </c>
      <c r="E305" s="302">
        <f t="shared" si="133"/>
        <v>0.46383472450884122</v>
      </c>
      <c r="F305" s="303"/>
      <c r="G305" s="302">
        <v>0.22038281614669233</v>
      </c>
      <c r="H305" s="302">
        <v>0.16319759233820549</v>
      </c>
      <c r="I305" s="302">
        <v>1.6146696164862775E-2</v>
      </c>
      <c r="J305" s="302">
        <f t="shared" si="136"/>
        <v>0.39972710464976058</v>
      </c>
      <c r="K305" s="303"/>
      <c r="L305" s="302">
        <v>0.18229593206114736</v>
      </c>
      <c r="M305" s="302">
        <v>0.16182529830936887</v>
      </c>
      <c r="N305" s="302">
        <v>2.008637031048759E-2</v>
      </c>
      <c r="O305" s="302">
        <f t="shared" si="135"/>
        <v>0.36420760068100383</v>
      </c>
    </row>
    <row r="306" spans="1:15" s="236" customFormat="1" x14ac:dyDescent="0.2">
      <c r="A306" s="237" t="str">
        <f>name!E$12</f>
        <v>Elementary occupations</v>
      </c>
      <c r="B306" s="302">
        <v>1.1553548441871437</v>
      </c>
      <c r="C306" s="302">
        <v>1.0998825826112042</v>
      </c>
      <c r="D306" s="302">
        <v>0.55774727515803935</v>
      </c>
      <c r="E306" s="302">
        <f t="shared" si="133"/>
        <v>2.8129847019563874</v>
      </c>
      <c r="F306" s="303"/>
      <c r="G306" s="302">
        <v>1.1077960597463934</v>
      </c>
      <c r="H306" s="302">
        <v>0.92860299725072248</v>
      </c>
      <c r="I306" s="302">
        <v>0.55045294108933729</v>
      </c>
      <c r="J306" s="302">
        <f t="shared" si="136"/>
        <v>2.5868519980864528</v>
      </c>
      <c r="K306" s="303"/>
      <c r="L306" s="302">
        <v>1.3275901429182806</v>
      </c>
      <c r="M306" s="302">
        <v>0.77416580882496744</v>
      </c>
      <c r="N306" s="302">
        <v>0.65684478269183433</v>
      </c>
      <c r="O306" s="302">
        <f t="shared" si="135"/>
        <v>2.7586007344350825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5.1873726629386798</v>
      </c>
      <c r="C308" s="311">
        <f t="shared" ref="C308:E308" si="137">SUM(C298:C306)</f>
        <v>3.3081762660269352</v>
      </c>
      <c r="D308" s="311">
        <f t="shared" si="137"/>
        <v>0.96845107103438732</v>
      </c>
      <c r="E308" s="311">
        <f t="shared" si="137"/>
        <v>9.4640000000000022</v>
      </c>
      <c r="F308" s="311"/>
      <c r="G308" s="311">
        <f t="shared" ref="G308:J308" si="138">SUM(G298:G306)</f>
        <v>5.9586980671118628</v>
      </c>
      <c r="H308" s="311">
        <f t="shared" si="138"/>
        <v>3.2891506749658497</v>
      </c>
      <c r="I308" s="311">
        <f t="shared" si="138"/>
        <v>0.82815125792229427</v>
      </c>
      <c r="J308" s="311">
        <f t="shared" si="138"/>
        <v>10.076000000000008</v>
      </c>
      <c r="K308" s="311"/>
      <c r="L308" s="311">
        <f t="shared" ref="L308:O308" si="139">SUM(L298:L306)</f>
        <v>6.9391173691475077</v>
      </c>
      <c r="M308" s="311">
        <f t="shared" si="139"/>
        <v>3.6461626688876829</v>
      </c>
      <c r="N308" s="311">
        <f t="shared" si="139"/>
        <v>0.94171996196480245</v>
      </c>
      <c r="O308" s="311">
        <f t="shared" si="139"/>
        <v>11.526999999999994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0.31561935058910456</v>
      </c>
      <c r="C315" s="302">
        <v>9.0904366243368118E-2</v>
      </c>
      <c r="D315" s="302">
        <v>6.5244528832895304E-2</v>
      </c>
      <c r="E315" s="302">
        <f>SUM(B315:D315)</f>
        <v>0.47176824566536801</v>
      </c>
      <c r="F315" s="303"/>
      <c r="G315" s="302">
        <v>0.35260424692662867</v>
      </c>
      <c r="H315" s="302">
        <v>0.1177134804125947</v>
      </c>
      <c r="I315" s="302">
        <v>1.3455128964241609E-2</v>
      </c>
      <c r="J315" s="302">
        <f>SUM(G315:I315)</f>
        <v>0.483772856303465</v>
      </c>
      <c r="K315" s="303"/>
      <c r="L315" s="302">
        <v>0.33888011360947934</v>
      </c>
      <c r="M315" s="302">
        <v>0.14756727036557307</v>
      </c>
      <c r="N315" s="302">
        <v>1.9370246270603776E-2</v>
      </c>
      <c r="O315" s="302">
        <f>SUM(L315:N315)</f>
        <v>0.50581763024565618</v>
      </c>
    </row>
    <row r="316" spans="1:15" s="236" customFormat="1" x14ac:dyDescent="0.2">
      <c r="A316" s="237" t="str">
        <f>name!E$5</f>
        <v>Professional occupations</v>
      </c>
      <c r="B316" s="302">
        <v>0.70961307997938372</v>
      </c>
      <c r="C316" s="302">
        <v>0.3120425123324595</v>
      </c>
      <c r="D316" s="302">
        <v>0.14995105707162212</v>
      </c>
      <c r="E316" s="302">
        <f t="shared" ref="E316:E323" si="140">SUM(B316:D316)</f>
        <v>1.1716066493834651</v>
      </c>
      <c r="F316" s="303"/>
      <c r="G316" s="302">
        <v>0.9062504034121408</v>
      </c>
      <c r="H316" s="302">
        <v>0.37370673108140273</v>
      </c>
      <c r="I316" s="302">
        <v>5.294089908627491E-2</v>
      </c>
      <c r="J316" s="302">
        <f t="shared" ref="J316:J318" si="141">SUM(G316:I316)</f>
        <v>1.3328980335798184</v>
      </c>
      <c r="K316" s="303"/>
      <c r="L316" s="302">
        <v>1.0955633754450504</v>
      </c>
      <c r="M316" s="302">
        <v>0.49074011771572495</v>
      </c>
      <c r="N316" s="302">
        <v>5.7638929429242536E-2</v>
      </c>
      <c r="O316" s="302">
        <f t="shared" ref="O316:O323" si="142">SUM(L316:N316)</f>
        <v>1.6439424225900179</v>
      </c>
    </row>
    <row r="317" spans="1:15" s="236" customFormat="1" x14ac:dyDescent="0.2">
      <c r="A317" s="237" t="str">
        <f>name!E$6</f>
        <v>Associate professional occupations</v>
      </c>
      <c r="B317" s="302">
        <v>1.400970550195098</v>
      </c>
      <c r="C317" s="302">
        <v>0.35683490634250442</v>
      </c>
      <c r="D317" s="302">
        <v>0.11611202519322233</v>
      </c>
      <c r="E317" s="302">
        <f t="shared" si="140"/>
        <v>1.8739174817308248</v>
      </c>
      <c r="F317" s="303"/>
      <c r="G317" s="302">
        <v>1.5873116206346185</v>
      </c>
      <c r="H317" s="302">
        <v>0.35928556029281722</v>
      </c>
      <c r="I317" s="302">
        <v>2.4286444127723239E-2</v>
      </c>
      <c r="J317" s="302">
        <f t="shared" si="141"/>
        <v>1.9708836250551591</v>
      </c>
      <c r="K317" s="303"/>
      <c r="L317" s="302">
        <v>1.5873832121038072</v>
      </c>
      <c r="M317" s="302">
        <v>0.46133108595489125</v>
      </c>
      <c r="N317" s="302">
        <v>2.8403453428378168E-2</v>
      </c>
      <c r="O317" s="302">
        <f t="shared" si="142"/>
        <v>2.0771177514870769</v>
      </c>
    </row>
    <row r="318" spans="1:15" s="236" customFormat="1" x14ac:dyDescent="0.2">
      <c r="A318" s="237" t="str">
        <f>name!E$7</f>
        <v>Administrative and secretarial occupations</v>
      </c>
      <c r="B318" s="302">
        <v>1.0496140907495999</v>
      </c>
      <c r="C318" s="302">
        <v>1.0626737323271087</v>
      </c>
      <c r="D318" s="302">
        <v>3.8560688424176752E-2</v>
      </c>
      <c r="E318" s="302">
        <f t="shared" si="140"/>
        <v>2.1508485115008851</v>
      </c>
      <c r="F318" s="303"/>
      <c r="G318" s="302">
        <v>1.0109065931573993</v>
      </c>
      <c r="H318" s="302">
        <v>0.91238065486043352</v>
      </c>
      <c r="I318" s="302">
        <v>1.018482451018007E-2</v>
      </c>
      <c r="J318" s="302">
        <f t="shared" si="141"/>
        <v>1.9334720725280128</v>
      </c>
      <c r="K318" s="303"/>
      <c r="L318" s="302">
        <v>0.90238723663249032</v>
      </c>
      <c r="M318" s="302">
        <v>0.83435385383694216</v>
      </c>
      <c r="N318" s="302">
        <v>5.4817062317726022E-3</v>
      </c>
      <c r="O318" s="302">
        <f t="shared" si="142"/>
        <v>1.7422227967012052</v>
      </c>
    </row>
    <row r="319" spans="1:15" s="236" customFormat="1" x14ac:dyDescent="0.2">
      <c r="A319" s="237" t="str">
        <f>name!E$8</f>
        <v>Skilled trades occupations</v>
      </c>
      <c r="B319" s="302">
        <v>9.0110889772974753E-2</v>
      </c>
      <c r="C319" s="302">
        <v>1.0411951053545898E-2</v>
      </c>
      <c r="D319" s="302">
        <v>5.8559827912250562E-2</v>
      </c>
      <c r="E319" s="302">
        <f t="shared" si="140"/>
        <v>0.15908266873877119</v>
      </c>
      <c r="F319" s="303"/>
      <c r="G319" s="302">
        <v>7.2665965613598602E-2</v>
      </c>
      <c r="H319" s="302">
        <v>7.6376078644738799E-3</v>
      </c>
      <c r="I319" s="302">
        <v>7.4175547832181052E-4</v>
      </c>
      <c r="J319" s="302">
        <f>SUM(G319:I319)</f>
        <v>8.1045328956394297E-2</v>
      </c>
      <c r="K319" s="303"/>
      <c r="L319" s="302">
        <v>7.1965137457758885E-2</v>
      </c>
      <c r="M319" s="302">
        <v>1.7701182446407698E-2</v>
      </c>
      <c r="N319" s="302">
        <v>1.379692250272079E-3</v>
      </c>
      <c r="O319" s="302">
        <f t="shared" si="142"/>
        <v>9.1046012154438666E-2</v>
      </c>
    </row>
    <row r="320" spans="1:15" s="236" customFormat="1" x14ac:dyDescent="0.2">
      <c r="A320" s="237" t="str">
        <f>name!E$9</f>
        <v>Caring, leisure and other service occupations</v>
      </c>
      <c r="B320" s="302">
        <v>0.15502321547047973</v>
      </c>
      <c r="C320" s="302">
        <v>0.15014396217545387</v>
      </c>
      <c r="D320" s="302">
        <v>2.6860782906278694E-2</v>
      </c>
      <c r="E320" s="302">
        <f t="shared" si="140"/>
        <v>0.33202796055221229</v>
      </c>
      <c r="F320" s="303"/>
      <c r="G320" s="302">
        <v>0.1486379161703463</v>
      </c>
      <c r="H320" s="302">
        <v>0.13219941269182725</v>
      </c>
      <c r="I320" s="302">
        <v>1.2704003033339937E-2</v>
      </c>
      <c r="J320" s="302">
        <f t="shared" ref="J320:J323" si="143">SUM(G320:I320)</f>
        <v>0.29354133189551351</v>
      </c>
      <c r="K320" s="303"/>
      <c r="L320" s="302">
        <v>0.17069306512342311</v>
      </c>
      <c r="M320" s="302">
        <v>0.13315494570164926</v>
      </c>
      <c r="N320" s="302">
        <v>9.7949488544515472E-3</v>
      </c>
      <c r="O320" s="302">
        <f t="shared" si="142"/>
        <v>0.31364295967952394</v>
      </c>
    </row>
    <row r="321" spans="1:15" s="236" customFormat="1" x14ac:dyDescent="0.2">
      <c r="A321" s="237" t="str">
        <f>name!E$10</f>
        <v>Sales and customer service occupations</v>
      </c>
      <c r="B321" s="302">
        <v>8.5642354854825922E-2</v>
      </c>
      <c r="C321" s="302">
        <v>9.6244181397946799E-2</v>
      </c>
      <c r="D321" s="302">
        <v>1.2929376090956278E-2</v>
      </c>
      <c r="E321" s="302">
        <f t="shared" si="140"/>
        <v>0.19481591234372903</v>
      </c>
      <c r="F321" s="303"/>
      <c r="G321" s="302">
        <v>8.3026704049617053E-2</v>
      </c>
      <c r="H321" s="302">
        <v>9.0471376994203004E-2</v>
      </c>
      <c r="I321" s="302">
        <v>1.8559654699942768E-3</v>
      </c>
      <c r="J321" s="302">
        <f t="shared" si="143"/>
        <v>0.17535404651381434</v>
      </c>
      <c r="K321" s="303"/>
      <c r="L321" s="302">
        <v>8.9044044851898582E-2</v>
      </c>
      <c r="M321" s="302">
        <v>0.1089846296695675</v>
      </c>
      <c r="N321" s="302">
        <v>1.804658318721622E-3</v>
      </c>
      <c r="O321" s="302">
        <f t="shared" si="142"/>
        <v>0.1998333328401877</v>
      </c>
    </row>
    <row r="322" spans="1:15" s="236" customFormat="1" x14ac:dyDescent="0.2">
      <c r="A322" s="237" t="str">
        <f>name!E$11</f>
        <v>Process, plant and machine operatives</v>
      </c>
      <c r="B322" s="302">
        <v>7.3860134457549784E-2</v>
      </c>
      <c r="C322" s="302">
        <v>2.5365808257774142E-2</v>
      </c>
      <c r="D322" s="302">
        <v>8.3126602486284316E-3</v>
      </c>
      <c r="E322" s="302">
        <f t="shared" si="140"/>
        <v>0.10753860296395236</v>
      </c>
      <c r="F322" s="303"/>
      <c r="G322" s="302">
        <v>5.5582932339090618E-2</v>
      </c>
      <c r="H322" s="302">
        <v>1.7773592619373262E-2</v>
      </c>
      <c r="I322" s="302">
        <v>6.4659589842527496E-4</v>
      </c>
      <c r="J322" s="302">
        <f t="shared" si="143"/>
        <v>7.4003120856889162E-2</v>
      </c>
      <c r="K322" s="303"/>
      <c r="L322" s="302">
        <v>5.4831444994941414E-2</v>
      </c>
      <c r="M322" s="302">
        <v>1.9950831171736804E-2</v>
      </c>
      <c r="N322" s="302">
        <v>5.7239896777213457E-4</v>
      </c>
      <c r="O322" s="302">
        <f t="shared" si="142"/>
        <v>7.535467513445035E-2</v>
      </c>
    </row>
    <row r="323" spans="1:15" s="236" customFormat="1" x14ac:dyDescent="0.2">
      <c r="A323" s="237" t="str">
        <f>name!E$12</f>
        <v>Elementary occupations</v>
      </c>
      <c r="B323" s="302">
        <v>0.10084161096707239</v>
      </c>
      <c r="C323" s="302">
        <v>0.10059615973673884</v>
      </c>
      <c r="D323" s="302">
        <v>7.9561964169747104E-3</v>
      </c>
      <c r="E323" s="302">
        <f t="shared" si="140"/>
        <v>0.20939396712078595</v>
      </c>
      <c r="F323" s="303"/>
      <c r="G323" s="302">
        <v>8.112817526405236E-2</v>
      </c>
      <c r="H323" s="302">
        <v>6.8870149620365473E-2</v>
      </c>
      <c r="I323" s="302">
        <v>1.0312594265148277E-3</v>
      </c>
      <c r="J323" s="302">
        <f t="shared" si="143"/>
        <v>0.15102958431093266</v>
      </c>
      <c r="K323" s="303"/>
      <c r="L323" s="302">
        <v>7.7796161314584625E-2</v>
      </c>
      <c r="M323" s="302">
        <v>4.0141559772189125E-2</v>
      </c>
      <c r="N323" s="302">
        <v>1.0846980806605039E-3</v>
      </c>
      <c r="O323" s="302">
        <f t="shared" si="142"/>
        <v>0.11902241916743425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3.9812952770360885</v>
      </c>
      <c r="C325" s="311">
        <f t="shared" ref="C325:E325" si="144">SUM(C315:C323)</f>
        <v>2.2052175798669005</v>
      </c>
      <c r="D325" s="311">
        <f t="shared" si="144"/>
        <v>0.48448714309700519</v>
      </c>
      <c r="E325" s="311">
        <f t="shared" si="144"/>
        <v>6.6709999999999932</v>
      </c>
      <c r="F325" s="311"/>
      <c r="G325" s="311">
        <f t="shared" ref="G325:J325" si="145">SUM(G315:G323)</f>
        <v>4.2981145575674926</v>
      </c>
      <c r="H325" s="311">
        <f t="shared" si="145"/>
        <v>2.0800385664374912</v>
      </c>
      <c r="I325" s="311">
        <f t="shared" si="145"/>
        <v>0.11784687599501596</v>
      </c>
      <c r="J325" s="311">
        <f t="shared" si="145"/>
        <v>6.4959999999999987</v>
      </c>
      <c r="K325" s="311"/>
      <c r="L325" s="311">
        <f t="shared" ref="L325:O325" si="146">SUM(L315:L323)</f>
        <v>4.3885437915334347</v>
      </c>
      <c r="M325" s="311">
        <f t="shared" si="146"/>
        <v>2.2539254766346821</v>
      </c>
      <c r="N325" s="311">
        <f t="shared" si="146"/>
        <v>0.12553073183187496</v>
      </c>
      <c r="O325" s="311">
        <f t="shared" si="146"/>
        <v>6.7679999999999909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0.19383584646240176</v>
      </c>
      <c r="C332" s="302">
        <v>7.6173829053435047E-2</v>
      </c>
      <c r="D332" s="302">
        <v>5.5694223884121881E-2</v>
      </c>
      <c r="E332" s="302">
        <f>SUM(B332:D332)</f>
        <v>0.3257038993999587</v>
      </c>
      <c r="F332" s="303"/>
      <c r="G332" s="302">
        <v>0.19207115722435231</v>
      </c>
      <c r="H332" s="302">
        <v>8.7843712702471127E-2</v>
      </c>
      <c r="I332" s="302">
        <v>5.9175054020145994E-2</v>
      </c>
      <c r="J332" s="302">
        <f>SUM(G332:I332)</f>
        <v>0.33908992394696946</v>
      </c>
      <c r="K332" s="303"/>
      <c r="L332" s="302">
        <v>0.18602327641924629</v>
      </c>
      <c r="M332" s="302">
        <v>0.1163149241437368</v>
      </c>
      <c r="N332" s="302">
        <v>5.0635987497876969E-2</v>
      </c>
      <c r="O332" s="302">
        <f>SUM(L332:N332)</f>
        <v>0.35297418806086006</v>
      </c>
    </row>
    <row r="333" spans="1:15" s="236" customFormat="1" x14ac:dyDescent="0.2">
      <c r="A333" s="237" t="str">
        <f>name!E$5</f>
        <v>Professional occupations</v>
      </c>
      <c r="B333" s="302">
        <v>3.8050297960689909</v>
      </c>
      <c r="C333" s="302">
        <v>1.9719432349019776</v>
      </c>
      <c r="D333" s="302">
        <v>0.28969694209553931</v>
      </c>
      <c r="E333" s="302">
        <f t="shared" ref="E333:E340" si="147">SUM(B333:D333)</f>
        <v>6.0666699730665083</v>
      </c>
      <c r="F333" s="303"/>
      <c r="G333" s="302">
        <v>4.0220977852868112</v>
      </c>
      <c r="H333" s="302">
        <v>1.990518339123821</v>
      </c>
      <c r="I333" s="302">
        <v>0.35771705744508719</v>
      </c>
      <c r="J333" s="302">
        <f t="shared" ref="J333:J335" si="148">SUM(G333:I333)</f>
        <v>6.3703331818557194</v>
      </c>
      <c r="K333" s="303"/>
      <c r="L333" s="302">
        <v>4.5104938875194476</v>
      </c>
      <c r="M333" s="302">
        <v>2.5788676966915163</v>
      </c>
      <c r="N333" s="302">
        <v>0.33430700005766395</v>
      </c>
      <c r="O333" s="302">
        <f t="shared" ref="O333:O340" si="149">SUM(L333:N333)</f>
        <v>7.4236685842686283</v>
      </c>
    </row>
    <row r="334" spans="1:15" s="236" customFormat="1" x14ac:dyDescent="0.2">
      <c r="A334" s="237" t="str">
        <f>name!E$6</f>
        <v>Associate professional occupations</v>
      </c>
      <c r="B334" s="302">
        <v>0.51872432495033061</v>
      </c>
      <c r="C334" s="302">
        <v>0.46572227016767809</v>
      </c>
      <c r="D334" s="302">
        <v>0.16258007975045977</v>
      </c>
      <c r="E334" s="302">
        <f t="shared" si="147"/>
        <v>1.1470266748684685</v>
      </c>
      <c r="F334" s="303"/>
      <c r="G334" s="302">
        <v>0.5394465391549943</v>
      </c>
      <c r="H334" s="302">
        <v>0.4591370563333973</v>
      </c>
      <c r="I334" s="302">
        <v>0.1410695860384954</v>
      </c>
      <c r="J334" s="302">
        <f t="shared" si="148"/>
        <v>1.1396531815268869</v>
      </c>
      <c r="K334" s="303"/>
      <c r="L334" s="302">
        <v>0.67808755648701058</v>
      </c>
      <c r="M334" s="302">
        <v>0.67474532851403157</v>
      </c>
      <c r="N334" s="302">
        <v>0.12159625502133992</v>
      </c>
      <c r="O334" s="302">
        <f t="shared" si="149"/>
        <v>1.4744291400223819</v>
      </c>
    </row>
    <row r="335" spans="1:15" s="236" customFormat="1" x14ac:dyDescent="0.2">
      <c r="A335" s="237" t="str">
        <f>name!E$7</f>
        <v>Administrative and secretarial occupations</v>
      </c>
      <c r="B335" s="302">
        <v>0.28996735024706832</v>
      </c>
      <c r="C335" s="302">
        <v>0.70063716375721896</v>
      </c>
      <c r="D335" s="302">
        <v>1.8093331831300553E-2</v>
      </c>
      <c r="E335" s="302">
        <f t="shared" si="147"/>
        <v>1.0086978458355877</v>
      </c>
      <c r="F335" s="303"/>
      <c r="G335" s="302">
        <v>0.24331334821326556</v>
      </c>
      <c r="H335" s="302">
        <v>0.55537311986538751</v>
      </c>
      <c r="I335" s="302">
        <v>1.5796555063326268E-2</v>
      </c>
      <c r="J335" s="302">
        <f t="shared" si="148"/>
        <v>0.81448302314197929</v>
      </c>
      <c r="K335" s="303"/>
      <c r="L335" s="302">
        <v>0.15335849611737601</v>
      </c>
      <c r="M335" s="302">
        <v>0.34637492160107047</v>
      </c>
      <c r="N335" s="302">
        <v>8.5925284143439189E-3</v>
      </c>
      <c r="O335" s="302">
        <f t="shared" si="149"/>
        <v>0.50832594613279036</v>
      </c>
    </row>
    <row r="336" spans="1:15" s="236" customFormat="1" x14ac:dyDescent="0.2">
      <c r="A336" s="237" t="str">
        <f>name!E$8</f>
        <v>Skilled trades occupations</v>
      </c>
      <c r="B336" s="302">
        <v>0.14344909623953594</v>
      </c>
      <c r="C336" s="302">
        <v>9.1090837780718803E-2</v>
      </c>
      <c r="D336" s="302">
        <v>2.584059807162473E-2</v>
      </c>
      <c r="E336" s="302">
        <f t="shared" si="147"/>
        <v>0.2603805320918795</v>
      </c>
      <c r="F336" s="303"/>
      <c r="G336" s="302">
        <v>0.10028076932398858</v>
      </c>
      <c r="H336" s="302">
        <v>5.5005579442297288E-2</v>
      </c>
      <c r="I336" s="302">
        <v>2.2486106781082472E-2</v>
      </c>
      <c r="J336" s="302">
        <f>SUM(G336:I336)</f>
        <v>0.17777245554736834</v>
      </c>
      <c r="K336" s="303"/>
      <c r="L336" s="302">
        <v>6.4047447118818226E-2</v>
      </c>
      <c r="M336" s="302">
        <v>2.6448967081059201E-2</v>
      </c>
      <c r="N336" s="302">
        <v>4.2387879412920007E-2</v>
      </c>
      <c r="O336" s="302">
        <f t="shared" si="149"/>
        <v>0.13288429361279744</v>
      </c>
    </row>
    <row r="337" spans="1:15" s="236" customFormat="1" x14ac:dyDescent="0.2">
      <c r="A337" s="237" t="str">
        <f>name!E$9</f>
        <v>Caring, leisure and other service occupations</v>
      </c>
      <c r="B337" s="302">
        <v>1.5814023131845945</v>
      </c>
      <c r="C337" s="302">
        <v>2.1499516250690474</v>
      </c>
      <c r="D337" s="302">
        <v>8.8790230988932795E-2</v>
      </c>
      <c r="E337" s="302">
        <f t="shared" si="147"/>
        <v>3.8201441692425746</v>
      </c>
      <c r="F337" s="303"/>
      <c r="G337" s="302">
        <v>1.3856540368629477</v>
      </c>
      <c r="H337" s="302">
        <v>1.8246560563514438</v>
      </c>
      <c r="I337" s="302">
        <v>9.0868202262743697E-2</v>
      </c>
      <c r="J337" s="302">
        <f t="shared" ref="J337:J340" si="150">SUM(G337:I337)</f>
        <v>3.3011782954771354</v>
      </c>
      <c r="K337" s="303"/>
      <c r="L337" s="302">
        <v>1.7740306576546452</v>
      </c>
      <c r="M337" s="302">
        <v>1.9100491001982978</v>
      </c>
      <c r="N337" s="302">
        <v>0.14168644950226361</v>
      </c>
      <c r="O337" s="302">
        <f t="shared" si="149"/>
        <v>3.8257662073552066</v>
      </c>
    </row>
    <row r="338" spans="1:15" s="236" customFormat="1" x14ac:dyDescent="0.2">
      <c r="A338" s="237" t="str">
        <f>name!E$10</f>
        <v>Sales and customer service occupations</v>
      </c>
      <c r="B338" s="302">
        <v>2.681078507113329E-2</v>
      </c>
      <c r="C338" s="302">
        <v>5.1053348523148058E-2</v>
      </c>
      <c r="D338" s="302">
        <v>1.5067015122776431E-2</v>
      </c>
      <c r="E338" s="302">
        <f t="shared" si="147"/>
        <v>9.2931148717057779E-2</v>
      </c>
      <c r="F338" s="303"/>
      <c r="G338" s="302">
        <v>2.2635862201639871E-2</v>
      </c>
      <c r="H338" s="302">
        <v>4.106431475057444E-2</v>
      </c>
      <c r="I338" s="302">
        <v>1.0367489648771936E-2</v>
      </c>
      <c r="J338" s="302">
        <f t="shared" si="150"/>
        <v>7.4067666600986237E-2</v>
      </c>
      <c r="K338" s="303"/>
      <c r="L338" s="302">
        <v>2.5572124781680781E-2</v>
      </c>
      <c r="M338" s="302">
        <v>4.3957621525326986E-2</v>
      </c>
      <c r="N338" s="302">
        <v>1.2706295406745987E-2</v>
      </c>
      <c r="O338" s="302">
        <f t="shared" si="149"/>
        <v>8.223604171375376E-2</v>
      </c>
    </row>
    <row r="339" spans="1:15" s="236" customFormat="1" x14ac:dyDescent="0.2">
      <c r="A339" s="237" t="str">
        <f>name!E$11</f>
        <v>Process, plant and machine operatives</v>
      </c>
      <c r="B339" s="302">
        <v>2.3699042958138579E-2</v>
      </c>
      <c r="C339" s="302">
        <v>3.2568259210938907E-2</v>
      </c>
      <c r="D339" s="302">
        <v>0.18703737004540835</v>
      </c>
      <c r="E339" s="302">
        <f t="shared" si="147"/>
        <v>0.24330467221448585</v>
      </c>
      <c r="F339" s="303"/>
      <c r="G339" s="302">
        <v>1.588815746136291E-2</v>
      </c>
      <c r="H339" s="302">
        <v>1.9496909966018869E-2</v>
      </c>
      <c r="I339" s="302">
        <v>0.19036832469489512</v>
      </c>
      <c r="J339" s="302">
        <f t="shared" si="150"/>
        <v>0.22575339212227691</v>
      </c>
      <c r="K339" s="303"/>
      <c r="L339" s="302">
        <v>1.103250187645396E-2</v>
      </c>
      <c r="M339" s="302">
        <v>1.9210098230058092E-2</v>
      </c>
      <c r="N339" s="302">
        <v>0.22783029109170383</v>
      </c>
      <c r="O339" s="302">
        <f t="shared" si="149"/>
        <v>0.25807289119821586</v>
      </c>
    </row>
    <row r="340" spans="1:15" s="236" customFormat="1" x14ac:dyDescent="0.2">
      <c r="A340" s="237" t="str">
        <f>name!E$12</f>
        <v>Elementary occupations</v>
      </c>
      <c r="B340" s="302">
        <v>8.4092164369587288E-2</v>
      </c>
      <c r="C340" s="302">
        <v>0.6803175605617322</v>
      </c>
      <c r="D340" s="302">
        <v>3.5731359632182914E-2</v>
      </c>
      <c r="E340" s="302">
        <f t="shared" si="147"/>
        <v>0.80014108456350241</v>
      </c>
      <c r="F340" s="303"/>
      <c r="G340" s="302">
        <v>5.8800933046545212E-2</v>
      </c>
      <c r="H340" s="302">
        <v>0.46879520594874086</v>
      </c>
      <c r="I340" s="302">
        <v>2.307274078538454E-2</v>
      </c>
      <c r="J340" s="302">
        <f t="shared" si="150"/>
        <v>0.55066887978067069</v>
      </c>
      <c r="K340" s="303"/>
      <c r="L340" s="302">
        <v>4.0018870617161639E-2</v>
      </c>
      <c r="M340" s="302">
        <v>2.8000884874281869E-2</v>
      </c>
      <c r="N340" s="302">
        <v>9.1622952143907546E-2</v>
      </c>
      <c r="O340" s="302">
        <f t="shared" si="149"/>
        <v>0.15964270763535104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6.667010719551782</v>
      </c>
      <c r="C342" s="311">
        <f t="shared" ref="C342:E342" si="151">SUM(C332:C340)</f>
        <v>6.2194581290258952</v>
      </c>
      <c r="D342" s="311">
        <f t="shared" si="151"/>
        <v>0.87853115142234672</v>
      </c>
      <c r="E342" s="311">
        <f t="shared" si="151"/>
        <v>13.765000000000024</v>
      </c>
      <c r="F342" s="311"/>
      <c r="G342" s="311">
        <f t="shared" ref="G342:J342" si="152">SUM(G332:G340)</f>
        <v>6.5801885887759077</v>
      </c>
      <c r="H342" s="311">
        <f t="shared" si="152"/>
        <v>5.5018902944841521</v>
      </c>
      <c r="I342" s="311">
        <f t="shared" si="152"/>
        <v>0.9109211167399327</v>
      </c>
      <c r="J342" s="311">
        <f t="shared" si="152"/>
        <v>12.992999999999991</v>
      </c>
      <c r="K342" s="311"/>
      <c r="L342" s="311">
        <f t="shared" ref="L342:O342" si="153">SUM(L332:L340)</f>
        <v>7.4426648185918403</v>
      </c>
      <c r="M342" s="311">
        <f t="shared" si="153"/>
        <v>5.7439695428593787</v>
      </c>
      <c r="N342" s="311">
        <f t="shared" si="153"/>
        <v>1.0313656385487657</v>
      </c>
      <c r="O342" s="311">
        <f t="shared" si="153"/>
        <v>14.217999999999986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0.50616889844837865</v>
      </c>
      <c r="C349" s="302">
        <v>0.15043244042281614</v>
      </c>
      <c r="D349" s="302">
        <v>6.791292657774145E-2</v>
      </c>
      <c r="E349" s="302">
        <f>SUM(B349:D349)</f>
        <v>0.72451426544893627</v>
      </c>
      <c r="F349" s="303"/>
      <c r="G349" s="302">
        <v>0.57734839152336404</v>
      </c>
      <c r="H349" s="302">
        <v>0.22419432138875275</v>
      </c>
      <c r="I349" s="302">
        <v>0.13255560838091981</v>
      </c>
      <c r="J349" s="302">
        <f>SUM(G349:I349)</f>
        <v>0.9340983212930366</v>
      </c>
      <c r="K349" s="303"/>
      <c r="L349" s="302">
        <v>0.58645383048875011</v>
      </c>
      <c r="M349" s="302">
        <v>0.28498276258748656</v>
      </c>
      <c r="N349" s="302">
        <v>0.15926663172933492</v>
      </c>
      <c r="O349" s="302">
        <f>SUM(L349:N349)</f>
        <v>1.0307032248055716</v>
      </c>
    </row>
    <row r="350" spans="1:15" s="236" customFormat="1" x14ac:dyDescent="0.2">
      <c r="A350" s="237" t="str">
        <f>name!E$5</f>
        <v>Professional occupations</v>
      </c>
      <c r="B350" s="302">
        <v>3.5079051712175122</v>
      </c>
      <c r="C350" s="302">
        <v>1.6861512816962463</v>
      </c>
      <c r="D350" s="302">
        <v>0.42929466724236731</v>
      </c>
      <c r="E350" s="302">
        <f t="shared" ref="E350:E357" si="154">SUM(B350:D350)</f>
        <v>5.6233511201561264</v>
      </c>
      <c r="F350" s="303"/>
      <c r="G350" s="302">
        <v>4.2507128805209478</v>
      </c>
      <c r="H350" s="302">
        <v>2.1708232841441299</v>
      </c>
      <c r="I350" s="302">
        <v>0.59592158766039049</v>
      </c>
      <c r="J350" s="302">
        <f t="shared" ref="J350:J352" si="155">SUM(G350:I350)</f>
        <v>7.017457752325468</v>
      </c>
      <c r="K350" s="303"/>
      <c r="L350" s="302">
        <v>4.7497689325501771</v>
      </c>
      <c r="M350" s="302">
        <v>2.4683015927962169</v>
      </c>
      <c r="N350" s="302">
        <v>0.57442752902019245</v>
      </c>
      <c r="O350" s="302">
        <f t="shared" ref="O350:O357" si="156">SUM(L350:N350)</f>
        <v>7.792498054366586</v>
      </c>
    </row>
    <row r="351" spans="1:15" s="236" customFormat="1" x14ac:dyDescent="0.2">
      <c r="A351" s="237" t="str">
        <f>name!E$6</f>
        <v>Associate professional occupations</v>
      </c>
      <c r="B351" s="302">
        <v>1.464449282485208</v>
      </c>
      <c r="C351" s="302">
        <v>0.88601512727399656</v>
      </c>
      <c r="D351" s="302">
        <v>0.2005089499214732</v>
      </c>
      <c r="E351" s="302">
        <f t="shared" si="154"/>
        <v>2.5509733596806776</v>
      </c>
      <c r="F351" s="303"/>
      <c r="G351" s="302">
        <v>1.7144297851917678</v>
      </c>
      <c r="H351" s="302">
        <v>1.1239833079224111</v>
      </c>
      <c r="I351" s="302">
        <v>0.17753069831594157</v>
      </c>
      <c r="J351" s="302">
        <f t="shared" si="155"/>
        <v>3.0159437914301201</v>
      </c>
      <c r="K351" s="303"/>
      <c r="L351" s="302">
        <v>3.0711954212103874</v>
      </c>
      <c r="M351" s="302">
        <v>1.8039537354176991</v>
      </c>
      <c r="N351" s="302">
        <v>0.24187019105058269</v>
      </c>
      <c r="O351" s="302">
        <f t="shared" si="156"/>
        <v>5.1170193476786698</v>
      </c>
    </row>
    <row r="352" spans="1:15" s="236" customFormat="1" x14ac:dyDescent="0.2">
      <c r="A352" s="237" t="str">
        <f>name!E$7</f>
        <v>Administrative and secretarial occupations</v>
      </c>
      <c r="B352" s="302">
        <v>0.66760424031339172</v>
      </c>
      <c r="C352" s="302">
        <v>1.0353709905088704</v>
      </c>
      <c r="D352" s="302">
        <v>4.1003731928337513E-2</v>
      </c>
      <c r="E352" s="302">
        <f t="shared" si="154"/>
        <v>1.7439789627505997</v>
      </c>
      <c r="F352" s="303"/>
      <c r="G352" s="302">
        <v>0.67538664471506515</v>
      </c>
      <c r="H352" s="302">
        <v>1.0090657464594375</v>
      </c>
      <c r="I352" s="302">
        <v>2.7974577869011027E-2</v>
      </c>
      <c r="J352" s="302">
        <f t="shared" si="155"/>
        <v>1.7124269690435137</v>
      </c>
      <c r="K352" s="303"/>
      <c r="L352" s="302">
        <v>0.49157258302123119</v>
      </c>
      <c r="M352" s="302">
        <v>0.51074356346325278</v>
      </c>
      <c r="N352" s="302">
        <v>2.094483849883505E-2</v>
      </c>
      <c r="O352" s="302">
        <f t="shared" si="156"/>
        <v>1.0232609849833192</v>
      </c>
    </row>
    <row r="353" spans="1:15" s="236" customFormat="1" x14ac:dyDescent="0.2">
      <c r="A353" s="237" t="str">
        <f>name!E$8</f>
        <v>Skilled trades occupations</v>
      </c>
      <c r="B353" s="302">
        <v>0.13560507036027575</v>
      </c>
      <c r="C353" s="302">
        <v>9.9958541688143498E-2</v>
      </c>
      <c r="D353" s="302">
        <v>2.9698248358524592E-2</v>
      </c>
      <c r="E353" s="302">
        <f t="shared" si="154"/>
        <v>0.26526186040694383</v>
      </c>
      <c r="F353" s="303"/>
      <c r="G353" s="302">
        <v>0.1003812438105374</v>
      </c>
      <c r="H353" s="302">
        <v>7.6478775801673129E-2</v>
      </c>
      <c r="I353" s="302">
        <v>6.4588571288237459E-2</v>
      </c>
      <c r="J353" s="302">
        <f>SUM(G353:I353)</f>
        <v>0.24144859090044801</v>
      </c>
      <c r="K353" s="303"/>
      <c r="L353" s="302">
        <v>6.4881313331527316E-2</v>
      </c>
      <c r="M353" s="302">
        <v>5.7812980314160413E-2</v>
      </c>
      <c r="N353" s="302">
        <v>7.3737279772783076E-2</v>
      </c>
      <c r="O353" s="302">
        <f t="shared" si="156"/>
        <v>0.19643157341847081</v>
      </c>
    </row>
    <row r="354" spans="1:15" s="236" customFormat="1" x14ac:dyDescent="0.2">
      <c r="A354" s="237" t="str">
        <f>name!E$9</f>
        <v>Caring, leisure and other service occupations</v>
      </c>
      <c r="B354" s="302">
        <v>3.2239439763481301</v>
      </c>
      <c r="C354" s="302">
        <v>2.9066207783003839</v>
      </c>
      <c r="D354" s="302">
        <v>0.39999233783815308</v>
      </c>
      <c r="E354" s="302">
        <f t="shared" si="154"/>
        <v>6.5305570924866672</v>
      </c>
      <c r="F354" s="303"/>
      <c r="G354" s="302">
        <v>3.510128662057562</v>
      </c>
      <c r="H354" s="302">
        <v>3.0690323436142362</v>
      </c>
      <c r="I354" s="302">
        <v>0.32644424734577587</v>
      </c>
      <c r="J354" s="302">
        <f t="shared" ref="J354:J357" si="157">SUM(G354:I354)</f>
        <v>6.9056052530175744</v>
      </c>
      <c r="K354" s="303"/>
      <c r="L354" s="302">
        <v>4.163073787674973</v>
      </c>
      <c r="M354" s="302">
        <v>3.0141962662138546</v>
      </c>
      <c r="N354" s="302">
        <v>0.42144104573120783</v>
      </c>
      <c r="O354" s="302">
        <f t="shared" si="156"/>
        <v>7.5987110996200355</v>
      </c>
    </row>
    <row r="355" spans="1:15" s="236" customFormat="1" x14ac:dyDescent="0.2">
      <c r="A355" s="237" t="str">
        <f>name!E$10</f>
        <v>Sales and customer service occupations</v>
      </c>
      <c r="B355" s="302">
        <v>0.11058327035745992</v>
      </c>
      <c r="C355" s="302">
        <v>0.12048819556650241</v>
      </c>
      <c r="D355" s="302">
        <v>1.7089774890493188E-2</v>
      </c>
      <c r="E355" s="302">
        <f t="shared" si="154"/>
        <v>0.24816124081445551</v>
      </c>
      <c r="F355" s="303"/>
      <c r="G355" s="302">
        <v>0.11065102866171939</v>
      </c>
      <c r="H355" s="302">
        <v>0.11983786274500974</v>
      </c>
      <c r="I355" s="302">
        <v>1.710575761122593E-2</v>
      </c>
      <c r="J355" s="302">
        <f t="shared" si="157"/>
        <v>0.24759464901795505</v>
      </c>
      <c r="K355" s="303"/>
      <c r="L355" s="302">
        <v>0.121389782266945</v>
      </c>
      <c r="M355" s="302">
        <v>0.12737598636056885</v>
      </c>
      <c r="N355" s="302">
        <v>1.7360649635179404E-2</v>
      </c>
      <c r="O355" s="302">
        <f t="shared" si="156"/>
        <v>0.26612641826269323</v>
      </c>
    </row>
    <row r="356" spans="1:15" s="236" customFormat="1" x14ac:dyDescent="0.2">
      <c r="A356" s="237" t="str">
        <f>name!E$11</f>
        <v>Process, plant and machine operatives</v>
      </c>
      <c r="B356" s="302">
        <v>4.8700155323777708E-2</v>
      </c>
      <c r="C356" s="302">
        <v>7.1008108438102679E-2</v>
      </c>
      <c r="D356" s="302">
        <v>8.3931759645525673E-3</v>
      </c>
      <c r="E356" s="302">
        <f t="shared" si="154"/>
        <v>0.12810143972643295</v>
      </c>
      <c r="F356" s="303"/>
      <c r="G356" s="302">
        <v>3.5281885491757793E-2</v>
      </c>
      <c r="H356" s="302">
        <v>6.1621299039072083E-2</v>
      </c>
      <c r="I356" s="302">
        <v>2.0843803183068787E-2</v>
      </c>
      <c r="J356" s="302">
        <f t="shared" si="157"/>
        <v>0.11774698771389867</v>
      </c>
      <c r="K356" s="303"/>
      <c r="L356" s="302">
        <v>2.45885573197719E-2</v>
      </c>
      <c r="M356" s="302">
        <v>4.5472659056774105E-2</v>
      </c>
      <c r="N356" s="302">
        <v>2.4087712482127259E-2</v>
      </c>
      <c r="O356" s="302">
        <f t="shared" si="156"/>
        <v>9.4148928858673264E-2</v>
      </c>
    </row>
    <row r="357" spans="1:15" s="236" customFormat="1" x14ac:dyDescent="0.2">
      <c r="A357" s="237" t="str">
        <f>name!E$12</f>
        <v>Elementary occupations</v>
      </c>
      <c r="B357" s="302">
        <v>0.13382088792212404</v>
      </c>
      <c r="C357" s="302">
        <v>0.30824143241189783</v>
      </c>
      <c r="D357" s="302">
        <v>2.2038338195170207E-2</v>
      </c>
      <c r="E357" s="302">
        <f t="shared" si="154"/>
        <v>0.46410065852919208</v>
      </c>
      <c r="F357" s="303"/>
      <c r="G357" s="302">
        <v>0.10905939034629934</v>
      </c>
      <c r="H357" s="302">
        <v>0.25268930419945279</v>
      </c>
      <c r="I357" s="302">
        <v>3.3928990712222301E-2</v>
      </c>
      <c r="J357" s="302">
        <f t="shared" si="157"/>
        <v>0.39567768525797442</v>
      </c>
      <c r="K357" s="303"/>
      <c r="L357" s="302">
        <v>7.8093889680775644E-2</v>
      </c>
      <c r="M357" s="302">
        <v>0.10631304448066242</v>
      </c>
      <c r="N357" s="302">
        <v>3.869343384455845E-2</v>
      </c>
      <c r="O357" s="302">
        <f t="shared" si="156"/>
        <v>0.2231003680059965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9.798780952776255</v>
      </c>
      <c r="C359" s="311">
        <f t="shared" ref="C359:E359" si="158">SUM(C349:C357)</f>
        <v>7.2642868963069605</v>
      </c>
      <c r="D359" s="311">
        <f t="shared" si="158"/>
        <v>1.2159321509168133</v>
      </c>
      <c r="E359" s="311">
        <f t="shared" si="158"/>
        <v>18.279000000000028</v>
      </c>
      <c r="F359" s="311"/>
      <c r="G359" s="311">
        <f t="shared" ref="G359:J359" si="159">SUM(G349:G357)</f>
        <v>11.083379912319019</v>
      </c>
      <c r="H359" s="311">
        <f t="shared" si="159"/>
        <v>8.1077262453141756</v>
      </c>
      <c r="I359" s="311">
        <f t="shared" si="159"/>
        <v>1.3968938423667934</v>
      </c>
      <c r="J359" s="311">
        <f t="shared" si="159"/>
        <v>20.587999999999994</v>
      </c>
      <c r="K359" s="311"/>
      <c r="L359" s="311">
        <f t="shared" ref="L359:O359" si="160">SUM(L349:L357)</f>
        <v>13.351018097544539</v>
      </c>
      <c r="M359" s="311">
        <f t="shared" si="160"/>
        <v>8.4191525906906772</v>
      </c>
      <c r="N359" s="311">
        <f t="shared" si="160"/>
        <v>1.5718293117648012</v>
      </c>
      <c r="O359" s="311">
        <f t="shared" si="160"/>
        <v>23.342000000000017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0.20811061955570301</v>
      </c>
      <c r="C366" s="302">
        <v>6.4680926238249323E-2</v>
      </c>
      <c r="D366" s="302">
        <v>8.4843791526555315E-2</v>
      </c>
      <c r="E366" s="302">
        <f>SUM(B366:D366)</f>
        <v>0.35763533732050762</v>
      </c>
      <c r="F366" s="303"/>
      <c r="G366" s="302">
        <v>0.22606566909558906</v>
      </c>
      <c r="H366" s="302">
        <v>8.0649260732583411E-2</v>
      </c>
      <c r="I366" s="302">
        <v>8.4985203296762138E-2</v>
      </c>
      <c r="J366" s="302">
        <f>SUM(G366:I366)</f>
        <v>0.39170013312493462</v>
      </c>
      <c r="K366" s="303"/>
      <c r="L366" s="302">
        <v>0.21824206087546186</v>
      </c>
      <c r="M366" s="302">
        <v>0.10078136399077336</v>
      </c>
      <c r="N366" s="302">
        <v>8.0388327112317914E-2</v>
      </c>
      <c r="O366" s="302">
        <f>SUM(L366:N366)</f>
        <v>0.39941175197855316</v>
      </c>
    </row>
    <row r="367" spans="1:15" s="236" customFormat="1" x14ac:dyDescent="0.2">
      <c r="A367" s="237" t="str">
        <f>name!E$5</f>
        <v>Professional occupations</v>
      </c>
      <c r="B367" s="302">
        <v>0.27431229781790323</v>
      </c>
      <c r="C367" s="302">
        <v>0.15610115548128214</v>
      </c>
      <c r="D367" s="302">
        <v>0.27260522700838963</v>
      </c>
      <c r="E367" s="302">
        <f t="shared" ref="E367:E374" si="161">SUM(B367:D367)</f>
        <v>0.70301868030757497</v>
      </c>
      <c r="F367" s="303"/>
      <c r="G367" s="302">
        <v>0.36028326266690441</v>
      </c>
      <c r="H367" s="302">
        <v>0.20339955518781716</v>
      </c>
      <c r="I367" s="302">
        <v>0.25540370631249076</v>
      </c>
      <c r="J367" s="302">
        <f t="shared" ref="J367:J369" si="162">SUM(G367:I367)</f>
        <v>0.81908652416721228</v>
      </c>
      <c r="K367" s="303"/>
      <c r="L367" s="302">
        <v>0.43616282523933092</v>
      </c>
      <c r="M367" s="302">
        <v>0.29547303334344116</v>
      </c>
      <c r="N367" s="302">
        <v>0.23846490831902953</v>
      </c>
      <c r="O367" s="302">
        <f t="shared" ref="O367:O374" si="163">SUM(L367:N367)</f>
        <v>0.97010076690180158</v>
      </c>
    </row>
    <row r="368" spans="1:15" s="236" customFormat="1" x14ac:dyDescent="0.2">
      <c r="A368" s="237" t="str">
        <f>name!E$6</f>
        <v>Associate professional occupations</v>
      </c>
      <c r="B368" s="302">
        <v>0.39955491549163991</v>
      </c>
      <c r="C368" s="302">
        <v>0.32745210500642052</v>
      </c>
      <c r="D368" s="302">
        <v>0.77075455263351389</v>
      </c>
      <c r="E368" s="302">
        <f t="shared" si="161"/>
        <v>1.4977615731315743</v>
      </c>
      <c r="F368" s="303"/>
      <c r="G368" s="302">
        <v>0.45775965023074294</v>
      </c>
      <c r="H368" s="302">
        <v>0.32721656472778016</v>
      </c>
      <c r="I368" s="302">
        <v>0.7425010010032882</v>
      </c>
      <c r="J368" s="302">
        <f t="shared" si="162"/>
        <v>1.5274772159618113</v>
      </c>
      <c r="K368" s="303"/>
      <c r="L368" s="302">
        <v>0.43485152165867019</v>
      </c>
      <c r="M368" s="302">
        <v>0.33138851098474298</v>
      </c>
      <c r="N368" s="302">
        <v>0.69689167933622187</v>
      </c>
      <c r="O368" s="302">
        <f t="shared" si="163"/>
        <v>1.463131711979635</v>
      </c>
    </row>
    <row r="369" spans="1:15" s="236" customFormat="1" x14ac:dyDescent="0.2">
      <c r="A369" s="237" t="str">
        <f>name!E$7</f>
        <v>Administrative and secretarial occupations</v>
      </c>
      <c r="B369" s="302">
        <v>0.21687406193559339</v>
      </c>
      <c r="C369" s="302">
        <v>0.53453090604058462</v>
      </c>
      <c r="D369" s="302">
        <v>2.1140169532706071E-2</v>
      </c>
      <c r="E369" s="302">
        <f t="shared" si="161"/>
        <v>0.77254513750888409</v>
      </c>
      <c r="F369" s="303"/>
      <c r="G369" s="302">
        <v>0.21476509176355155</v>
      </c>
      <c r="H369" s="302">
        <v>0.49907239672574338</v>
      </c>
      <c r="I369" s="302">
        <v>1.560282547582517E-2</v>
      </c>
      <c r="J369" s="302">
        <f t="shared" si="162"/>
        <v>0.7294403139651201</v>
      </c>
      <c r="K369" s="303"/>
      <c r="L369" s="302">
        <v>0.208491593518183</v>
      </c>
      <c r="M369" s="302">
        <v>0.51667962917602939</v>
      </c>
      <c r="N369" s="302">
        <v>1.4278066445401947E-2</v>
      </c>
      <c r="O369" s="302">
        <f t="shared" si="163"/>
        <v>0.73944928913961439</v>
      </c>
    </row>
    <row r="370" spans="1:15" s="236" customFormat="1" x14ac:dyDescent="0.2">
      <c r="A370" s="237" t="str">
        <f>name!E$8</f>
        <v>Skilled trades occupations</v>
      </c>
      <c r="B370" s="302">
        <v>0.10472601120023568</v>
      </c>
      <c r="C370" s="302">
        <v>8.1177261404529993E-2</v>
      </c>
      <c r="D370" s="302">
        <v>9.8212865831617188E-2</v>
      </c>
      <c r="E370" s="302">
        <f t="shared" si="161"/>
        <v>0.28411613843638289</v>
      </c>
      <c r="F370" s="303"/>
      <c r="G370" s="302">
        <v>8.6542121900810856E-2</v>
      </c>
      <c r="H370" s="302">
        <v>4.9165319662617717E-2</v>
      </c>
      <c r="I370" s="302">
        <v>8.5107202136974619E-2</v>
      </c>
      <c r="J370" s="302">
        <f>SUM(G370:I370)</f>
        <v>0.22081464370040318</v>
      </c>
      <c r="K370" s="303"/>
      <c r="L370" s="302">
        <v>5.919808529205723E-2</v>
      </c>
      <c r="M370" s="302">
        <v>6.4188631967436946E-2</v>
      </c>
      <c r="N370" s="302">
        <v>7.2524435840670462E-2</v>
      </c>
      <c r="O370" s="302">
        <f t="shared" si="163"/>
        <v>0.19591115310016466</v>
      </c>
    </row>
    <row r="371" spans="1:15" s="236" customFormat="1" x14ac:dyDescent="0.2">
      <c r="A371" s="237" t="str">
        <f>name!E$9</f>
        <v>Caring, leisure and other service occupations</v>
      </c>
      <c r="B371" s="302">
        <v>0.22362002996794131</v>
      </c>
      <c r="C371" s="302">
        <v>0.32911159741179763</v>
      </c>
      <c r="D371" s="302">
        <v>3.6532506898470096E-2</v>
      </c>
      <c r="E371" s="302">
        <f t="shared" si="161"/>
        <v>0.58926413427820901</v>
      </c>
      <c r="F371" s="303"/>
      <c r="G371" s="302">
        <v>0.19012878660549032</v>
      </c>
      <c r="H371" s="302">
        <v>0.26044141782877289</v>
      </c>
      <c r="I371" s="302">
        <v>2.7561824881250863E-2</v>
      </c>
      <c r="J371" s="302">
        <f t="shared" ref="J371:J374" si="164">SUM(G371:I371)</f>
        <v>0.47813202931551407</v>
      </c>
      <c r="K371" s="303"/>
      <c r="L371" s="302">
        <v>0.15775844690333798</v>
      </c>
      <c r="M371" s="302">
        <v>0.25532355918397798</v>
      </c>
      <c r="N371" s="302">
        <v>2.5693576059636427E-2</v>
      </c>
      <c r="O371" s="302">
        <f t="shared" si="163"/>
        <v>0.43877558214695234</v>
      </c>
    </row>
    <row r="372" spans="1:15" s="236" customFormat="1" x14ac:dyDescent="0.2">
      <c r="A372" s="237" t="str">
        <f>name!E$10</f>
        <v>Sales and customer service occupations</v>
      </c>
      <c r="B372" s="302">
        <v>9.8539770501486171E-2</v>
      </c>
      <c r="C372" s="302">
        <v>0.23357233805510305</v>
      </c>
      <c r="D372" s="302">
        <v>2.0114331551013259E-2</v>
      </c>
      <c r="E372" s="302">
        <f t="shared" si="161"/>
        <v>0.35222644010760251</v>
      </c>
      <c r="F372" s="303"/>
      <c r="G372" s="302">
        <v>9.4405503415939784E-2</v>
      </c>
      <c r="H372" s="302">
        <v>0.19020550188593818</v>
      </c>
      <c r="I372" s="302">
        <v>1.3989624512068189E-2</v>
      </c>
      <c r="J372" s="302">
        <f t="shared" si="164"/>
        <v>0.29860062981394619</v>
      </c>
      <c r="K372" s="303"/>
      <c r="L372" s="302">
        <v>9.1679035321767854E-2</v>
      </c>
      <c r="M372" s="302">
        <v>0.24920167742734992</v>
      </c>
      <c r="N372" s="302">
        <v>1.2382825679157447E-2</v>
      </c>
      <c r="O372" s="302">
        <f t="shared" si="163"/>
        <v>0.35326353842827524</v>
      </c>
    </row>
    <row r="373" spans="1:15" s="236" customFormat="1" x14ac:dyDescent="0.2">
      <c r="A373" s="237" t="str">
        <f>name!E$11</f>
        <v>Process, plant and machine operatives</v>
      </c>
      <c r="B373" s="302">
        <v>2.2203560242590008E-2</v>
      </c>
      <c r="C373" s="302">
        <v>2.1645893327964828E-2</v>
      </c>
      <c r="D373" s="302">
        <v>5.6739086700444072E-3</v>
      </c>
      <c r="E373" s="302">
        <f t="shared" si="161"/>
        <v>4.9523362240599243E-2</v>
      </c>
      <c r="F373" s="303"/>
      <c r="G373" s="302">
        <v>1.6199997807613553E-2</v>
      </c>
      <c r="H373" s="302">
        <v>1.5005818874452001E-2</v>
      </c>
      <c r="I373" s="302">
        <v>5.5638581593204341E-3</v>
      </c>
      <c r="J373" s="302">
        <f t="shared" si="164"/>
        <v>3.6769674841385991E-2</v>
      </c>
      <c r="K373" s="303"/>
      <c r="L373" s="302">
        <v>1.2474983138384736E-2</v>
      </c>
      <c r="M373" s="302">
        <v>1.6600588988599754E-2</v>
      </c>
      <c r="N373" s="302">
        <v>5.8673263888740666E-3</v>
      </c>
      <c r="O373" s="302">
        <f t="shared" si="163"/>
        <v>3.4942898515858557E-2</v>
      </c>
    </row>
    <row r="374" spans="1:15" s="236" customFormat="1" x14ac:dyDescent="0.2">
      <c r="A374" s="237" t="str">
        <f>name!E$12</f>
        <v>Elementary occupations</v>
      </c>
      <c r="B374" s="302">
        <v>0.10075309278846802</v>
      </c>
      <c r="C374" s="302">
        <v>0.3894433474514194</v>
      </c>
      <c r="D374" s="302">
        <v>2.1712756428785535E-2</v>
      </c>
      <c r="E374" s="302">
        <f t="shared" si="161"/>
        <v>0.51190919666867296</v>
      </c>
      <c r="F374" s="303"/>
      <c r="G374" s="302">
        <v>8.0467025040650217E-2</v>
      </c>
      <c r="H374" s="302">
        <v>0.28370988468380109</v>
      </c>
      <c r="I374" s="302">
        <v>1.4801925385220365E-2</v>
      </c>
      <c r="J374" s="302">
        <f t="shared" si="164"/>
        <v>0.37897883510967167</v>
      </c>
      <c r="K374" s="303"/>
      <c r="L374" s="302">
        <v>8.0895059026483557E-2</v>
      </c>
      <c r="M374" s="302">
        <v>0.20721566587355408</v>
      </c>
      <c r="N374" s="302">
        <v>1.1902582909105995E-2</v>
      </c>
      <c r="O374" s="302">
        <f t="shared" si="163"/>
        <v>0.30001330780914365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1.6486943595015608</v>
      </c>
      <c r="C376" s="311">
        <f t="shared" ref="C376:E376" si="165">SUM(C366:C374)</f>
        <v>2.1377155304173519</v>
      </c>
      <c r="D376" s="311">
        <f t="shared" si="165"/>
        <v>1.3315901100810954</v>
      </c>
      <c r="E376" s="311">
        <f t="shared" si="165"/>
        <v>5.1180000000000074</v>
      </c>
      <c r="F376" s="311"/>
      <c r="G376" s="311">
        <f t="shared" ref="G376:J376" si="166">SUM(G366:G374)</f>
        <v>1.7266171085272926</v>
      </c>
      <c r="H376" s="311">
        <f t="shared" si="166"/>
        <v>1.9088657203095056</v>
      </c>
      <c r="I376" s="311">
        <f t="shared" si="166"/>
        <v>1.2455171711632005</v>
      </c>
      <c r="J376" s="311">
        <f t="shared" si="166"/>
        <v>4.8809999999999985</v>
      </c>
      <c r="K376" s="311"/>
      <c r="L376" s="311">
        <f t="shared" ref="L376:O376" si="167">SUM(L366:L374)</f>
        <v>1.6997536109736775</v>
      </c>
      <c r="M376" s="311">
        <f t="shared" si="167"/>
        <v>2.0368526609359057</v>
      </c>
      <c r="N376" s="311">
        <f t="shared" si="167"/>
        <v>1.1583937280904155</v>
      </c>
      <c r="O376" s="311">
        <f t="shared" si="167"/>
        <v>4.8949999999999987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0.22562703786150848</v>
      </c>
      <c r="C383" s="302">
        <v>3.8430367764458052E-2</v>
      </c>
      <c r="D383" s="302">
        <v>0.16019606700255667</v>
      </c>
      <c r="E383" s="302">
        <f>SUM(B383:D383)</f>
        <v>0.4242534726285232</v>
      </c>
      <c r="F383" s="303"/>
      <c r="G383" s="302">
        <v>0.22613696397881666</v>
      </c>
      <c r="H383" s="302">
        <v>6.2356753838962518E-2</v>
      </c>
      <c r="I383" s="302">
        <v>0.17900855355744363</v>
      </c>
      <c r="J383" s="302">
        <f>SUM(G383:I383)</f>
        <v>0.46750227137522282</v>
      </c>
      <c r="K383" s="303"/>
      <c r="L383" s="302">
        <v>0.21958283038019316</v>
      </c>
      <c r="M383" s="302">
        <v>6.7591466092905922E-2</v>
      </c>
      <c r="N383" s="302">
        <v>0.16102855527929394</v>
      </c>
      <c r="O383" s="302">
        <f>SUM(L383:N383)</f>
        <v>0.44820285175239305</v>
      </c>
    </row>
    <row r="384" spans="1:15" s="236" customFormat="1" x14ac:dyDescent="0.2">
      <c r="A384" s="237" t="str">
        <f>name!E$5</f>
        <v>Professional occupations</v>
      </c>
      <c r="B384" s="302">
        <v>0.45453763856815327</v>
      </c>
      <c r="C384" s="302">
        <v>0.13958340145772707</v>
      </c>
      <c r="D384" s="302">
        <v>0.27466602278653701</v>
      </c>
      <c r="E384" s="302">
        <f t="shared" ref="E384:E391" si="168">SUM(B384:D384)</f>
        <v>0.86878706281241724</v>
      </c>
      <c r="F384" s="303"/>
      <c r="G384" s="302">
        <v>0.59636555293854732</v>
      </c>
      <c r="H384" s="302">
        <v>0.2501211047004821</v>
      </c>
      <c r="I384" s="302">
        <v>0.31807407160959689</v>
      </c>
      <c r="J384" s="302">
        <f t="shared" ref="J384:J386" si="169">SUM(G384:I384)</f>
        <v>1.1645607292486262</v>
      </c>
      <c r="K384" s="303"/>
      <c r="L384" s="302">
        <v>0.64787865860657634</v>
      </c>
      <c r="M384" s="302">
        <v>0.29891545483701476</v>
      </c>
      <c r="N384" s="302">
        <v>0.33685829658841415</v>
      </c>
      <c r="O384" s="302">
        <f t="shared" ref="O384:O391" si="170">SUM(L384:N384)</f>
        <v>1.2836524100320053</v>
      </c>
    </row>
    <row r="385" spans="1:15" s="236" customFormat="1" x14ac:dyDescent="0.2">
      <c r="A385" s="237" t="str">
        <f>name!E$6</f>
        <v>Associate professional occupations</v>
      </c>
      <c r="B385" s="302">
        <v>0.26062962115529104</v>
      </c>
      <c r="C385" s="302">
        <v>0.14863927693384024</v>
      </c>
      <c r="D385" s="302">
        <v>0.23317218366279574</v>
      </c>
      <c r="E385" s="302">
        <f t="shared" si="168"/>
        <v>0.64244108175192705</v>
      </c>
      <c r="F385" s="303"/>
      <c r="G385" s="302">
        <v>0.28811960342829834</v>
      </c>
      <c r="H385" s="302">
        <v>0.2073023162203782</v>
      </c>
      <c r="I385" s="302">
        <v>0.26478152809593691</v>
      </c>
      <c r="J385" s="302">
        <f t="shared" si="169"/>
        <v>0.76020344774461346</v>
      </c>
      <c r="K385" s="303"/>
      <c r="L385" s="302">
        <v>0.31651327266983204</v>
      </c>
      <c r="M385" s="302">
        <v>0.22058030932172124</v>
      </c>
      <c r="N385" s="302">
        <v>0.27337936682056885</v>
      </c>
      <c r="O385" s="302">
        <f t="shared" si="170"/>
        <v>0.81047294881212206</v>
      </c>
    </row>
    <row r="386" spans="1:15" s="236" customFormat="1" x14ac:dyDescent="0.2">
      <c r="A386" s="237" t="str">
        <f>name!E$7</f>
        <v>Administrative and secretarial occupations</v>
      </c>
      <c r="B386" s="302">
        <v>0.23846427485280186</v>
      </c>
      <c r="C386" s="302">
        <v>0.29427357665259007</v>
      </c>
      <c r="D386" s="302">
        <v>6.6845921874904152E-2</v>
      </c>
      <c r="E386" s="302">
        <f t="shared" si="168"/>
        <v>0.59958377338029611</v>
      </c>
      <c r="F386" s="303"/>
      <c r="G386" s="302">
        <v>0.24262914712326852</v>
      </c>
      <c r="H386" s="302">
        <v>0.33173539191089185</v>
      </c>
      <c r="I386" s="302">
        <v>8.5805275578231976E-2</v>
      </c>
      <c r="J386" s="302">
        <f t="shared" si="169"/>
        <v>0.66016981461239244</v>
      </c>
      <c r="K386" s="303"/>
      <c r="L386" s="302">
        <v>0.20087967950397817</v>
      </c>
      <c r="M386" s="302">
        <v>0.38435682714847236</v>
      </c>
      <c r="N386" s="302">
        <v>6.3739247917248915E-2</v>
      </c>
      <c r="O386" s="302">
        <f t="shared" si="170"/>
        <v>0.64897575456969947</v>
      </c>
    </row>
    <row r="387" spans="1:15" s="236" customFormat="1" x14ac:dyDescent="0.2">
      <c r="A387" s="237" t="str">
        <f>name!E$8</f>
        <v>Skilled trades occupations</v>
      </c>
      <c r="B387" s="302">
        <v>7.2166433173750724E-2</v>
      </c>
      <c r="C387" s="302">
        <v>3.8808526565537044E-2</v>
      </c>
      <c r="D387" s="302">
        <v>6.9640962217399197E-2</v>
      </c>
      <c r="E387" s="302">
        <f t="shared" si="168"/>
        <v>0.18061592195668696</v>
      </c>
      <c r="F387" s="303"/>
      <c r="G387" s="302">
        <v>4.5620504093926866E-2</v>
      </c>
      <c r="H387" s="302">
        <v>3.1504156205986379E-2</v>
      </c>
      <c r="I387" s="302">
        <v>6.4190430004084656E-2</v>
      </c>
      <c r="J387" s="302">
        <f>SUM(G387:I387)</f>
        <v>0.14131509030399791</v>
      </c>
      <c r="K387" s="303"/>
      <c r="L387" s="302">
        <v>3.6597939919088232E-2</v>
      </c>
      <c r="M387" s="302">
        <v>3.3538944289877262E-2</v>
      </c>
      <c r="N387" s="302">
        <v>8.2971919943793937E-2</v>
      </c>
      <c r="O387" s="302">
        <f t="shared" si="170"/>
        <v>0.15310880415275943</v>
      </c>
    </row>
    <row r="388" spans="1:15" s="236" customFormat="1" x14ac:dyDescent="0.2">
      <c r="A388" s="237" t="str">
        <f>name!E$9</f>
        <v>Caring, leisure and other service occupations</v>
      </c>
      <c r="B388" s="302">
        <v>0.84872617265197947</v>
      </c>
      <c r="C388" s="302">
        <v>0.45682474741363638</v>
      </c>
      <c r="D388" s="302">
        <v>0.51307016289114293</v>
      </c>
      <c r="E388" s="302">
        <f t="shared" si="168"/>
        <v>1.8186210829567588</v>
      </c>
      <c r="F388" s="303"/>
      <c r="G388" s="302">
        <v>0.62319768665080699</v>
      </c>
      <c r="H388" s="302">
        <v>0.27372731139601436</v>
      </c>
      <c r="I388" s="302">
        <v>0.43079912000862419</v>
      </c>
      <c r="J388" s="302">
        <f t="shared" ref="J388:J391" si="171">SUM(G388:I388)</f>
        <v>1.3277241180554455</v>
      </c>
      <c r="K388" s="303"/>
      <c r="L388" s="302">
        <v>0.5334404227550027</v>
      </c>
      <c r="M388" s="302">
        <v>0.14182091212285952</v>
      </c>
      <c r="N388" s="302">
        <v>0.43605610939424522</v>
      </c>
      <c r="O388" s="302">
        <f t="shared" si="170"/>
        <v>1.1113174442721074</v>
      </c>
    </row>
    <row r="389" spans="1:15" s="236" customFormat="1" x14ac:dyDescent="0.2">
      <c r="A389" s="237" t="str">
        <f>name!E$10</f>
        <v>Sales and customer service occupations</v>
      </c>
      <c r="B389" s="302">
        <v>8.0179914953861162E-2</v>
      </c>
      <c r="C389" s="302">
        <v>9.3028149308841249E-2</v>
      </c>
      <c r="D389" s="302">
        <v>5.3425763037926476E-2</v>
      </c>
      <c r="E389" s="302">
        <f t="shared" si="168"/>
        <v>0.22663382730062889</v>
      </c>
      <c r="F389" s="303"/>
      <c r="G389" s="302">
        <v>6.2555951667615947E-2</v>
      </c>
      <c r="H389" s="302">
        <v>8.946889004134348E-2</v>
      </c>
      <c r="I389" s="302">
        <v>3.6999605067219533E-2</v>
      </c>
      <c r="J389" s="302">
        <f t="shared" si="171"/>
        <v>0.18902444677617894</v>
      </c>
      <c r="K389" s="303"/>
      <c r="L389" s="302">
        <v>6.0460062128228742E-2</v>
      </c>
      <c r="M389" s="302">
        <v>0.10706579976510053</v>
      </c>
      <c r="N389" s="302">
        <v>2.2095116961909526E-2</v>
      </c>
      <c r="O389" s="302">
        <f t="shared" si="170"/>
        <v>0.18962097885523879</v>
      </c>
    </row>
    <row r="390" spans="1:15" s="236" customFormat="1" x14ac:dyDescent="0.2">
      <c r="A390" s="237" t="str">
        <f>name!E$11</f>
        <v>Process, plant and machine operatives</v>
      </c>
      <c r="B390" s="302">
        <v>7.3054018152091116E-2</v>
      </c>
      <c r="C390" s="302">
        <v>3.2846435117862463E-2</v>
      </c>
      <c r="D390" s="302">
        <v>1.6473563479658487E-2</v>
      </c>
      <c r="E390" s="302">
        <f t="shared" si="168"/>
        <v>0.12237401674961207</v>
      </c>
      <c r="F390" s="303"/>
      <c r="G390" s="302">
        <v>4.2432949319233575E-2</v>
      </c>
      <c r="H390" s="302">
        <v>2.6594453741600962E-2</v>
      </c>
      <c r="I390" s="302">
        <v>1.8895274381261418E-2</v>
      </c>
      <c r="J390" s="302">
        <f t="shared" si="171"/>
        <v>8.7922677442095948E-2</v>
      </c>
      <c r="K390" s="303"/>
      <c r="L390" s="302">
        <v>3.4004176795223988E-2</v>
      </c>
      <c r="M390" s="302">
        <v>1.8278085735358645E-2</v>
      </c>
      <c r="N390" s="302">
        <v>1.2037682938284975E-2</v>
      </c>
      <c r="O390" s="302">
        <f t="shared" si="170"/>
        <v>6.4319945468867601E-2</v>
      </c>
    </row>
    <row r="391" spans="1:15" s="236" customFormat="1" x14ac:dyDescent="0.2">
      <c r="A391" s="237" t="str">
        <f>name!E$12</f>
        <v>Elementary occupations</v>
      </c>
      <c r="B391" s="302">
        <v>0.18050943597284669</v>
      </c>
      <c r="C391" s="302">
        <v>0.2096534622179991</v>
      </c>
      <c r="D391" s="302">
        <v>0.10552686227230409</v>
      </c>
      <c r="E391" s="302">
        <f t="shared" si="168"/>
        <v>0.49568976046314994</v>
      </c>
      <c r="F391" s="303"/>
      <c r="G391" s="302">
        <v>0.11822877195047732</v>
      </c>
      <c r="H391" s="302">
        <v>0.1817321258858163</v>
      </c>
      <c r="I391" s="302">
        <v>6.8616506605138267E-2</v>
      </c>
      <c r="J391" s="302">
        <f t="shared" si="171"/>
        <v>0.36857740444143194</v>
      </c>
      <c r="K391" s="303"/>
      <c r="L391" s="302">
        <v>0.13868156462336415</v>
      </c>
      <c r="M391" s="302">
        <v>0.10244451632008227</v>
      </c>
      <c r="N391" s="302">
        <v>4.9202781141353319E-2</v>
      </c>
      <c r="O391" s="302">
        <f t="shared" si="170"/>
        <v>0.29032886208479969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2.4338945473422844</v>
      </c>
      <c r="C393" s="311">
        <f t="shared" ref="C393:E393" si="172">SUM(C383:C391)</f>
        <v>1.4520879434324916</v>
      </c>
      <c r="D393" s="311">
        <f t="shared" si="172"/>
        <v>1.4930175092252247</v>
      </c>
      <c r="E393" s="311">
        <f t="shared" si="172"/>
        <v>5.3789999999999996</v>
      </c>
      <c r="F393" s="311"/>
      <c r="G393" s="311">
        <f t="shared" ref="G393:J393" si="173">SUM(G383:G391)</f>
        <v>2.2452871311509917</v>
      </c>
      <c r="H393" s="311">
        <f t="shared" si="173"/>
        <v>1.4545425039414759</v>
      </c>
      <c r="I393" s="311">
        <f t="shared" si="173"/>
        <v>1.4671703649075374</v>
      </c>
      <c r="J393" s="311">
        <f t="shared" si="173"/>
        <v>5.1670000000000043</v>
      </c>
      <c r="K393" s="311"/>
      <c r="L393" s="311">
        <f t="shared" ref="L393:O393" si="174">SUM(L383:L391)</f>
        <v>2.1880386073814879</v>
      </c>
      <c r="M393" s="311">
        <f t="shared" si="174"/>
        <v>1.3745923156333923</v>
      </c>
      <c r="N393" s="311">
        <f t="shared" si="174"/>
        <v>1.4373690769851128</v>
      </c>
      <c r="O393" s="311">
        <f t="shared" si="174"/>
        <v>4.9999999999999929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Worcestershire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Worcestershire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Worcestershire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13.33055809643832</v>
      </c>
      <c r="C8" s="11">
        <f t="array" ref="C8:C16">MMULT(aggregation!$B$13:$AA$21,'Occ T2'!C8:C33)</f>
        <v>15.001013873224624</v>
      </c>
      <c r="D8" s="11">
        <f t="array" ref="D8:D16">MMULT(aggregation!$B$13:$AA$21,'Occ T2'!D8:D33)</f>
        <v>15.474594928606916</v>
      </c>
      <c r="E8" s="11">
        <f t="array" ref="E8:E16">MMULT(aggregation!$B$13:$AA$21,'Occ T2'!E8:E33)</f>
        <v>14.612039336144061</v>
      </c>
      <c r="F8" s="11">
        <f t="array" ref="F8:F16">MMULT(aggregation!$B$13:$AA$21,'Occ T2'!F8:F33)</f>
        <v>16.407671144343297</v>
      </c>
      <c r="G8" s="11"/>
      <c r="H8" s="11">
        <f>F8-D8</f>
        <v>0.93307621573638144</v>
      </c>
      <c r="I8" s="11">
        <f t="array" ref="I8:I16">MMULT(aggregation!$B$13:$AA$21,'Occ T2'!I8:I33)</f>
        <v>8.1053625398771434</v>
      </c>
      <c r="J8" s="11">
        <f>SUM(H8:I8)</f>
        <v>9.0384387556135248</v>
      </c>
      <c r="L8" s="10" t="str">
        <f>name!E4</f>
        <v>Managers, directors and senior officials</v>
      </c>
      <c r="M8" s="11">
        <f t="array" ref="M8:M16">MMULT(aggregation!$B$13:$AA$21,'Occ T2'!M8:M33)</f>
        <v>8.976582167903139</v>
      </c>
      <c r="N8" s="11">
        <f t="array" ref="N8:N16">MMULT(aggregation!$B$13:$AA$21,'Occ T2'!N8:N33)</f>
        <v>9.9227254082335641</v>
      </c>
      <c r="O8" s="11">
        <f t="array" ref="O8:O16">MMULT(aggregation!$B$13:$AA$21,'Occ T2'!O8:O33)</f>
        <v>9.8883333424263213</v>
      </c>
      <c r="P8" s="11">
        <f t="array" ref="P8:P16">MMULT(aggregation!$B$13:$AA$21,'Occ T2'!P8:P33)</f>
        <v>9.2783756219277205</v>
      </c>
      <c r="Q8" s="11">
        <f t="array" ref="Q8:Q16">MMULT(aggregation!$B$13:$AA$21,'Occ T2'!Q8:Q33)</f>
        <v>10.106544751769482</v>
      </c>
      <c r="R8" s="11"/>
      <c r="S8" s="11">
        <f>Q8-O8</f>
        <v>0.21821140934316041</v>
      </c>
      <c r="T8" s="11">
        <f t="array" ref="T8:T16">MMULT(aggregation!$B$13:$AA$21,'Occ T2'!T8:T33)</f>
        <v>4.6263728779610354</v>
      </c>
      <c r="U8" s="11">
        <f>SUM(S8:T8)</f>
        <v>4.8445842873041958</v>
      </c>
      <c r="W8" s="10" t="str">
        <f>name!E4</f>
        <v>Managers, directors and senior officials</v>
      </c>
      <c r="X8" s="11">
        <f t="array" ref="X8:X16">MMULT(aggregation!$B$13:$AA$21,'Occ T2'!X8:X33)</f>
        <v>4.3539759285351716</v>
      </c>
      <c r="Y8" s="11">
        <f t="array" ref="Y8:Y16">MMULT(aggregation!$B$13:$AA$21,'Occ T2'!Y8:Y33)</f>
        <v>5.0782884649910738</v>
      </c>
      <c r="Z8" s="11">
        <f t="array" ref="Z8:Z16">MMULT(aggregation!$B$13:$AA$21,'Occ T2'!Z8:Z33)</f>
        <v>5.586261586180564</v>
      </c>
      <c r="AA8" s="11">
        <f t="array" ref="AA8:AA16">MMULT(aggregation!$B$13:$AA$21,'Occ T2'!AA8:AA33)</f>
        <v>5.3336637142163532</v>
      </c>
      <c r="AB8" s="11">
        <f t="array" ref="AB8:AB16">MMULT(aggregation!$B$13:$AA$21,'Occ T2'!AB8:AB33)</f>
        <v>6.3011263925738046</v>
      </c>
      <c r="AC8" s="11"/>
      <c r="AD8" s="11">
        <f>AB8-Z8</f>
        <v>0.71486480639324057</v>
      </c>
      <c r="AE8" s="11">
        <f t="array" ref="AE8:AE16">MMULT(aggregation!$B$13:$AA$21,'Occ T2'!AE8:AE33)</f>
        <v>3.4789896619161094</v>
      </c>
      <c r="AF8" s="11">
        <f>SUM(AD8:AE8)</f>
        <v>4.1938544683093504</v>
      </c>
    </row>
    <row r="9" spans="1:32" x14ac:dyDescent="0.2">
      <c r="A9" t="str">
        <f>name!E5</f>
        <v>Professional occupations</v>
      </c>
      <c r="B9" s="11">
        <v>28.090603792266506</v>
      </c>
      <c r="C9" s="11">
        <v>32.082808675323641</v>
      </c>
      <c r="D9" s="11">
        <v>33.504162152867934</v>
      </c>
      <c r="E9" s="11">
        <v>35.801098173117943</v>
      </c>
      <c r="F9" s="11">
        <v>40.137508256586287</v>
      </c>
      <c r="G9" s="11"/>
      <c r="H9" s="11">
        <f t="shared" ref="H9:H16" si="0">F9-D9</f>
        <v>6.6333461037183525</v>
      </c>
      <c r="I9" s="11">
        <v>16.869350670104087</v>
      </c>
      <c r="J9" s="11">
        <f t="shared" ref="J9:J15" si="1">SUM(H9:I9)</f>
        <v>23.502696773822439</v>
      </c>
      <c r="L9" s="10" t="str">
        <f>name!E5</f>
        <v>Professional occupations</v>
      </c>
      <c r="M9" s="11">
        <v>14.715477829684801</v>
      </c>
      <c r="N9" s="11">
        <v>16.541813069931077</v>
      </c>
      <c r="O9" s="11">
        <v>17.411130507415969</v>
      </c>
      <c r="P9" s="11">
        <v>19.148371743463464</v>
      </c>
      <c r="Q9" s="11">
        <v>21.097206543012298</v>
      </c>
      <c r="R9" s="11"/>
      <c r="S9" s="11">
        <f t="shared" ref="S9:S16" si="2">Q9-O9</f>
        <v>3.6860760355963293</v>
      </c>
      <c r="T9" s="11">
        <v>7.304790777090524</v>
      </c>
      <c r="U9" s="11">
        <f t="shared" ref="U9:U12" si="3">SUM(S9:T9)</f>
        <v>10.990866812686853</v>
      </c>
      <c r="W9" s="10" t="str">
        <f>name!E5</f>
        <v>Professional occupations</v>
      </c>
      <c r="X9" s="11">
        <v>13.3751259625817</v>
      </c>
      <c r="Y9" s="11">
        <v>15.540995605392567</v>
      </c>
      <c r="Z9" s="11">
        <v>16.093031645451944</v>
      </c>
      <c r="AA9" s="11">
        <v>16.652726429654464</v>
      </c>
      <c r="AB9" s="11">
        <v>19.040301713573992</v>
      </c>
      <c r="AC9" s="11"/>
      <c r="AD9" s="11">
        <f t="shared" ref="AD9:AD16" si="4">AB9-Z9</f>
        <v>2.9472700681220481</v>
      </c>
      <c r="AE9" s="11">
        <v>9.5645598930135627</v>
      </c>
      <c r="AF9" s="11">
        <f t="shared" ref="AF9:AF12" si="5">SUM(AD9:AE9)</f>
        <v>12.511829961135611</v>
      </c>
    </row>
    <row r="10" spans="1:32" x14ac:dyDescent="0.2">
      <c r="A10" t="str">
        <f>name!E6</f>
        <v>Associate professional occupations</v>
      </c>
      <c r="B10" s="11">
        <v>18.298476055103599</v>
      </c>
      <c r="C10" s="11">
        <v>19.582358975551109</v>
      </c>
      <c r="D10" s="11">
        <v>20.202019596778328</v>
      </c>
      <c r="E10" s="11">
        <v>21.45830357822453</v>
      </c>
      <c r="F10" s="11">
        <v>23.945129169384217</v>
      </c>
      <c r="G10" s="11"/>
      <c r="H10" s="11">
        <f t="shared" si="0"/>
        <v>3.7431095726058885</v>
      </c>
      <c r="I10" s="11">
        <v>10.444284678704747</v>
      </c>
      <c r="J10" s="11">
        <f t="shared" si="1"/>
        <v>14.187394251310636</v>
      </c>
      <c r="L10" s="10" t="str">
        <f>name!E6</f>
        <v>Associate professional occupations</v>
      </c>
      <c r="M10" s="11">
        <v>10.191157271229251</v>
      </c>
      <c r="N10" s="11">
        <v>10.671706929093933</v>
      </c>
      <c r="O10" s="11">
        <v>11.022305272409362</v>
      </c>
      <c r="P10" s="11">
        <v>10.59300124161841</v>
      </c>
      <c r="Q10" s="11">
        <v>11.096711679317254</v>
      </c>
      <c r="R10" s="11"/>
      <c r="S10" s="11">
        <f t="shared" si="2"/>
        <v>7.440640690789202E-2</v>
      </c>
      <c r="T10" s="11">
        <v>4.1054659784981009</v>
      </c>
      <c r="U10" s="11">
        <f t="shared" si="3"/>
        <v>4.1798723854059929</v>
      </c>
      <c r="W10" s="10" t="str">
        <f>name!E6</f>
        <v>Associate professional occupations</v>
      </c>
      <c r="X10" s="11">
        <v>8.1073187838743337</v>
      </c>
      <c r="Y10" s="11">
        <v>8.9106520464571837</v>
      </c>
      <c r="Z10" s="11">
        <v>9.1797143243689518</v>
      </c>
      <c r="AA10" s="11">
        <v>10.865302336606128</v>
      </c>
      <c r="AB10" s="11">
        <v>12.848417490066954</v>
      </c>
      <c r="AC10" s="11"/>
      <c r="AD10" s="11">
        <f t="shared" si="4"/>
        <v>3.6687031656980018</v>
      </c>
      <c r="AE10" s="11">
        <v>6.3388187002066472</v>
      </c>
      <c r="AF10" s="11">
        <f t="shared" si="5"/>
        <v>10.00752186590465</v>
      </c>
    </row>
    <row r="11" spans="1:32" x14ac:dyDescent="0.2">
      <c r="A11" t="str">
        <f>name!E7</f>
        <v>Administrative and secretarial occupations</v>
      </c>
      <c r="B11" s="11">
        <v>19.363913997289934</v>
      </c>
      <c r="C11" s="11">
        <v>17.984019123985355</v>
      </c>
      <c r="D11" s="11">
        <v>18.40972120050867</v>
      </c>
      <c r="E11" s="11">
        <v>18.833017110276856</v>
      </c>
      <c r="F11" s="11">
        <v>17.855376407090048</v>
      </c>
      <c r="G11" s="11"/>
      <c r="H11" s="11">
        <f t="shared" si="0"/>
        <v>-0.55434479341862186</v>
      </c>
      <c r="I11" s="11">
        <v>9.32717517379103</v>
      </c>
      <c r="J11" s="11">
        <f t="shared" si="1"/>
        <v>8.7728303803724081</v>
      </c>
      <c r="L11" s="10" t="str">
        <f>name!E7</f>
        <v>Administrative and secretarial occupations</v>
      </c>
      <c r="M11" s="11">
        <v>5.1959415000501981</v>
      </c>
      <c r="N11" s="11">
        <v>4.6424105475692468</v>
      </c>
      <c r="O11" s="11">
        <v>5.4306159152982945</v>
      </c>
      <c r="P11" s="11">
        <v>5.849180631363696</v>
      </c>
      <c r="Q11" s="11">
        <v>6.6578880953197093</v>
      </c>
      <c r="R11" s="11"/>
      <c r="S11" s="11">
        <f t="shared" si="2"/>
        <v>1.2272721800214148</v>
      </c>
      <c r="T11" s="11">
        <v>2.3056742724625665</v>
      </c>
      <c r="U11" s="11">
        <f t="shared" si="3"/>
        <v>3.5329464524839813</v>
      </c>
      <c r="W11" s="10" t="str">
        <f>name!E7</f>
        <v>Administrative and secretarial occupations</v>
      </c>
      <c r="X11" s="11">
        <v>14.167972497239742</v>
      </c>
      <c r="Y11" s="11">
        <v>13.341608576416096</v>
      </c>
      <c r="Z11" s="11">
        <v>12.979105285210398</v>
      </c>
      <c r="AA11" s="11">
        <v>12.983836478913155</v>
      </c>
      <c r="AB11" s="11">
        <v>11.197488311770348</v>
      </c>
      <c r="AC11" s="11"/>
      <c r="AD11" s="11">
        <f t="shared" si="4"/>
        <v>-1.78161697344005</v>
      </c>
      <c r="AE11" s="11">
        <v>7.0215009013284666</v>
      </c>
      <c r="AF11" s="11">
        <f t="shared" si="5"/>
        <v>5.2398839278884166</v>
      </c>
    </row>
    <row r="12" spans="1:32" x14ac:dyDescent="0.2">
      <c r="A12" t="str">
        <f>name!E8</f>
        <v>Skilled trades occupations</v>
      </c>
      <c r="B12" s="11">
        <v>19.300541601041331</v>
      </c>
      <c r="C12" s="11">
        <v>19.455423711958296</v>
      </c>
      <c r="D12" s="11">
        <v>16.640200415301198</v>
      </c>
      <c r="E12" s="11">
        <v>16.392669521287395</v>
      </c>
      <c r="F12" s="11">
        <v>15.405094364728907</v>
      </c>
      <c r="G12" s="11"/>
      <c r="H12" s="11">
        <f t="shared" si="0"/>
        <v>-1.2351060505722913</v>
      </c>
      <c r="I12" s="11">
        <v>6.7917505929170074</v>
      </c>
      <c r="J12" s="11">
        <f t="shared" si="1"/>
        <v>5.5566445423447162</v>
      </c>
      <c r="L12" s="10" t="str">
        <f>name!E8</f>
        <v>Skilled trades occupations</v>
      </c>
      <c r="M12" s="11">
        <v>17.577211320981448</v>
      </c>
      <c r="N12" s="11">
        <v>17.750972259709012</v>
      </c>
      <c r="O12" s="11">
        <v>14.790550593006161</v>
      </c>
      <c r="P12" s="11">
        <v>14.439760839201384</v>
      </c>
      <c r="Q12" s="11">
        <v>13.285804974861655</v>
      </c>
      <c r="R12" s="11"/>
      <c r="S12" s="11">
        <f t="shared" si="2"/>
        <v>-1.504745618144506</v>
      </c>
      <c r="T12" s="11">
        <v>5.6013291620821288</v>
      </c>
      <c r="U12" s="11">
        <f t="shared" si="3"/>
        <v>4.0965835439376228</v>
      </c>
      <c r="W12" s="10" t="str">
        <f>name!E8</f>
        <v>Skilled trades occupations</v>
      </c>
      <c r="X12" s="11">
        <v>1.7233302800598815</v>
      </c>
      <c r="Y12" s="11">
        <v>1.7044514522492886</v>
      </c>
      <c r="Z12" s="11">
        <v>1.8496498222950273</v>
      </c>
      <c r="AA12" s="11">
        <v>1.9529086820860204</v>
      </c>
      <c r="AB12" s="11">
        <v>2.11928938986724</v>
      </c>
      <c r="AC12" s="11"/>
      <c r="AD12" s="11">
        <f t="shared" si="4"/>
        <v>0.26963956757221275</v>
      </c>
      <c r="AE12" s="11">
        <v>1.1904214308348786</v>
      </c>
      <c r="AF12" s="11">
        <f t="shared" si="5"/>
        <v>1.4600609984070914</v>
      </c>
    </row>
    <row r="13" spans="1:32" x14ac:dyDescent="0.2">
      <c r="A13" t="str">
        <f>name!E9</f>
        <v>Caring, leisure and other service occupations</v>
      </c>
      <c r="B13" s="11">
        <v>15.773404447111554</v>
      </c>
      <c r="C13" s="11">
        <v>16.026864429889141</v>
      </c>
      <c r="D13" s="11">
        <v>15.225947749531528</v>
      </c>
      <c r="E13" s="11">
        <v>15.456029941101505</v>
      </c>
      <c r="F13" s="11">
        <v>16.672105592076196</v>
      </c>
      <c r="G13" s="11"/>
      <c r="H13" s="11">
        <f t="shared" si="0"/>
        <v>1.4461578425446682</v>
      </c>
      <c r="I13" s="11">
        <v>8.8047075212715686</v>
      </c>
      <c r="J13" s="11">
        <f>SUM(H13:I13)</f>
        <v>10.250865363816237</v>
      </c>
      <c r="L13" s="10" t="str">
        <f>name!E9</f>
        <v>Caring, leisure and other service occupations</v>
      </c>
      <c r="M13" s="11">
        <v>2.4151547984290014</v>
      </c>
      <c r="N13" s="11">
        <v>2.4475817178185424</v>
      </c>
      <c r="O13" s="11">
        <v>2.333623418118604</v>
      </c>
      <c r="P13" s="11">
        <v>2.4818747054374835</v>
      </c>
      <c r="Q13" s="11">
        <v>2.7644661011869913</v>
      </c>
      <c r="R13" s="11"/>
      <c r="S13" s="11">
        <f t="shared" si="2"/>
        <v>0.43084268306838736</v>
      </c>
      <c r="T13" s="11">
        <v>1.1147818320947191</v>
      </c>
      <c r="U13" s="11">
        <f>SUM(S13:T13)</f>
        <v>1.5456245151631065</v>
      </c>
      <c r="W13" s="10" t="str">
        <f>name!E9</f>
        <v>Caring, leisure and other service occupations</v>
      </c>
      <c r="X13" s="11">
        <v>13.358249648682555</v>
      </c>
      <c r="Y13" s="11">
        <v>13.579282712070594</v>
      </c>
      <c r="Z13" s="11">
        <v>12.892324331412917</v>
      </c>
      <c r="AA13" s="11">
        <v>12.974155235664027</v>
      </c>
      <c r="AB13" s="11">
        <v>13.907639490889199</v>
      </c>
      <c r="AC13" s="11"/>
      <c r="AD13" s="11">
        <f t="shared" si="4"/>
        <v>1.0153151594762821</v>
      </c>
      <c r="AE13" s="11">
        <v>7.6899256891768486</v>
      </c>
      <c r="AF13" s="11">
        <f>SUM(AD13:AE13)</f>
        <v>8.7052408486531299</v>
      </c>
    </row>
    <row r="14" spans="1:32" x14ac:dyDescent="0.2">
      <c r="A14" t="str">
        <f>name!E10</f>
        <v>Sales and customer service occupations</v>
      </c>
      <c r="B14" s="11">
        <v>12.530150207964487</v>
      </c>
      <c r="C14" s="11">
        <v>11.744413771619723</v>
      </c>
      <c r="D14" s="11">
        <v>11.641166144141227</v>
      </c>
      <c r="E14" s="11">
        <v>11.839864626213334</v>
      </c>
      <c r="F14" s="11">
        <v>12.195774825699406</v>
      </c>
      <c r="G14" s="11"/>
      <c r="H14" s="11">
        <f t="shared" si="0"/>
        <v>0.55460868155817877</v>
      </c>
      <c r="I14" s="11">
        <v>5.4111257968876796</v>
      </c>
      <c r="J14" s="11">
        <f t="shared" si="1"/>
        <v>5.9657344784458584</v>
      </c>
      <c r="L14" s="10" t="str">
        <f>name!E10</f>
        <v>Sales and customer service occupations</v>
      </c>
      <c r="M14" s="11">
        <v>5.0685120107502399</v>
      </c>
      <c r="N14" s="11">
        <v>4.877453212023739</v>
      </c>
      <c r="O14" s="11">
        <v>4.9847148185640053</v>
      </c>
      <c r="P14" s="11">
        <v>5.2586822850190753</v>
      </c>
      <c r="Q14" s="11">
        <v>5.506043001964775</v>
      </c>
      <c r="R14" s="11"/>
      <c r="S14" s="11">
        <f t="shared" si="2"/>
        <v>0.5213281834007697</v>
      </c>
      <c r="T14" s="11">
        <v>1.7646529290269233</v>
      </c>
      <c r="U14" s="11">
        <f t="shared" ref="U14:U15" si="6">SUM(S14:T14)</f>
        <v>2.285981112427693</v>
      </c>
      <c r="W14" s="10" t="str">
        <f>name!E10</f>
        <v>Sales and customer service occupations</v>
      </c>
      <c r="X14" s="11">
        <v>7.4616381972142545</v>
      </c>
      <c r="Y14" s="11">
        <v>6.8669605595959844</v>
      </c>
      <c r="Z14" s="11">
        <v>6.656451325577228</v>
      </c>
      <c r="AA14" s="11">
        <v>6.5811823411942569</v>
      </c>
      <c r="AB14" s="11">
        <v>6.6897318237346255</v>
      </c>
      <c r="AC14" s="11"/>
      <c r="AD14" s="11">
        <f t="shared" si="4"/>
        <v>3.3280498157397531E-2</v>
      </c>
      <c r="AE14" s="11">
        <v>3.6464728678607576</v>
      </c>
      <c r="AF14" s="11">
        <f t="shared" ref="AF14:AF15" si="7">SUM(AD14:AE14)</f>
        <v>3.6797533660181552</v>
      </c>
    </row>
    <row r="15" spans="1:32" x14ac:dyDescent="0.2">
      <c r="A15" t="str">
        <f>name!E11</f>
        <v>Process, plant and machine operatives</v>
      </c>
      <c r="B15" s="11">
        <v>12.919317757377186</v>
      </c>
      <c r="C15" s="11">
        <v>12.625945682412384</v>
      </c>
      <c r="D15" s="11">
        <v>11.057720774540201</v>
      </c>
      <c r="E15" s="11">
        <v>11.397635944824579</v>
      </c>
      <c r="F15" s="11">
        <v>11.088464953928458</v>
      </c>
      <c r="G15" s="11"/>
      <c r="H15" s="11">
        <f t="shared" si="0"/>
        <v>3.0744179388257464E-2</v>
      </c>
      <c r="I15" s="11">
        <v>5.3021307132064148</v>
      </c>
      <c r="J15" s="11">
        <f t="shared" si="1"/>
        <v>5.3328748925946723</v>
      </c>
      <c r="L15" s="10" t="str">
        <f>name!E11</f>
        <v>Process, plant and machine operatives</v>
      </c>
      <c r="M15" s="11">
        <v>11.177758044964637</v>
      </c>
      <c r="N15" s="11">
        <v>10.945850556006285</v>
      </c>
      <c r="O15" s="11">
        <v>9.583864720409446</v>
      </c>
      <c r="P15" s="11">
        <v>9.6393053522896626</v>
      </c>
      <c r="Q15" s="11">
        <v>9.2796466952500172</v>
      </c>
      <c r="R15" s="11"/>
      <c r="S15" s="11">
        <f t="shared" si="2"/>
        <v>-0.30421802515942886</v>
      </c>
      <c r="T15" s="11">
        <v>4.3631272127511629</v>
      </c>
      <c r="U15" s="11">
        <f t="shared" si="6"/>
        <v>4.058909187591734</v>
      </c>
      <c r="W15" s="10" t="str">
        <f>name!E11</f>
        <v>Process, plant and machine operatives</v>
      </c>
      <c r="X15" s="11">
        <v>1.7415597124125293</v>
      </c>
      <c r="Y15" s="11">
        <v>1.6800951264061104</v>
      </c>
      <c r="Z15" s="11">
        <v>1.4738560541307524</v>
      </c>
      <c r="AA15" s="11">
        <v>1.7583305925349104</v>
      </c>
      <c r="AB15" s="11">
        <v>1.8088182586784438</v>
      </c>
      <c r="AC15" s="11"/>
      <c r="AD15" s="11">
        <f t="shared" si="4"/>
        <v>0.33496220454769143</v>
      </c>
      <c r="AE15" s="11">
        <v>0.9390035004552536</v>
      </c>
      <c r="AF15" s="11">
        <f t="shared" si="7"/>
        <v>1.2739657050029449</v>
      </c>
    </row>
    <row r="16" spans="1:32" x14ac:dyDescent="0.2">
      <c r="A16" t="str">
        <f>name!E12</f>
        <v>Elementary occupations</v>
      </c>
      <c r="B16" s="11">
        <v>18.165034045407097</v>
      </c>
      <c r="C16" s="11">
        <v>18.102151756035614</v>
      </c>
      <c r="D16" s="11">
        <v>16.054467037724041</v>
      </c>
      <c r="E16" s="11">
        <v>16.500341768809761</v>
      </c>
      <c r="F16" s="11">
        <v>16.193875286163145</v>
      </c>
      <c r="G16" s="11"/>
      <c r="H16" s="11">
        <f t="shared" si="0"/>
        <v>0.13940824843910349</v>
      </c>
      <c r="I16" s="11">
        <v>8.0152735490697449</v>
      </c>
      <c r="J16" s="11">
        <f>SUM(H16:I16)</f>
        <v>8.1546817975088484</v>
      </c>
      <c r="L16" s="10" t="str">
        <f>name!E12</f>
        <v>Elementary occupations</v>
      </c>
      <c r="M16" s="11">
        <v>9.8250332290025408</v>
      </c>
      <c r="N16" s="11">
        <v>9.1653110805770943</v>
      </c>
      <c r="O16" s="11">
        <v>8.39669895488999</v>
      </c>
      <c r="P16" s="11">
        <v>8.9367090656564798</v>
      </c>
      <c r="Q16" s="11">
        <v>8.809610903959376</v>
      </c>
      <c r="R16" s="11"/>
      <c r="S16" s="11">
        <f t="shared" si="2"/>
        <v>0.412911949069386</v>
      </c>
      <c r="T16" s="11">
        <v>3.4238174979368345</v>
      </c>
      <c r="U16" s="11">
        <f>SUM(S16:T16)</f>
        <v>3.8367294470062205</v>
      </c>
      <c r="W16" s="10" t="str">
        <f>name!E12</f>
        <v>Elementary occupations</v>
      </c>
      <c r="X16" s="11">
        <v>8.34000081640459</v>
      </c>
      <c r="Y16" s="11">
        <v>8.9368406754585195</v>
      </c>
      <c r="Z16" s="11">
        <v>7.657768082834056</v>
      </c>
      <c r="AA16" s="11">
        <v>7.5636327031533028</v>
      </c>
      <c r="AB16" s="11">
        <v>7.384264382203769</v>
      </c>
      <c r="AC16" s="11"/>
      <c r="AD16" s="11">
        <f t="shared" si="4"/>
        <v>-0.27350370063028695</v>
      </c>
      <c r="AE16" s="11">
        <v>4.5914560511329094</v>
      </c>
      <c r="AF16" s="11">
        <f>SUM(AD16:AE16)</f>
        <v>4.3179523505026225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157.77199999999999</v>
      </c>
      <c r="C18" s="34">
        <f>SUM(C8:C16)</f>
        <v>162.6049999999999</v>
      </c>
      <c r="D18" s="34">
        <f>SUM(D8:D16)</f>
        <v>158.21000000000004</v>
      </c>
      <c r="E18" s="34">
        <f>SUM(E8:E16)</f>
        <v>162.29099999999994</v>
      </c>
      <c r="F18" s="34">
        <f>SUM(F8:F16)</f>
        <v>169.90099999999995</v>
      </c>
      <c r="G18" s="11"/>
      <c r="H18" s="34">
        <f>SUM(H8:H16)</f>
        <v>11.690999999999917</v>
      </c>
      <c r="I18" s="34">
        <f>SUM(I8:I16)</f>
        <v>79.071161235829422</v>
      </c>
      <c r="J18" s="34">
        <f>SUM(H18:I18)</f>
        <v>90.762161235829339</v>
      </c>
      <c r="L18" s="231" t="str">
        <f>name!E3</f>
        <v>All occupations</v>
      </c>
      <c r="M18" s="34">
        <f>SUM(M8:M16)</f>
        <v>85.142828172995252</v>
      </c>
      <c r="N18" s="34">
        <f>SUM(N8:N16)</f>
        <v>86.965824780962507</v>
      </c>
      <c r="O18" s="34">
        <f>SUM(O8:O16)</f>
        <v>83.841837542538158</v>
      </c>
      <c r="P18" s="34">
        <f>SUM(P8:P16)</f>
        <v>85.625261485977376</v>
      </c>
      <c r="Q18" s="34">
        <f>SUM(Q8:Q16)</f>
        <v>88.603922746641558</v>
      </c>
      <c r="R18" s="11"/>
      <c r="S18" s="34">
        <f>SUM(S8:S16)</f>
        <v>4.7620852041034043</v>
      </c>
      <c r="T18" s="34">
        <f>SUM(T8:T16)</f>
        <v>34.610012539903998</v>
      </c>
      <c r="U18" s="34">
        <f>SUM(S18:T18)</f>
        <v>39.372097744007405</v>
      </c>
      <c r="W18" s="231" t="str">
        <f>name!E3</f>
        <v>All occupations</v>
      </c>
      <c r="X18" s="34">
        <f>SUM(X8:X16)</f>
        <v>72.629171827004768</v>
      </c>
      <c r="Y18" s="34">
        <f>SUM(Y8:Y16)</f>
        <v>75.639175219037412</v>
      </c>
      <c r="Z18" s="34">
        <f>SUM(Z8:Z16)</f>
        <v>74.368162457461821</v>
      </c>
      <c r="AA18" s="34">
        <f>SUM(AA8:AA16)</f>
        <v>76.665738514022607</v>
      </c>
      <c r="AB18" s="34">
        <f>SUM(AB8:AB16)</f>
        <v>81.297077253358367</v>
      </c>
      <c r="AC18" s="11"/>
      <c r="AD18" s="34">
        <f>SUM(AD8:AD16)</f>
        <v>6.9289147958965378</v>
      </c>
      <c r="AE18" s="34">
        <f>SUM(AE8:AE16)</f>
        <v>44.461148695925431</v>
      </c>
      <c r="AF18" s="34">
        <f>SUM(AD18:AE18)</f>
        <v>51.390063491821969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8.4492546817168588</v>
      </c>
      <c r="C26" s="18">
        <f t="shared" si="8"/>
        <v>9.2254321043169849</v>
      </c>
      <c r="D26" s="18">
        <f t="shared" si="8"/>
        <v>9.7810472970146716</v>
      </c>
      <c r="E26" s="18">
        <f t="shared" si="8"/>
        <v>9.0036042270637715</v>
      </c>
      <c r="F26" s="18">
        <f t="shared" si="8"/>
        <v>9.6571951573818282</v>
      </c>
      <c r="G26" s="11"/>
      <c r="H26" s="40">
        <f>IF(D8&gt;0,(H8/D8)*100,0)</f>
        <v>6.029729502072211</v>
      </c>
      <c r="I26" s="40">
        <f>IF(D8&gt;0,(I8/D8)*100,0)</f>
        <v>52.378511859417188</v>
      </c>
      <c r="J26" s="40">
        <f>IF(D8&gt;0,(J8/D8)*100,0)</f>
        <v>58.408241361489402</v>
      </c>
      <c r="L26" t="str">
        <f>$A$8</f>
        <v>Managers, directors and senior officials</v>
      </c>
      <c r="M26" s="18">
        <f t="shared" ref="M26:Q26" si="9">M8/M$18*100</f>
        <v>10.54296922068915</v>
      </c>
      <c r="N26" s="18">
        <f t="shared" si="9"/>
        <v>11.409913530085586</v>
      </c>
      <c r="O26" s="18">
        <f t="shared" si="9"/>
        <v>11.79403223051899</v>
      </c>
      <c r="P26" s="18">
        <f t="shared" si="9"/>
        <v>10.836026028892439</v>
      </c>
      <c r="Q26" s="18">
        <f t="shared" si="9"/>
        <v>11.406430368403255</v>
      </c>
      <c r="R26" s="11"/>
      <c r="S26" s="40">
        <f>IF(O8&gt;0,(S8/O8)*100,0)</f>
        <v>2.2067562023512588</v>
      </c>
      <c r="T26" s="40">
        <f>IF(O8&gt;0,(T8/O8)*100,0)</f>
        <v>46.786174350650001</v>
      </c>
      <c r="U26" s="40">
        <f>IF(O8&gt;0,(U8/O8)*100,0)</f>
        <v>48.992930553001258</v>
      </c>
      <c r="W26" t="str">
        <f>$A$8</f>
        <v>Managers, directors and senior officials</v>
      </c>
      <c r="X26" s="18">
        <f t="shared" ref="X26:AB26" si="10">X8/X$18*100</f>
        <v>5.9948032161317979</v>
      </c>
      <c r="Y26" s="18">
        <f t="shared" si="10"/>
        <v>6.7138337379873141</v>
      </c>
      <c r="Z26" s="18">
        <f t="shared" si="10"/>
        <v>7.5116305171260276</v>
      </c>
      <c r="AA26" s="18">
        <f t="shared" si="10"/>
        <v>6.9570368949629247</v>
      </c>
      <c r="AB26" s="18">
        <f t="shared" si="10"/>
        <v>7.7507416077661091</v>
      </c>
      <c r="AC26" s="11"/>
      <c r="AD26" s="40">
        <f>IF(Z8&gt;0,(AD8/Z8)*100,0)</f>
        <v>12.79683730102599</v>
      </c>
      <c r="AE26" s="40">
        <f>IF(Z8&gt;0,(AE8/Z8)*100,0)</f>
        <v>62.277600292161807</v>
      </c>
      <c r="AF26" s="40">
        <f>IF(Z8&gt;0,(AF8/Z8)*100,0)</f>
        <v>75.07443759318781</v>
      </c>
    </row>
    <row r="27" spans="1:32" x14ac:dyDescent="0.2">
      <c r="A27" t="str">
        <f>$A$9</f>
        <v>Professional occupations</v>
      </c>
      <c r="B27" s="18">
        <f t="shared" si="8"/>
        <v>17.804555809818286</v>
      </c>
      <c r="C27" s="18">
        <f t="shared" si="8"/>
        <v>19.730517927077063</v>
      </c>
      <c r="D27" s="18">
        <f t="shared" si="8"/>
        <v>21.177019248383747</v>
      </c>
      <c r="E27" s="18">
        <f t="shared" si="8"/>
        <v>22.059817348539326</v>
      </c>
      <c r="F27" s="18">
        <f t="shared" si="8"/>
        <v>23.624056513255542</v>
      </c>
      <c r="G27" s="11"/>
      <c r="H27" s="40">
        <f t="shared" ref="H27:H36" si="11">IF(D9&gt;0,(H9/D9)*100,0)</f>
        <v>19.798573303975438</v>
      </c>
      <c r="I27" s="40">
        <f t="shared" ref="I27:I36" si="12">IF(D9&gt;0,(I9/D9)*100,0)</f>
        <v>50.350015001524461</v>
      </c>
      <c r="J27" s="40">
        <f t="shared" ref="J27:J36" si="13">IF(D9&gt;0,(J9/D9)*100,0)</f>
        <v>70.148588305499899</v>
      </c>
      <c r="L27" t="str">
        <f>$A$9</f>
        <v>Professional occupations</v>
      </c>
      <c r="M27" s="18">
        <f t="shared" ref="M27:Q27" si="14">M9/M$18*100</f>
        <v>17.28328521080547</v>
      </c>
      <c r="N27" s="18">
        <f t="shared" si="14"/>
        <v>19.021050063739761</v>
      </c>
      <c r="O27" s="18">
        <f t="shared" si="14"/>
        <v>20.766637537711674</v>
      </c>
      <c r="P27" s="18">
        <f t="shared" si="14"/>
        <v>22.362993596929737</v>
      </c>
      <c r="Q27" s="18">
        <f t="shared" si="14"/>
        <v>23.810691320449429</v>
      </c>
      <c r="R27" s="11"/>
      <c r="S27" s="40">
        <f t="shared" ref="S27:S34" si="15">IF(O9&gt;0,(S9/O9)*100,0)</f>
        <v>21.170802401523034</v>
      </c>
      <c r="T27" s="40">
        <f t="shared" ref="T27:T34" si="16">IF(O9&gt;0,(T9/O9)*100,0)</f>
        <v>41.954718414058043</v>
      </c>
      <c r="U27" s="40">
        <f t="shared" ref="U27:U34" si="17">IF(O9&gt;0,(U9/O9)*100,0)</f>
        <v>63.125520815581069</v>
      </c>
      <c r="W27" t="str">
        <f>$A$9</f>
        <v>Professional occupations</v>
      </c>
      <c r="X27" s="18">
        <f t="shared" ref="X27:AB27" si="18">X9/X$18*100</f>
        <v>18.415638821326336</v>
      </c>
      <c r="Y27" s="18">
        <f t="shared" si="18"/>
        <v>20.546225630288333</v>
      </c>
      <c r="Z27" s="18">
        <f t="shared" si="18"/>
        <v>21.639679015408063</v>
      </c>
      <c r="AA27" s="18">
        <f t="shared" si="18"/>
        <v>21.721210481274611</v>
      </c>
      <c r="AB27" s="18">
        <f t="shared" si="18"/>
        <v>23.420647281372517</v>
      </c>
      <c r="AC27" s="11"/>
      <c r="AD27" s="40">
        <f t="shared" ref="AD27:AD34" si="19">IF(Z9&gt;0,(AD9/Z9)*100,0)</f>
        <v>18.313951858505025</v>
      </c>
      <c r="AE27" s="40">
        <f t="shared" ref="AE27:AE34" si="20">IF(Z9&gt;0,(AE9/Z9)*100,0)</f>
        <v>59.432927889112833</v>
      </c>
      <c r="AF27" s="40">
        <f t="shared" ref="AF27:AF34" si="21">IF(Z9&gt;0,(AF9/Z9)*100,0)</f>
        <v>77.746879747617854</v>
      </c>
    </row>
    <row r="28" spans="1:32" x14ac:dyDescent="0.2">
      <c r="A28" t="str">
        <f>$A$10</f>
        <v>Associate professional occupations</v>
      </c>
      <c r="B28" s="18">
        <f t="shared" si="8"/>
        <v>11.598050386065715</v>
      </c>
      <c r="C28" s="18">
        <f t="shared" si="8"/>
        <v>12.042900879770684</v>
      </c>
      <c r="D28" s="18">
        <f t="shared" si="8"/>
        <v>12.769116741532347</v>
      </c>
      <c r="E28" s="18">
        <f t="shared" si="8"/>
        <v>13.222115569085494</v>
      </c>
      <c r="F28" s="18">
        <f t="shared" si="8"/>
        <v>14.093577535967547</v>
      </c>
      <c r="G28" s="11"/>
      <c r="H28" s="40">
        <f t="shared" si="11"/>
        <v>18.528392939500034</v>
      </c>
      <c r="I28" s="40">
        <f t="shared" si="12"/>
        <v>51.699210708469593</v>
      </c>
      <c r="J28" s="40">
        <f t="shared" si="13"/>
        <v>70.22760364796963</v>
      </c>
      <c r="L28" t="str">
        <f>$A$10</f>
        <v>Associate professional occupations</v>
      </c>
      <c r="M28" s="18">
        <f t="shared" ref="M28:Q28" si="22">M10/M$18*100</f>
        <v>11.969484089162052</v>
      </c>
      <c r="N28" s="18">
        <f t="shared" si="22"/>
        <v>12.271150139692635</v>
      </c>
      <c r="O28" s="18">
        <f t="shared" si="22"/>
        <v>13.146545442562688</v>
      </c>
      <c r="P28" s="18">
        <f t="shared" si="22"/>
        <v>12.371350531120068</v>
      </c>
      <c r="Q28" s="18">
        <f t="shared" si="22"/>
        <v>12.523950786070431</v>
      </c>
      <c r="R28" s="11"/>
      <c r="S28" s="40">
        <f t="shared" si="15"/>
        <v>0.67505304080212203</v>
      </c>
      <c r="T28" s="40">
        <f t="shared" si="16"/>
        <v>37.246890528197909</v>
      </c>
      <c r="U28" s="40">
        <f t="shared" si="17"/>
        <v>37.921943569000028</v>
      </c>
      <c r="W28" t="str">
        <f>$A$10</f>
        <v>Associate professional occupations</v>
      </c>
      <c r="X28" s="18">
        <f t="shared" ref="X28:AB28" si="23">X10/X$18*100</f>
        <v>11.162620445659403</v>
      </c>
      <c r="Y28" s="18">
        <f t="shared" si="23"/>
        <v>11.780472249536754</v>
      </c>
      <c r="Z28" s="18">
        <f t="shared" si="23"/>
        <v>12.34360783032618</v>
      </c>
      <c r="AA28" s="18">
        <f t="shared" si="23"/>
        <v>14.172305057256837</v>
      </c>
      <c r="AB28" s="18">
        <f t="shared" si="23"/>
        <v>15.804279716016714</v>
      </c>
      <c r="AC28" s="11"/>
      <c r="AD28" s="40">
        <f t="shared" si="19"/>
        <v>39.965330467407576</v>
      </c>
      <c r="AE28" s="40">
        <f t="shared" si="20"/>
        <v>69.052461506119926</v>
      </c>
      <c r="AF28" s="40">
        <f t="shared" si="21"/>
        <v>109.01779197352749</v>
      </c>
    </row>
    <row r="29" spans="1:32" x14ac:dyDescent="0.2">
      <c r="A29" t="str">
        <f>$A$11</f>
        <v>Administrative and secretarial occupations</v>
      </c>
      <c r="B29" s="18">
        <f t="shared" si="8"/>
        <v>12.273352684436995</v>
      </c>
      <c r="C29" s="18">
        <f t="shared" si="8"/>
        <v>11.059942267448951</v>
      </c>
      <c r="D29" s="18">
        <f t="shared" si="8"/>
        <v>11.636256368439838</v>
      </c>
      <c r="E29" s="18">
        <f t="shared" si="8"/>
        <v>11.604474129974468</v>
      </c>
      <c r="F29" s="18">
        <f t="shared" si="8"/>
        <v>10.5092827040983</v>
      </c>
      <c r="G29" s="11"/>
      <c r="H29" s="40">
        <f t="shared" si="11"/>
        <v>-3.0111525719536973</v>
      </c>
      <c r="I29" s="40">
        <f t="shared" si="12"/>
        <v>50.664402096069303</v>
      </c>
      <c r="J29" s="40">
        <f t="shared" si="13"/>
        <v>47.653249524115608</v>
      </c>
      <c r="L29" t="str">
        <f>$A$11</f>
        <v>Administrative and secretarial occupations</v>
      </c>
      <c r="M29" s="18">
        <f t="shared" ref="M29:Q29" si="24">M11/M$18*100</f>
        <v>6.1026179321797471</v>
      </c>
      <c r="N29" s="18">
        <f t="shared" si="24"/>
        <v>5.3382010223693142</v>
      </c>
      <c r="O29" s="18">
        <f t="shared" si="24"/>
        <v>6.4772148064419586</v>
      </c>
      <c r="P29" s="18">
        <f t="shared" si="24"/>
        <v>6.831139000167143</v>
      </c>
      <c r="Q29" s="18">
        <f t="shared" si="24"/>
        <v>7.5142136927250993</v>
      </c>
      <c r="R29" s="11"/>
      <c r="S29" s="40">
        <f t="shared" si="15"/>
        <v>22.599134226453625</v>
      </c>
      <c r="T29" s="40">
        <f t="shared" si="16"/>
        <v>42.456957155953091</v>
      </c>
      <c r="U29" s="40">
        <f t="shared" si="17"/>
        <v>65.056091382406706</v>
      </c>
      <c r="W29" t="str">
        <f>$A$11</f>
        <v>Administrative and secretarial occupations</v>
      </c>
      <c r="X29" s="18">
        <f t="shared" ref="X29:AB29" si="25">X11/X$18*100</f>
        <v>19.507275301150891</v>
      </c>
      <c r="Y29" s="18">
        <f t="shared" si="25"/>
        <v>17.638490289960465</v>
      </c>
      <c r="Z29" s="18">
        <f t="shared" si="25"/>
        <v>17.452502329386416</v>
      </c>
      <c r="AA29" s="18">
        <f t="shared" si="25"/>
        <v>16.935643914182521</v>
      </c>
      <c r="AB29" s="18">
        <f t="shared" si="25"/>
        <v>13.773543514822709</v>
      </c>
      <c r="AC29" s="11"/>
      <c r="AD29" s="40">
        <f t="shared" si="19"/>
        <v>-13.726808853844419</v>
      </c>
      <c r="AE29" s="40">
        <f t="shared" si="20"/>
        <v>54.098497138546364</v>
      </c>
      <c r="AF29" s="40">
        <f t="shared" si="21"/>
        <v>40.371688284701939</v>
      </c>
    </row>
    <row r="30" spans="1:32" x14ac:dyDescent="0.2">
      <c r="A30" t="str">
        <f>$A$12</f>
        <v>Skilled trades occupations</v>
      </c>
      <c r="B30" s="18">
        <f t="shared" si="8"/>
        <v>12.233185610273898</v>
      </c>
      <c r="C30" s="18">
        <f t="shared" si="8"/>
        <v>11.964837312480125</v>
      </c>
      <c r="D30" s="18">
        <f t="shared" si="8"/>
        <v>10.517793069528597</v>
      </c>
      <c r="E30" s="18">
        <f t="shared" si="8"/>
        <v>10.100787795556993</v>
      </c>
      <c r="F30" s="18">
        <f t="shared" si="8"/>
        <v>9.0671004671714179</v>
      </c>
      <c r="G30" s="11"/>
      <c r="H30" s="40">
        <f t="shared" si="11"/>
        <v>-7.4224229260879069</v>
      </c>
      <c r="I30" s="40">
        <f t="shared" si="12"/>
        <v>40.815317264278711</v>
      </c>
      <c r="J30" s="40">
        <f t="shared" si="13"/>
        <v>33.392894338190807</v>
      </c>
      <c r="L30" t="str">
        <f>$A$12</f>
        <v>Skilled trades occupations</v>
      </c>
      <c r="M30" s="18">
        <f t="shared" ref="M30:Q30" si="26">M12/M$18*100</f>
        <v>20.644382736814482</v>
      </c>
      <c r="N30" s="18">
        <f t="shared" si="26"/>
        <v>20.411434381744446</v>
      </c>
      <c r="O30" s="18">
        <f t="shared" si="26"/>
        <v>17.641014350981987</v>
      </c>
      <c r="P30" s="18">
        <f t="shared" si="26"/>
        <v>16.863902764917274</v>
      </c>
      <c r="Q30" s="18">
        <f t="shared" si="26"/>
        <v>14.994601325780737</v>
      </c>
      <c r="R30" s="11"/>
      <c r="S30" s="40">
        <f t="shared" si="15"/>
        <v>-10.173695757181871</v>
      </c>
      <c r="T30" s="40">
        <f t="shared" si="16"/>
        <v>37.870998289480617</v>
      </c>
      <c r="U30" s="40">
        <f t="shared" si="17"/>
        <v>27.697302532298746</v>
      </c>
      <c r="W30" t="str">
        <f>$A$12</f>
        <v>Skilled trades occupations</v>
      </c>
      <c r="X30" s="18">
        <f t="shared" ref="X30:AB30" si="27">X12/X$18*100</f>
        <v>2.3727797477364572</v>
      </c>
      <c r="Y30" s="18">
        <f t="shared" si="27"/>
        <v>2.2533977232214717</v>
      </c>
      <c r="Z30" s="18">
        <f t="shared" si="27"/>
        <v>2.4871527830918465</v>
      </c>
      <c r="AA30" s="18">
        <f t="shared" si="27"/>
        <v>2.5473030325388728</v>
      </c>
      <c r="AB30" s="18">
        <f t="shared" si="27"/>
        <v>2.6068457335342798</v>
      </c>
      <c r="AC30" s="11"/>
      <c r="AD30" s="40">
        <f t="shared" si="19"/>
        <v>14.57787113658339</v>
      </c>
      <c r="AE30" s="40">
        <f t="shared" si="20"/>
        <v>64.359286632851152</v>
      </c>
      <c r="AF30" s="40">
        <f t="shared" si="21"/>
        <v>78.937157769434535</v>
      </c>
    </row>
    <row r="31" spans="1:32" x14ac:dyDescent="0.2">
      <c r="A31" t="str">
        <f>$A$13</f>
        <v>Caring, leisure and other service occupations</v>
      </c>
      <c r="B31" s="18">
        <f t="shared" si="8"/>
        <v>9.9975942797908086</v>
      </c>
      <c r="C31" s="18">
        <f t="shared" si="8"/>
        <v>9.8563171058018817</v>
      </c>
      <c r="D31" s="18">
        <f t="shared" si="8"/>
        <v>9.6238845518813765</v>
      </c>
      <c r="E31" s="18">
        <f t="shared" si="8"/>
        <v>9.5236519222270548</v>
      </c>
      <c r="F31" s="18">
        <f t="shared" si="8"/>
        <v>9.812835470112713</v>
      </c>
      <c r="G31" s="11"/>
      <c r="H31" s="40">
        <f t="shared" si="11"/>
        <v>9.4979824332390965</v>
      </c>
      <c r="I31" s="40">
        <f t="shared" si="12"/>
        <v>57.826991568012389</v>
      </c>
      <c r="J31" s="40">
        <f t="shared" si="13"/>
        <v>67.324974001251476</v>
      </c>
      <c r="L31" t="str">
        <f>$A$13</f>
        <v>Caring, leisure and other service occupations</v>
      </c>
      <c r="M31" s="18">
        <f t="shared" ref="M31:Q31" si="28">M13/M$18*100</f>
        <v>2.8365921713592033</v>
      </c>
      <c r="N31" s="18">
        <f t="shared" si="28"/>
        <v>2.8144178750482416</v>
      </c>
      <c r="O31" s="18">
        <f t="shared" si="28"/>
        <v>2.7833638747893761</v>
      </c>
      <c r="P31" s="18">
        <f t="shared" si="28"/>
        <v>2.8985309502896333</v>
      </c>
      <c r="Q31" s="18">
        <f t="shared" si="28"/>
        <v>3.1200267612212187</v>
      </c>
      <c r="R31" s="11"/>
      <c r="S31" s="40">
        <f t="shared" si="15"/>
        <v>18.462391134887483</v>
      </c>
      <c r="T31" s="40">
        <f t="shared" si="16"/>
        <v>47.770425315386575</v>
      </c>
      <c r="U31" s="40">
        <f t="shared" si="17"/>
        <v>66.232816450274058</v>
      </c>
      <c r="W31" t="str">
        <f>$A$13</f>
        <v>Caring, leisure and other service occupations</v>
      </c>
      <c r="X31" s="18">
        <f t="shared" ref="X31:AB31" si="29">X13/X$18*100</f>
        <v>18.392402546597303</v>
      </c>
      <c r="Y31" s="18">
        <f t="shared" si="29"/>
        <v>17.952711240897905</v>
      </c>
      <c r="Z31" s="18">
        <f t="shared" si="29"/>
        <v>17.335811327578863</v>
      </c>
      <c r="AA31" s="18">
        <f t="shared" si="29"/>
        <v>16.923016052719532</v>
      </c>
      <c r="AB31" s="18">
        <f t="shared" si="29"/>
        <v>17.10718264513584</v>
      </c>
      <c r="AC31" s="11"/>
      <c r="AD31" s="40">
        <f t="shared" si="19"/>
        <v>7.8753460848204559</v>
      </c>
      <c r="AE31" s="40">
        <f t="shared" si="20"/>
        <v>59.647317981598448</v>
      </c>
      <c r="AF31" s="40">
        <f t="shared" si="21"/>
        <v>67.522664066418898</v>
      </c>
    </row>
    <row r="32" spans="1:32" x14ac:dyDescent="0.2">
      <c r="A32" t="str">
        <f>$A$14</f>
        <v>Sales and customer service occupations</v>
      </c>
      <c r="B32" s="18">
        <f t="shared" si="8"/>
        <v>7.9419353294402608</v>
      </c>
      <c r="C32" s="18">
        <f t="shared" si="8"/>
        <v>7.2226645992556984</v>
      </c>
      <c r="D32" s="18">
        <f t="shared" si="8"/>
        <v>7.3580469907978161</v>
      </c>
      <c r="E32" s="18">
        <f t="shared" si="8"/>
        <v>7.2954536149344928</v>
      </c>
      <c r="F32" s="18">
        <f t="shared" si="8"/>
        <v>7.1781654173309217</v>
      </c>
      <c r="H32" s="40">
        <f t="shared" si="11"/>
        <v>4.7642020970322001</v>
      </c>
      <c r="I32" s="40">
        <f t="shared" si="12"/>
        <v>46.482678194666896</v>
      </c>
      <c r="J32" s="40">
        <f t="shared" si="13"/>
        <v>51.246880291699092</v>
      </c>
      <c r="L32" t="str">
        <f>$A$14</f>
        <v>Sales and customer service occupations</v>
      </c>
      <c r="M32" s="18">
        <f t="shared" ref="M32:Q32" si="30">M14/M$18*100</f>
        <v>5.9529523736889676</v>
      </c>
      <c r="N32" s="18">
        <f t="shared" si="30"/>
        <v>5.6084711716451761</v>
      </c>
      <c r="O32" s="18">
        <f t="shared" si="30"/>
        <v>5.9453787806534546</v>
      </c>
      <c r="P32" s="18">
        <f t="shared" si="30"/>
        <v>6.1415080009773471</v>
      </c>
      <c r="Q32" s="18">
        <f t="shared" si="30"/>
        <v>6.2142203542263328</v>
      </c>
      <c r="S32" s="40">
        <f t="shared" si="15"/>
        <v>10.458535791440797</v>
      </c>
      <c r="T32" s="40">
        <f t="shared" si="16"/>
        <v>35.401281582950894</v>
      </c>
      <c r="U32" s="40">
        <f t="shared" si="17"/>
        <v>45.859817374391696</v>
      </c>
      <c r="W32" t="str">
        <f>$A$14</f>
        <v>Sales and customer service occupations</v>
      </c>
      <c r="X32" s="18">
        <f t="shared" ref="X32:AB32" si="31">X14/X$18*100</f>
        <v>10.273610464658898</v>
      </c>
      <c r="Y32" s="18">
        <f t="shared" si="31"/>
        <v>9.0785767292021688</v>
      </c>
      <c r="Z32" s="18">
        <f t="shared" si="31"/>
        <v>8.9506733871294468</v>
      </c>
      <c r="AA32" s="18">
        <f t="shared" si="31"/>
        <v>8.5842548037159006</v>
      </c>
      <c r="AB32" s="18">
        <f t="shared" si="31"/>
        <v>8.2287482523958442</v>
      </c>
      <c r="AD32" s="40">
        <f t="shared" si="19"/>
        <v>0.49997358246304829</v>
      </c>
      <c r="AE32" s="40">
        <f t="shared" si="20"/>
        <v>54.781034060134829</v>
      </c>
      <c r="AF32" s="40">
        <f t="shared" si="21"/>
        <v>55.281007642597878</v>
      </c>
    </row>
    <row r="33" spans="1:32" x14ac:dyDescent="0.2">
      <c r="A33" t="str">
        <f>$A$15</f>
        <v>Process, plant and machine operatives</v>
      </c>
      <c r="B33" s="18">
        <f t="shared" si="8"/>
        <v>8.188599851289954</v>
      </c>
      <c r="C33" s="18">
        <f t="shared" si="8"/>
        <v>7.764795475177511</v>
      </c>
      <c r="D33" s="18">
        <f t="shared" si="8"/>
        <v>6.9892679189306612</v>
      </c>
      <c r="E33" s="18">
        <f t="shared" si="8"/>
        <v>7.0229624223306182</v>
      </c>
      <c r="F33" s="18">
        <f t="shared" si="8"/>
        <v>6.5264271275204147</v>
      </c>
      <c r="G33" s="11"/>
      <c r="H33" s="40">
        <f t="shared" si="11"/>
        <v>0.27803360217816553</v>
      </c>
      <c r="I33" s="40">
        <f t="shared" si="12"/>
        <v>47.949580400097297</v>
      </c>
      <c r="J33" s="40">
        <f t="shared" si="13"/>
        <v>48.227614002275459</v>
      </c>
      <c r="L33" t="str">
        <f>$A$15</f>
        <v>Process, plant and machine operatives</v>
      </c>
      <c r="M33" s="18">
        <f t="shared" ref="M33:Q33" si="32">M15/M$18*100</f>
        <v>13.128243781441462</v>
      </c>
      <c r="N33" s="18">
        <f t="shared" si="32"/>
        <v>12.586381585611568</v>
      </c>
      <c r="O33" s="18">
        <f t="shared" si="32"/>
        <v>11.430885821827268</v>
      </c>
      <c r="P33" s="18">
        <f t="shared" si="32"/>
        <v>11.257548514311127</v>
      </c>
      <c r="Q33" s="18">
        <f t="shared" si="32"/>
        <v>10.473178170434618</v>
      </c>
      <c r="R33" s="11"/>
      <c r="S33" s="40">
        <f t="shared" si="15"/>
        <v>-3.1742729476510383</v>
      </c>
      <c r="T33" s="40">
        <f t="shared" si="16"/>
        <v>45.52575959737419</v>
      </c>
      <c r="U33" s="40">
        <f t="shared" si="17"/>
        <v>42.351486649723157</v>
      </c>
      <c r="W33" t="str">
        <f>$A$15</f>
        <v>Process, plant and machine operatives</v>
      </c>
      <c r="X33" s="18">
        <f t="shared" ref="X33:AB33" si="33">X15/X$18*100</f>
        <v>2.3978790733849284</v>
      </c>
      <c r="Y33" s="18">
        <f t="shared" si="33"/>
        <v>2.2211970470868541</v>
      </c>
      <c r="Z33" s="18">
        <f t="shared" si="33"/>
        <v>1.9818373957724047</v>
      </c>
      <c r="AA33" s="18">
        <f t="shared" si="33"/>
        <v>2.2935024518329028</v>
      </c>
      <c r="AB33" s="18">
        <f t="shared" si="33"/>
        <v>2.2249486940857053</v>
      </c>
      <c r="AC33" s="11"/>
      <c r="AD33" s="40">
        <f t="shared" si="19"/>
        <v>22.7269280204738</v>
      </c>
      <c r="AE33" s="40">
        <f t="shared" si="20"/>
        <v>63.710665490264383</v>
      </c>
      <c r="AF33" s="40">
        <f t="shared" si="21"/>
        <v>86.437593510738182</v>
      </c>
    </row>
    <row r="34" spans="1:32" x14ac:dyDescent="0.2">
      <c r="A34" t="str">
        <f>$A$16</f>
        <v>Elementary occupations</v>
      </c>
      <c r="B34" s="18">
        <f t="shared" si="8"/>
        <v>11.51347136716724</v>
      </c>
      <c r="C34" s="18">
        <f t="shared" si="8"/>
        <v>11.132592328671089</v>
      </c>
      <c r="D34" s="18">
        <f t="shared" si="8"/>
        <v>10.147567813490955</v>
      </c>
      <c r="E34" s="18">
        <f t="shared" si="8"/>
        <v>10.167132970287797</v>
      </c>
      <c r="F34" s="18">
        <f t="shared" si="8"/>
        <v>9.5313596071613169</v>
      </c>
      <c r="G34" s="11"/>
      <c r="H34" s="40">
        <f t="shared" si="11"/>
        <v>0.86834553966524364</v>
      </c>
      <c r="I34" s="40">
        <f t="shared" si="12"/>
        <v>49.92550378804745</v>
      </c>
      <c r="J34" s="40">
        <f t="shared" si="13"/>
        <v>50.793849327712692</v>
      </c>
      <c r="L34" t="str">
        <f>$A$16</f>
        <v>Elementary occupations</v>
      </c>
      <c r="M34" s="18">
        <f t="shared" ref="M34:Q34" si="34">M16/M$18*100</f>
        <v>11.539472483859475</v>
      </c>
      <c r="N34" s="18">
        <f t="shared" si="34"/>
        <v>10.538980230063261</v>
      </c>
      <c r="O34" s="18">
        <f t="shared" si="34"/>
        <v>10.014927154512595</v>
      </c>
      <c r="P34" s="18">
        <f t="shared" si="34"/>
        <v>10.437000612395234</v>
      </c>
      <c r="Q34" s="18">
        <f t="shared" si="34"/>
        <v>9.9426872206888781</v>
      </c>
      <c r="R34" s="11"/>
      <c r="S34" s="40">
        <f t="shared" si="15"/>
        <v>4.9175509481487154</v>
      </c>
      <c r="T34" s="40">
        <f t="shared" si="16"/>
        <v>40.775756238621661</v>
      </c>
      <c r="U34" s="40">
        <f t="shared" si="17"/>
        <v>45.693307186770369</v>
      </c>
      <c r="W34" t="str">
        <f>$A$16</f>
        <v>Elementary occupations</v>
      </c>
      <c r="X34" s="18">
        <f t="shared" ref="X34:AB34" si="35">X16/X$18*100</f>
        <v>11.482990383353972</v>
      </c>
      <c r="Y34" s="18">
        <f t="shared" si="35"/>
        <v>11.815095351818737</v>
      </c>
      <c r="Z34" s="18">
        <f t="shared" si="35"/>
        <v>10.297105414180775</v>
      </c>
      <c r="AA34" s="18">
        <f t="shared" si="35"/>
        <v>9.8657273115159132</v>
      </c>
      <c r="AB34" s="18">
        <f t="shared" si="35"/>
        <v>9.0830625548702937</v>
      </c>
      <c r="AC34" s="11"/>
      <c r="AD34" s="40">
        <f t="shared" si="19"/>
        <v>-3.5715850580978454</v>
      </c>
      <c r="AE34" s="40">
        <f t="shared" si="20"/>
        <v>59.958149704550237</v>
      </c>
      <c r="AF34" s="40">
        <f t="shared" si="21"/>
        <v>56.386564646452385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7.3895455407369415</v>
      </c>
      <c r="I36" s="43">
        <f t="shared" si="12"/>
        <v>49.978611488420079</v>
      </c>
      <c r="J36" s="43">
        <f t="shared" si="13"/>
        <v>57.368157029157018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5.6798435526741686</v>
      </c>
      <c r="T36" s="43">
        <f t="shared" ref="T36" si="37">IF(O18&gt;0,(T18/O18)*100,0)</f>
        <v>41.280121660434979</v>
      </c>
      <c r="U36" s="43">
        <f t="shared" ref="U36" si="38">IF(O18&gt;0,(U18/O18)*100,0)</f>
        <v>46.95996521310915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9.3170445079369006</v>
      </c>
      <c r="AE36" s="43">
        <f t="shared" ref="AE36" si="40">IF(Z18&gt;0,(AE18/Z18)*100,0)</f>
        <v>59.785191978297114</v>
      </c>
      <c r="AF36" s="43">
        <f t="shared" ref="AF36" si="41">IF(Z18&gt;0,(AF18/Z18)*100,0)</f>
        <v>69.10223648623402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Worcestershire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Worcestershire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Worcestershire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2.9954572951217839</v>
      </c>
      <c r="C46" s="18">
        <f t="shared" si="42"/>
        <v>3.1569936497931606</v>
      </c>
      <c r="D46" s="18">
        <f t="shared" si="42"/>
        <v>-1.1405229848440279</v>
      </c>
      <c r="E46" s="18">
        <f t="shared" si="42"/>
        <v>1.1657745704400702</v>
      </c>
      <c r="F46" s="18">
        <f>IF(F$6-D$6 &lt;&gt; 0,(EXP(LN(F8/D8)/(F$6-D$6))-1)*100,0)</f>
        <v>0.39109168073403477</v>
      </c>
      <c r="H46" s="18">
        <f>IF($F$6-$D$6 &lt;&gt; 0,(EXP(LN(1+(H26/100))/($F$6-$D$6))-1)*100,0)</f>
        <v>0.39109168073403477</v>
      </c>
      <c r="I46" s="18">
        <f>IF($F$6-$D$6 &lt;&gt; 0,(EXP(LN(1+(I26/100))/($F$6-$D$6))-1)*100,0)</f>
        <v>2.8477784459075783</v>
      </c>
      <c r="J46" s="18">
        <f>IF($F$6-$D$6 &lt;&gt; 0,(EXP(LN(1+(J26/100))/($F$6-$D$6))-1)*100,0)</f>
        <v>3.1142098452750178</v>
      </c>
      <c r="L46" t="str">
        <f>$A$8</f>
        <v>Managers, directors and senior officials</v>
      </c>
      <c r="M46" s="18">
        <f t="shared" ref="M46:M54" si="43">IF(N$6-M$6 &lt;&gt; 0,(EXP(LN(N8/M8)/(N$6-M$6))-1)*100,0)</f>
        <v>2.5368545279053967</v>
      </c>
      <c r="N46" s="18">
        <f t="shared" ref="N46:N54" si="44">IF(O$6-N$6 &lt;&gt; 0,(EXP(LN(O8/N8)/(O$6-N$6))-1)*100,0)</f>
        <v>-0.34659898759976659</v>
      </c>
      <c r="O46" s="18">
        <f t="shared" ref="O46:O54" si="45">IF(P$6-O$6 &lt;&gt; 0,(EXP(LN(P8/O8)/(P$6-O$6))-1)*100,0)</f>
        <v>-1.2653092144679245</v>
      </c>
      <c r="P46" s="18">
        <f t="shared" ref="P46:P54" si="46">IF(Q$6-P$6 &lt;&gt; 0,(EXP(LN(Q8/P8)/(Q$6-P$6))-1)*100,0)</f>
        <v>0.85863246741852972</v>
      </c>
      <c r="Q46" s="18">
        <f>IF(Q$6-O$6 &lt;&gt; 0,(EXP(LN(Q8/O8)/(Q$6-O$6))-1)*100,0)</f>
        <v>0.14562324283036165</v>
      </c>
      <c r="S46" s="18">
        <f>IF($F$6-$D$6 &lt;&gt; 0,(EXP(LN(1+(S26/100))/($F$6-$D$6))-1)*100,0)</f>
        <v>0.14562324283036165</v>
      </c>
      <c r="T46" s="18">
        <f>IF($F$6-$D$6 &lt;&gt; 0,(EXP(LN(1+(T26/100))/($F$6-$D$6))-1)*100,0)</f>
        <v>2.5917276568988346</v>
      </c>
      <c r="U46" s="18">
        <f>IF($F$6-$D$6 &lt;&gt; 0,(EXP(LN(1+(U26/100))/($F$6-$D$6))-1)*100,0)</f>
        <v>2.6938361904217833</v>
      </c>
      <c r="W46" t="str">
        <f>$A$8</f>
        <v>Managers, directors and senior officials</v>
      </c>
      <c r="X46" s="18">
        <f t="shared" ref="X46:X54" si="47">IF(Y$6-X$6 &lt;&gt; 0,(EXP(LN(Y8/X8)/(Y$6-X$6))-1)*100,0)</f>
        <v>3.9220812467690491</v>
      </c>
      <c r="Y46" s="18">
        <f t="shared" ref="Y46:Y54" si="48">IF(Z$6-Y$6 &lt;&gt; 0,(EXP(LN(Z8/Y8)/(Z$6-Y$6))-1)*100,0)</f>
        <v>10.002841010143037</v>
      </c>
      <c r="Z46" s="18">
        <f t="shared" ref="Z46:Z54" si="49">IF(AA$6-Z$6 &lt;&gt; 0,(EXP(LN(AA8/Z8)/(AA$6-Z$6))-1)*100,0)</f>
        <v>-0.92116934345215506</v>
      </c>
      <c r="AA46" s="18">
        <f t="shared" ref="AA46:AA54" si="50">IF(AB$6-AA$6 &lt;&gt; 0,(EXP(LN(AB8/AA8)/(AB$6-AA$6))-1)*100,0)</f>
        <v>1.6808706172558807</v>
      </c>
      <c r="AB46" s="18">
        <f>IF(AB$6-Z$6 &lt;&gt; 0,(EXP(LN(AB8/Z8)/(AB$6-Z$6))-1)*100,0)</f>
        <v>0.80601840894396481</v>
      </c>
      <c r="AD46" s="18">
        <f>IF($F$6-$D$6 &lt;&gt; 0,(EXP(LN(1+(AD26/100))/($F$6-$D$6))-1)*100,0)</f>
        <v>0.80601840894396481</v>
      </c>
      <c r="AE46" s="18">
        <f>IF($F$6-$D$6 &lt;&gt; 0,(EXP(LN(1+(AE26/100))/($F$6-$D$6))-1)*100,0)</f>
        <v>3.2802399991315179</v>
      </c>
      <c r="AF46" s="18">
        <f>IF($F$6-$D$6 &lt;&gt; 0,(EXP(LN(1+(AF26/100))/($F$6-$D$6))-1)*100,0)</f>
        <v>3.804181729624645</v>
      </c>
    </row>
    <row r="47" spans="1:32" x14ac:dyDescent="0.2">
      <c r="A47" t="str">
        <f>$A$9</f>
        <v>Professional occupations</v>
      </c>
      <c r="B47" s="18">
        <f t="shared" si="42"/>
        <v>3.377928814494191</v>
      </c>
      <c r="C47" s="18">
        <f t="shared" si="42"/>
        <v>4.4302651053039543</v>
      </c>
      <c r="D47" s="18">
        <f t="shared" si="42"/>
        <v>1.3350106151329921</v>
      </c>
      <c r="E47" s="18">
        <f t="shared" si="42"/>
        <v>1.1498879329787881</v>
      </c>
      <c r="F47" s="18">
        <f>IF(F$6-D$6 &lt;&gt; 0,(EXP(LN(F9/D9)/(F$6-D$6))-1)*100,0)</f>
        <v>1.2115578865756538</v>
      </c>
      <c r="H47" s="18">
        <f t="shared" ref="H47:J56" si="51">IF($F$6-$D$6 &lt;&gt; 0,(EXP(LN(1+(H27/100))/($F$6-$D$6))-1)*100,0)</f>
        <v>1.2115578865756538</v>
      </c>
      <c r="I47" s="18">
        <f t="shared" si="51"/>
        <v>2.7559309861090675</v>
      </c>
      <c r="J47" s="18">
        <f t="shared" si="51"/>
        <v>3.6068707077013373</v>
      </c>
      <c r="L47" t="str">
        <f>$A$9</f>
        <v>Professional occupations</v>
      </c>
      <c r="M47" s="18">
        <f t="shared" si="43"/>
        <v>2.9679781191824794</v>
      </c>
      <c r="N47" s="18">
        <f t="shared" si="44"/>
        <v>5.2552730091304012</v>
      </c>
      <c r="O47" s="18">
        <f t="shared" si="45"/>
        <v>1.9203663080275879</v>
      </c>
      <c r="P47" s="18">
        <f t="shared" si="46"/>
        <v>0.97394178973138068</v>
      </c>
      <c r="Q47" s="18">
        <f>IF(Q$6-O$6 &lt;&gt; 0,(EXP(LN(Q9/O9)/(Q$6-O$6))-1)*100,0)</f>
        <v>1.2884360856136645</v>
      </c>
      <c r="S47" s="18">
        <f t="shared" ref="S47:U47" si="52">IF($F$6-$D$6 &lt;&gt; 0,(EXP(LN(1+(S27/100))/($F$6-$D$6))-1)*100,0)</f>
        <v>1.2884360856136645</v>
      </c>
      <c r="T47" s="18">
        <f t="shared" si="52"/>
        <v>2.3630746457676599</v>
      </c>
      <c r="U47" s="18">
        <f t="shared" si="52"/>
        <v>3.3161293693740879</v>
      </c>
      <c r="W47" t="str">
        <f>$A$9</f>
        <v>Professional occupations</v>
      </c>
      <c r="X47" s="18">
        <f t="shared" si="47"/>
        <v>3.8233981364728109</v>
      </c>
      <c r="Y47" s="18">
        <f t="shared" si="48"/>
        <v>3.5521278949968149</v>
      </c>
      <c r="Z47" s="18">
        <f t="shared" si="49"/>
        <v>0.68609474576006857</v>
      </c>
      <c r="AA47" s="18">
        <f t="shared" si="50"/>
        <v>1.3488552976385071</v>
      </c>
      <c r="AB47" s="18">
        <f>IF(AB$6-Z$6 &lt;&gt; 0,(EXP(LN(AB9/Z9)/(AB$6-Z$6))-1)*100,0)</f>
        <v>1.1274517947955864</v>
      </c>
      <c r="AD47" s="18">
        <f t="shared" ref="AD47:AF47" si="53">IF($F$6-$D$6 &lt;&gt; 0,(EXP(LN(1+(AD27/100))/($F$6-$D$6))-1)*100,0)</f>
        <v>1.1274517947955864</v>
      </c>
      <c r="AE47" s="18">
        <f t="shared" si="53"/>
        <v>3.1585434434749704</v>
      </c>
      <c r="AF47" s="18">
        <f t="shared" si="53"/>
        <v>3.9090718816302772</v>
      </c>
    </row>
    <row r="48" spans="1:32" x14ac:dyDescent="0.2">
      <c r="A48" t="str">
        <f>$A$10</f>
        <v>Associate professional occupations</v>
      </c>
      <c r="B48" s="18">
        <f t="shared" si="42"/>
        <v>1.7097346740054364</v>
      </c>
      <c r="C48" s="18">
        <f t="shared" si="42"/>
        <v>3.1643818908685839</v>
      </c>
      <c r="D48" s="18">
        <f t="shared" si="42"/>
        <v>1.2138906510905656</v>
      </c>
      <c r="E48" s="18">
        <f t="shared" si="42"/>
        <v>1.1025663969051802</v>
      </c>
      <c r="F48" s="18">
        <f t="shared" ref="F48:F56" si="54">IF(F$6-D$6 &lt;&gt; 0,(EXP(LN(F10/D10)/(F$6-D$6))-1)*100,0)</f>
        <v>1.1396608700284139</v>
      </c>
      <c r="H48" s="18">
        <f t="shared" si="51"/>
        <v>1.1396608700284139</v>
      </c>
      <c r="I48" s="18">
        <f t="shared" si="51"/>
        <v>2.8171484144965619</v>
      </c>
      <c r="J48" s="18">
        <f t="shared" si="51"/>
        <v>3.61007761402381</v>
      </c>
      <c r="L48" t="str">
        <f>$A$10</f>
        <v>Associate professional occupations</v>
      </c>
      <c r="M48" s="18">
        <f t="shared" si="43"/>
        <v>1.1585502303519624</v>
      </c>
      <c r="N48" s="18">
        <f t="shared" si="44"/>
        <v>3.2853070801598161</v>
      </c>
      <c r="O48" s="18">
        <f t="shared" si="45"/>
        <v>-0.79140078103218103</v>
      </c>
      <c r="P48" s="18">
        <f>IF(Q$6-P$6 &lt;&gt; 0,(EXP(LN(Q10/P10)/(Q$6-P$6))-1)*100,0)</f>
        <v>0.46563368511323144</v>
      </c>
      <c r="Q48" s="18">
        <f t="shared" ref="Q48:Q54" si="55">IF(Q$6-O$6 &lt;&gt; 0,(EXP(LN(Q10/O10)/(Q$6-O$6))-1)*100,0)</f>
        <v>4.4862377496257544E-2</v>
      </c>
      <c r="S48" s="18">
        <f t="shared" ref="S48:U48" si="56">IF($F$6-$D$6 &lt;&gt; 0,(EXP(LN(1+(S28/100))/($F$6-$D$6))-1)*100,0)</f>
        <v>4.4862377496257544E-2</v>
      </c>
      <c r="T48" s="18">
        <f t="shared" si="56"/>
        <v>2.1331753022706179</v>
      </c>
      <c r="U48" s="18">
        <f t="shared" si="56"/>
        <v>2.1665883527429708</v>
      </c>
      <c r="W48" t="str">
        <f>$A$10</f>
        <v>Associate professional occupations</v>
      </c>
      <c r="X48" s="18">
        <f t="shared" si="47"/>
        <v>2.3901216021935401</v>
      </c>
      <c r="Y48" s="18">
        <f t="shared" si="48"/>
        <v>3.019557676688156</v>
      </c>
      <c r="Z48" s="18">
        <f t="shared" si="49"/>
        <v>3.4290486173739643</v>
      </c>
      <c r="AA48" s="18">
        <f t="shared" si="50"/>
        <v>1.6905935978638542</v>
      </c>
      <c r="AB48" s="18">
        <f t="shared" ref="AB48:AB54" si="57">IF(AB$6-Z$6 &lt;&gt; 0,(EXP(LN(AB10/Z10)/(AB$6-Z$6))-1)*100,0)</f>
        <v>2.2668074121598325</v>
      </c>
      <c r="AD48" s="18">
        <f t="shared" ref="AD48:AF48" si="58">IF($F$6-$D$6 &lt;&gt; 0,(EXP(LN(1+(AD28/100))/($F$6-$D$6))-1)*100,0)</f>
        <v>2.2668074121598325</v>
      </c>
      <c r="AE48" s="18">
        <f t="shared" si="58"/>
        <v>3.562239477787954</v>
      </c>
      <c r="AF48" s="18">
        <f t="shared" si="58"/>
        <v>5.0377838986776835</v>
      </c>
    </row>
    <row r="49" spans="1:32" x14ac:dyDescent="0.2">
      <c r="A49" t="str">
        <f>$A$11</f>
        <v>Administrative and secretarial occupations</v>
      </c>
      <c r="B49" s="18">
        <f t="shared" si="42"/>
        <v>-1.8312179989789401</v>
      </c>
      <c r="C49" s="18">
        <f t="shared" si="42"/>
        <v>2.3671131218691466</v>
      </c>
      <c r="D49" s="18">
        <f t="shared" si="42"/>
        <v>0.45568927060939401</v>
      </c>
      <c r="E49" s="18">
        <f t="shared" si="42"/>
        <v>-0.5316506745396743</v>
      </c>
      <c r="F49" s="18">
        <f t="shared" si="54"/>
        <v>-0.20362033903500443</v>
      </c>
      <c r="H49" s="18">
        <f t="shared" si="51"/>
        <v>-0.20362033903500443</v>
      </c>
      <c r="I49" s="18">
        <f t="shared" si="51"/>
        <v>2.7702414412284604</v>
      </c>
      <c r="J49" s="18">
        <f t="shared" si="51"/>
        <v>2.6320177612635387</v>
      </c>
      <c r="L49" t="str">
        <f>$A$11</f>
        <v>Administrative and secretarial occupations</v>
      </c>
      <c r="M49" s="18">
        <f t="shared" si="43"/>
        <v>-2.7768198018590651</v>
      </c>
      <c r="N49" s="18">
        <f t="shared" si="44"/>
        <v>16.978364141916536</v>
      </c>
      <c r="O49" s="18">
        <f t="shared" si="45"/>
        <v>1.4960612715940069</v>
      </c>
      <c r="P49" s="18">
        <f t="shared" si="46"/>
        <v>1.3034289655318831</v>
      </c>
      <c r="Q49" s="18">
        <f t="shared" si="55"/>
        <v>1.3675990774244307</v>
      </c>
      <c r="S49" s="18">
        <f t="shared" ref="S49:U49" si="59">IF($F$6-$D$6 &lt;&gt; 0,(EXP(LN(1+(S29/100))/($F$6-$D$6))-1)*100,0)</f>
        <v>1.3675990774244307</v>
      </c>
      <c r="T49" s="18">
        <f t="shared" si="59"/>
        <v>2.3871790514744307</v>
      </c>
      <c r="U49" s="18">
        <f t="shared" si="59"/>
        <v>3.3971981504090421</v>
      </c>
      <c r="W49" t="str">
        <f>$A$11</f>
        <v>Administrative and secretarial occupations</v>
      </c>
      <c r="X49" s="18">
        <f t="shared" si="47"/>
        <v>-1.4911787303692137</v>
      </c>
      <c r="Y49" s="18">
        <f t="shared" si="48"/>
        <v>-2.7170883415549518</v>
      </c>
      <c r="Z49" s="18">
        <f t="shared" si="49"/>
        <v>7.2894146344149036E-3</v>
      </c>
      <c r="AA49" s="18">
        <f t="shared" si="50"/>
        <v>-1.4692569260749133</v>
      </c>
      <c r="AB49" s="18">
        <f t="shared" si="57"/>
        <v>-0.97951310124307911</v>
      </c>
      <c r="AD49" s="18">
        <f t="shared" ref="AD49:AF49" si="60">IF($F$6-$D$6 &lt;&gt; 0,(EXP(LN(1+(AD29/100))/($F$6-$D$6))-1)*100,0)</f>
        <v>-0.97951310124307911</v>
      </c>
      <c r="AE49" s="18">
        <f t="shared" si="60"/>
        <v>2.9247672440519512</v>
      </c>
      <c r="AF49" s="18">
        <f t="shared" si="60"/>
        <v>2.286574553900933</v>
      </c>
    </row>
    <row r="50" spans="1:32" x14ac:dyDescent="0.2">
      <c r="A50" t="str">
        <f>$A$12</f>
        <v>Skilled trades occupations</v>
      </c>
      <c r="B50" s="18">
        <f t="shared" si="42"/>
        <v>0.20001795782618181</v>
      </c>
      <c r="C50" s="18">
        <f t="shared" si="42"/>
        <v>-14.470120714599076</v>
      </c>
      <c r="D50" s="18">
        <f t="shared" si="42"/>
        <v>-0.29929571496741803</v>
      </c>
      <c r="E50" s="18">
        <f t="shared" si="42"/>
        <v>-0.61943351981708084</v>
      </c>
      <c r="F50" s="18">
        <f t="shared" si="54"/>
        <v>-0.51283529914911696</v>
      </c>
      <c r="H50" s="18">
        <f t="shared" si="51"/>
        <v>-0.51283529914911696</v>
      </c>
      <c r="I50" s="18">
        <f t="shared" si="51"/>
        <v>2.308093850585724</v>
      </c>
      <c r="J50" s="18">
        <f t="shared" si="51"/>
        <v>1.9394250354677789</v>
      </c>
      <c r="L50" t="str">
        <f>$A$12</f>
        <v>Skilled trades occupations</v>
      </c>
      <c r="M50" s="18">
        <f t="shared" si="43"/>
        <v>0.24622859271123954</v>
      </c>
      <c r="N50" s="18">
        <f t="shared" si="44"/>
        <v>-16.677518410765522</v>
      </c>
      <c r="O50" s="18">
        <f t="shared" si="45"/>
        <v>-0.47890820949524349</v>
      </c>
      <c r="P50" s="18">
        <f t="shared" si="46"/>
        <v>-0.82943505571239085</v>
      </c>
      <c r="Q50" s="18">
        <f t="shared" si="55"/>
        <v>-0.71273016696628</v>
      </c>
      <c r="S50" s="18">
        <f t="shared" ref="S50:U50" si="61">IF($F$6-$D$6 &lt;&gt; 0,(EXP(LN(1+(S30/100))/($F$6-$D$6))-1)*100,0)</f>
        <v>-0.71273016696628</v>
      </c>
      <c r="T50" s="18">
        <f t="shared" si="61"/>
        <v>2.1640720488675047</v>
      </c>
      <c r="U50" s="18">
        <f t="shared" si="61"/>
        <v>1.6433058364501374</v>
      </c>
      <c r="W50" t="str">
        <f>$A$12</f>
        <v>Skilled trades occupations</v>
      </c>
      <c r="X50" s="18">
        <f t="shared" si="47"/>
        <v>-0.27500362139304402</v>
      </c>
      <c r="Y50" s="18">
        <f t="shared" si="48"/>
        <v>8.5187741694917172</v>
      </c>
      <c r="Z50" s="18">
        <f t="shared" si="49"/>
        <v>1.0923946729475498</v>
      </c>
      <c r="AA50" s="18">
        <f t="shared" si="50"/>
        <v>0.82096101410902289</v>
      </c>
      <c r="AB50" s="18">
        <f t="shared" si="57"/>
        <v>0.91135782572209223</v>
      </c>
      <c r="AD50" s="18">
        <f t="shared" ref="AD50:AF50" si="62">IF($F$6-$D$6 &lt;&gt; 0,(EXP(LN(1+(AD30/100))/($F$6-$D$6))-1)*100,0)</f>
        <v>0.91135782572209223</v>
      </c>
      <c r="AE50" s="18">
        <f t="shared" si="62"/>
        <v>3.3680403911780843</v>
      </c>
      <c r="AF50" s="18">
        <f t="shared" si="62"/>
        <v>3.9553158586624448</v>
      </c>
    </row>
    <row r="51" spans="1:32" x14ac:dyDescent="0.2">
      <c r="A51" t="str">
        <f>$A$13</f>
        <v>Caring, leisure and other service occupations</v>
      </c>
      <c r="B51" s="18">
        <f t="shared" si="42"/>
        <v>0.39932223016794222</v>
      </c>
      <c r="C51" s="18">
        <f t="shared" si="42"/>
        <v>-4.9973385864795272</v>
      </c>
      <c r="D51" s="18">
        <f t="shared" si="42"/>
        <v>0.30041340806614691</v>
      </c>
      <c r="E51" s="18">
        <f t="shared" si="42"/>
        <v>0.7602532044973076</v>
      </c>
      <c r="F51" s="18">
        <f t="shared" si="54"/>
        <v>0.60673950470198079</v>
      </c>
      <c r="H51" s="18">
        <f t="shared" si="51"/>
        <v>0.60673950470198079</v>
      </c>
      <c r="I51" s="18">
        <f t="shared" si="51"/>
        <v>3.0889426471701897</v>
      </c>
      <c r="J51" s="18">
        <f t="shared" si="51"/>
        <v>3.4913497408362693</v>
      </c>
      <c r="L51" t="str">
        <f>$A$13</f>
        <v>Caring, leisure and other service occupations</v>
      </c>
      <c r="M51" s="18">
        <f t="shared" si="43"/>
        <v>0.3339839719538551</v>
      </c>
      <c r="N51" s="18">
        <f t="shared" si="44"/>
        <v>-4.6559548500593522</v>
      </c>
      <c r="O51" s="18">
        <f t="shared" si="45"/>
        <v>1.2394589964100922</v>
      </c>
      <c r="P51" s="18">
        <f t="shared" si="46"/>
        <v>1.0841681702556727</v>
      </c>
      <c r="Q51" s="18">
        <f t="shared" si="55"/>
        <v>1.1359052942461201</v>
      </c>
      <c r="S51" s="18">
        <f t="shared" ref="S51:U51" si="63">IF($F$6-$D$6 &lt;&gt; 0,(EXP(LN(1+(S31/100))/($F$6-$D$6))-1)*100,0)</f>
        <v>1.1359052942461201</v>
      </c>
      <c r="T51" s="18">
        <f t="shared" si="63"/>
        <v>2.637445584667808</v>
      </c>
      <c r="U51" s="18">
        <f t="shared" si="63"/>
        <v>3.4461783203900476</v>
      </c>
      <c r="W51" t="str">
        <f>$A$13</f>
        <v>Caring, leisure and other service occupations</v>
      </c>
      <c r="X51" s="18">
        <f t="shared" si="47"/>
        <v>0.41112169847921098</v>
      </c>
      <c r="Y51" s="18">
        <f t="shared" si="48"/>
        <v>-5.0588708934312221</v>
      </c>
      <c r="Z51" s="18">
        <f t="shared" si="49"/>
        <v>0.12662407359225192</v>
      </c>
      <c r="AA51" s="18">
        <f t="shared" si="50"/>
        <v>0.69720899319305474</v>
      </c>
      <c r="AB51" s="18">
        <f t="shared" si="57"/>
        <v>0.5066536481893813</v>
      </c>
      <c r="AD51" s="18">
        <f t="shared" ref="AD51:AF51" si="64">IF($F$6-$D$6 &lt;&gt; 0,(EXP(LN(1+(AD31/100))/($F$6-$D$6))-1)*100,0)</f>
        <v>0.5066536481893813</v>
      </c>
      <c r="AE51" s="18">
        <f t="shared" si="64"/>
        <v>3.1677854921324577</v>
      </c>
      <c r="AF51" s="18">
        <f t="shared" si="64"/>
        <v>3.4994967374621044</v>
      </c>
    </row>
    <row r="52" spans="1:32" x14ac:dyDescent="0.2">
      <c r="A52" t="str">
        <f>$A$14</f>
        <v>Sales and customer service occupations</v>
      </c>
      <c r="B52" s="18">
        <f t="shared" si="42"/>
        <v>-1.6059659374411006</v>
      </c>
      <c r="C52" s="18">
        <f t="shared" si="42"/>
        <v>-0.8791211676141053</v>
      </c>
      <c r="D52" s="18">
        <f t="shared" si="42"/>
        <v>0.33906501544191947</v>
      </c>
      <c r="E52" s="18">
        <f t="shared" si="42"/>
        <v>0.29661272961589713</v>
      </c>
      <c r="F52" s="18">
        <f t="shared" si="54"/>
        <v>0.31076149550852694</v>
      </c>
      <c r="H52" s="18">
        <f t="shared" si="51"/>
        <v>0.31076149550852694</v>
      </c>
      <c r="I52" s="18">
        <f t="shared" si="51"/>
        <v>2.5775727007726124</v>
      </c>
      <c r="J52" s="18">
        <f t="shared" si="51"/>
        <v>2.7966815259508504</v>
      </c>
      <c r="L52" t="str">
        <f>$A$14</f>
        <v>Sales and customer service occupations</v>
      </c>
      <c r="M52" s="18">
        <f t="shared" si="43"/>
        <v>-0.95600307252090566</v>
      </c>
      <c r="N52" s="18">
        <f t="shared" si="44"/>
        <v>2.1991314294076414</v>
      </c>
      <c r="O52" s="18">
        <f t="shared" si="45"/>
        <v>1.0758316009952251</v>
      </c>
      <c r="P52" s="18">
        <f t="shared" si="46"/>
        <v>0.46071542001622223</v>
      </c>
      <c r="Q52" s="18">
        <f t="shared" si="55"/>
        <v>0.66533708395537516</v>
      </c>
      <c r="S52" s="18">
        <f t="shared" ref="S52:U52" si="65">IF($F$6-$D$6 &lt;&gt; 0,(EXP(LN(1+(S32/100))/($F$6-$D$6))-1)*100,0)</f>
        <v>0.66533708395537516</v>
      </c>
      <c r="T52" s="18">
        <f t="shared" si="65"/>
        <v>2.0410342168626805</v>
      </c>
      <c r="U52" s="18">
        <f t="shared" si="65"/>
        <v>2.54843675032419</v>
      </c>
      <c r="W52" t="str">
        <f>$A$14</f>
        <v>Sales and customer service occupations</v>
      </c>
      <c r="X52" s="18">
        <f t="shared" si="47"/>
        <v>-2.0549276192516563</v>
      </c>
      <c r="Y52" s="18">
        <f t="shared" si="48"/>
        <v>-3.0655372517698232</v>
      </c>
      <c r="Z52" s="18">
        <f t="shared" si="49"/>
        <v>-0.22718339184434333</v>
      </c>
      <c r="AA52" s="18">
        <f t="shared" si="50"/>
        <v>0.16372759642178103</v>
      </c>
      <c r="AB52" s="18">
        <f t="shared" si="57"/>
        <v>3.32540522674174E-2</v>
      </c>
      <c r="AD52" s="18">
        <f t="shared" ref="AD52:AF52" si="66">IF($F$6-$D$6 &lt;&gt; 0,(EXP(LN(1+(AD32/100))/($F$6-$D$6))-1)*100,0)</f>
        <v>3.32540522674174E-2</v>
      </c>
      <c r="AE52" s="18">
        <f t="shared" si="66"/>
        <v>2.9550964008599356</v>
      </c>
      <c r="AF52" s="18">
        <f t="shared" si="66"/>
        <v>2.9772340808527087</v>
      </c>
    </row>
    <row r="53" spans="1:32" x14ac:dyDescent="0.2">
      <c r="A53" t="str">
        <f>$A$15</f>
        <v>Process, plant and machine operatives</v>
      </c>
      <c r="B53" s="18">
        <f t="shared" si="42"/>
        <v>-0.57259971065520832</v>
      </c>
      <c r="C53" s="18">
        <f t="shared" si="42"/>
        <v>-12.4206530529961</v>
      </c>
      <c r="D53" s="18">
        <f t="shared" si="42"/>
        <v>0.60737838806512734</v>
      </c>
      <c r="E53" s="18">
        <f t="shared" si="42"/>
        <v>-0.27462806520264227</v>
      </c>
      <c r="F53" s="18">
        <f t="shared" si="54"/>
        <v>1.8511566758605547E-2</v>
      </c>
      <c r="H53" s="18">
        <f t="shared" si="51"/>
        <v>1.8511566758605547E-2</v>
      </c>
      <c r="I53" s="18">
        <f t="shared" si="51"/>
        <v>2.6457366549758499</v>
      </c>
      <c r="J53" s="18">
        <f t="shared" si="51"/>
        <v>2.6585851609623345</v>
      </c>
      <c r="L53" t="str">
        <f>$A$15</f>
        <v>Process, plant and machine operatives</v>
      </c>
      <c r="M53" s="18">
        <f t="shared" si="43"/>
        <v>-0.52276567883410285</v>
      </c>
      <c r="N53" s="18">
        <f t="shared" si="44"/>
        <v>-12.442941995489608</v>
      </c>
      <c r="O53" s="18">
        <f t="shared" si="45"/>
        <v>0.11542898825098735</v>
      </c>
      <c r="P53" s="18">
        <f t="shared" si="46"/>
        <v>-0.37953367036256402</v>
      </c>
      <c r="Q53" s="18">
        <f t="shared" si="55"/>
        <v>-0.21481861173477945</v>
      </c>
      <c r="S53" s="18">
        <f t="shared" ref="S53:U53" si="67">IF($F$6-$D$6 &lt;&gt; 0,(EXP(LN(1+(S33/100))/($F$6-$D$6))-1)*100,0)</f>
        <v>-0.21481861173477945</v>
      </c>
      <c r="T53" s="18">
        <f t="shared" si="67"/>
        <v>2.5327624445688146</v>
      </c>
      <c r="U53" s="18">
        <f t="shared" si="67"/>
        <v>2.3821236950354763</v>
      </c>
      <c r="W53" t="str">
        <f>$A$15</f>
        <v>Process, plant and machine operatives</v>
      </c>
      <c r="X53" s="18">
        <f t="shared" si="47"/>
        <v>-0.89424472115157139</v>
      </c>
      <c r="Y53" s="18">
        <f t="shared" si="48"/>
        <v>-12.27544018394504</v>
      </c>
      <c r="Z53" s="18">
        <f t="shared" si="49"/>
        <v>3.5926856918459649</v>
      </c>
      <c r="AA53" s="18">
        <f t="shared" si="50"/>
        <v>0.28349011886847908</v>
      </c>
      <c r="AB53" s="18">
        <f t="shared" si="57"/>
        <v>1.3746398301853091</v>
      </c>
      <c r="AD53" s="18">
        <f t="shared" ref="AD53:AF53" si="68">IF($F$6-$D$6 &lt;&gt; 0,(EXP(LN(1+(AD33/100))/($F$6-$D$6))-1)*100,0)</f>
        <v>1.3746398301853091</v>
      </c>
      <c r="AE53" s="18">
        <f t="shared" si="68"/>
        <v>3.340795003612218</v>
      </c>
      <c r="AF53" s="18">
        <f t="shared" si="68"/>
        <v>4.2402791927969474</v>
      </c>
    </row>
    <row r="54" spans="1:32" x14ac:dyDescent="0.2">
      <c r="A54" t="str">
        <f>$A$16</f>
        <v>Elementary occupations</v>
      </c>
      <c r="B54" s="18">
        <f t="shared" si="42"/>
        <v>-8.6655611010966194E-2</v>
      </c>
      <c r="C54" s="18">
        <f t="shared" si="42"/>
        <v>-11.311830471362793</v>
      </c>
      <c r="D54" s="18">
        <f t="shared" si="42"/>
        <v>0.54938286301200456</v>
      </c>
      <c r="E54" s="18">
        <f t="shared" si="42"/>
        <v>-0.18730428573782154</v>
      </c>
      <c r="F54" s="18">
        <f t="shared" si="54"/>
        <v>5.7656421844698436E-2</v>
      </c>
      <c r="H54" s="18">
        <f t="shared" si="51"/>
        <v>5.7656421844698436E-2</v>
      </c>
      <c r="I54" s="18">
        <f t="shared" si="51"/>
        <v>2.7365634562737107</v>
      </c>
      <c r="J54" s="18">
        <f t="shared" si="51"/>
        <v>2.7761255970366161</v>
      </c>
      <c r="L54" t="str">
        <f>$A$16</f>
        <v>Elementary occupations</v>
      </c>
      <c r="M54" s="18">
        <f t="shared" si="43"/>
        <v>-1.7226821117267366</v>
      </c>
      <c r="N54" s="18">
        <f t="shared" si="44"/>
        <v>-8.386099707143913</v>
      </c>
      <c r="O54" s="18">
        <f t="shared" si="45"/>
        <v>1.2543773530468316</v>
      </c>
      <c r="P54" s="18">
        <f t="shared" si="46"/>
        <v>-0.14313880107904575</v>
      </c>
      <c r="Q54" s="18">
        <f t="shared" si="55"/>
        <v>0.32054348977097469</v>
      </c>
      <c r="S54" s="18">
        <f t="shared" ref="S54:U54" si="69">IF($F$6-$D$6 &lt;&gt; 0,(EXP(LN(1+(S34/100))/($F$6-$D$6))-1)*100,0)</f>
        <v>0.32054348977097469</v>
      </c>
      <c r="T54" s="18">
        <f t="shared" si="69"/>
        <v>2.3061774189820694</v>
      </c>
      <c r="U54" s="18">
        <f t="shared" si="69"/>
        <v>2.5406281282717824</v>
      </c>
      <c r="W54" t="str">
        <f>$A$16</f>
        <v>Elementary occupations</v>
      </c>
      <c r="X54" s="18">
        <f t="shared" si="47"/>
        <v>1.7429862866457313</v>
      </c>
      <c r="Y54" s="18">
        <f t="shared" si="48"/>
        <v>-14.312357566549528</v>
      </c>
      <c r="Z54" s="18">
        <f t="shared" si="49"/>
        <v>-0.24707381348999524</v>
      </c>
      <c r="AA54" s="18">
        <f t="shared" si="50"/>
        <v>-0.23971512102075598</v>
      </c>
      <c r="AB54" s="18">
        <f t="shared" si="57"/>
        <v>-0.24216807882461167</v>
      </c>
      <c r="AD54" s="18">
        <f t="shared" ref="AD54:AF54" si="70">IF($F$6-$D$6 &lt;&gt; 0,(EXP(LN(1+(AD34/100))/($F$6-$D$6))-1)*100,0)</f>
        <v>-0.24216807882461167</v>
      </c>
      <c r="AE54" s="18">
        <f t="shared" si="70"/>
        <v>3.1811644496820835</v>
      </c>
      <c r="AF54" s="18">
        <f t="shared" si="70"/>
        <v>3.025950348785722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0.75717704896562932</v>
      </c>
      <c r="C56" s="26">
        <f>IF(D$6-C$6 &lt;&gt; 0,(EXP(LN(D18/C18)/(D$6-C$6))-1)*100,0)</f>
        <v>-2.7028689154699248</v>
      </c>
      <c r="D56" s="26">
        <f>IF(E$6-D$6 &lt;&gt; 0,(EXP(LN(E18/D18)/(E$6-D$6))-1)*100,0)</f>
        <v>0.51065453157652652</v>
      </c>
      <c r="E56" s="26">
        <f>IF(F$6-E$6 &lt;&gt; 0,(EXP(LN(F18/E18)/(F$6-E$6))-1)*100,0)</f>
        <v>0.45930050969980041</v>
      </c>
      <c r="F56" s="26">
        <f t="shared" si="54"/>
        <v>0.47641560095557089</v>
      </c>
      <c r="H56" s="26">
        <f t="shared" si="51"/>
        <v>0.47641560095557089</v>
      </c>
      <c r="I56" s="26">
        <f t="shared" ref="I56" si="71">IF($F$6-$D$6 &lt;&gt; 0,(EXP(LN(1+(I36/100))/($F$6-$D$6))-1)*100,0)</f>
        <v>2.7389891947329437</v>
      </c>
      <c r="J56" s="26">
        <f t="shared" ref="J56" si="72">IF($F$6-$D$6 &lt;&gt; 0,(EXP(LN(1+(J36/100))/($F$6-$D$6))-1)*100,0)</f>
        <v>3.0689354818983272</v>
      </c>
      <c r="L56" s="24" t="str">
        <f>$A$18</f>
        <v>All occupations</v>
      </c>
      <c r="M56" s="26">
        <f>IF(N$6-M$6 &lt;&gt; 0,(EXP(LN(N18/M18)/(N$6-M$6))-1)*100,0)</f>
        <v>0.53103112628394289</v>
      </c>
      <c r="N56" s="26">
        <f>IF(O$6-N$6 &lt;&gt; 0,(EXP(LN(O18/N18)/(O$6-N$6))-1)*100,0)</f>
        <v>-3.5922010126306692</v>
      </c>
      <c r="O56" s="26">
        <f>IF(P$6-O$6 &lt;&gt; 0,(EXP(LN(P18/O18)/(P$6-O$6))-1)*100,0)</f>
        <v>0.42185155601055513</v>
      </c>
      <c r="P56" s="26">
        <f>IF(Q$6-P$6 &lt;&gt; 0,(EXP(LN(Q18/P18)/(Q$6-P$6))-1)*100,0)</f>
        <v>0.34254315268889002</v>
      </c>
      <c r="Q56" s="26">
        <f t="shared" ref="Q56" si="73">IF(Q$6-O$6 &lt;&gt; 0,(EXP(LN(Q18/O18)/(Q$6-O$6))-1)*100,0)</f>
        <v>0.36897232535160196</v>
      </c>
      <c r="S56" s="26">
        <f t="shared" ref="S56:U56" si="74">IF($F$6-$D$6 &lt;&gt; 0,(EXP(LN(1+(S36/100))/($F$6-$D$6))-1)*100,0)</f>
        <v>0.36897232535160196</v>
      </c>
      <c r="T56" s="26">
        <f t="shared" si="74"/>
        <v>2.3305725402610555</v>
      </c>
      <c r="U56" s="26">
        <f t="shared" si="74"/>
        <v>2.5998209083005763</v>
      </c>
      <c r="W56" s="24" t="str">
        <f>$A$18</f>
        <v>All occupations</v>
      </c>
      <c r="X56" s="26">
        <f>IF(Y$6-X$6 &lt;&gt; 0,(EXP(LN(Y18/X18)/(Y$6-X$6))-1)*100,0)</f>
        <v>1.0203626262962562</v>
      </c>
      <c r="Y56" s="26">
        <f>IF(Z$6-Y$6 &lt;&gt; 0,(EXP(LN(Z18/Y18)/(Z$6-Y$6))-1)*100,0)</f>
        <v>-1.6803630630489619</v>
      </c>
      <c r="Z56" s="26">
        <f>IF(AA$6-Z$6 &lt;&gt; 0,(EXP(LN(AA18/Z18)/(AA$6-Z$6))-1)*100,0)</f>
        <v>0.61039511574434435</v>
      </c>
      <c r="AA56" s="26">
        <f>IF(AB$6-AA$6 &lt;&gt; 0,(EXP(LN(AB18/AA18)/(AB$6-AA$6))-1)*100,0)</f>
        <v>0.58827510088761414</v>
      </c>
      <c r="AB56" s="26">
        <f t="shared" ref="AB56" si="75">IF(AB$6-Z$6 &lt;&gt; 0,(EXP(LN(AB18/Z18)/(AB$6-Z$6))-1)*100,0)</f>
        <v>0.59564789875756752</v>
      </c>
      <c r="AD56" s="26">
        <f t="shared" ref="AD56:AF56" si="76">IF($F$6-$D$6 &lt;&gt; 0,(EXP(LN(1+(AD36/100))/($F$6-$D$6))-1)*100,0)</f>
        <v>0.59564789875756752</v>
      </c>
      <c r="AE56" s="26">
        <f t="shared" si="76"/>
        <v>3.1737229237383868</v>
      </c>
      <c r="AF56" s="26">
        <f t="shared" si="76"/>
        <v>3.5642720224834834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1.6704557767863033</v>
      </c>
      <c r="C64" s="27">
        <f t="shared" si="77"/>
        <v>0.47358105538229189</v>
      </c>
      <c r="D64" s="27">
        <f t="shared" si="77"/>
        <v>-0.86255559246285429</v>
      </c>
      <c r="E64" s="27">
        <f t="shared" si="77"/>
        <v>1.7956318081992357</v>
      </c>
      <c r="F64" s="27">
        <f>F8-D8</f>
        <v>0.93307621573638144</v>
      </c>
      <c r="L64" t="str">
        <f>$A$8</f>
        <v>Managers, directors and senior officials</v>
      </c>
      <c r="M64" s="27">
        <f t="shared" ref="M64:M72" si="78">N8-M8</f>
        <v>0.94614324033042507</v>
      </c>
      <c r="N64" s="27">
        <f t="shared" ref="N64:N72" si="79">O8-N8</f>
        <v>-3.4392065807242744E-2</v>
      </c>
      <c r="O64" s="27">
        <f t="shared" ref="O64:O72" si="80">P8-O8</f>
        <v>-0.60995772049860086</v>
      </c>
      <c r="P64" s="27">
        <f t="shared" ref="P64:P72" si="81">Q8-P8</f>
        <v>0.82816912984176128</v>
      </c>
      <c r="Q64" s="27">
        <f>Q8-O8</f>
        <v>0.21821140934316041</v>
      </c>
      <c r="W64" t="str">
        <f>$A$8</f>
        <v>Managers, directors and senior officials</v>
      </c>
      <c r="X64" s="27">
        <f t="shared" ref="X64:X72" si="82">Y8-X8</f>
        <v>0.72431253645590221</v>
      </c>
      <c r="Y64" s="27">
        <f t="shared" ref="Y64:Y72" si="83">Z8-Y8</f>
        <v>0.50797312118949023</v>
      </c>
      <c r="Z64" s="27">
        <f t="shared" ref="Z64:Z72" si="84">AA8-Z8</f>
        <v>-0.2525978719642108</v>
      </c>
      <c r="AA64" s="27">
        <f t="shared" ref="AA64:AA72" si="85">AB8-AA8</f>
        <v>0.96746267835745137</v>
      </c>
      <c r="AB64" s="27">
        <f>AB8-Z8</f>
        <v>0.71486480639324057</v>
      </c>
    </row>
    <row r="65" spans="1:31" x14ac:dyDescent="0.2">
      <c r="A65" t="str">
        <f>$A$9</f>
        <v>Professional occupations</v>
      </c>
      <c r="B65" s="27">
        <f t="shared" si="77"/>
        <v>3.9922048830571342</v>
      </c>
      <c r="C65" s="27">
        <f t="shared" si="77"/>
        <v>1.4213534775442938</v>
      </c>
      <c r="D65" s="27">
        <f t="shared" si="77"/>
        <v>2.2969360202500084</v>
      </c>
      <c r="E65" s="27">
        <f t="shared" si="77"/>
        <v>4.3364100834683441</v>
      </c>
      <c r="F65" s="27">
        <f t="shared" ref="F65:F72" si="86">F9-D9</f>
        <v>6.6333461037183525</v>
      </c>
      <c r="L65" t="str">
        <f>$A$9</f>
        <v>Professional occupations</v>
      </c>
      <c r="M65" s="27">
        <f t="shared" si="78"/>
        <v>1.8263352402462765</v>
      </c>
      <c r="N65" s="27">
        <f t="shared" si="79"/>
        <v>0.86931743748489154</v>
      </c>
      <c r="O65" s="27">
        <f t="shared" si="80"/>
        <v>1.7372412360474954</v>
      </c>
      <c r="P65" s="27">
        <f t="shared" si="81"/>
        <v>1.948834799548834</v>
      </c>
      <c r="Q65" s="27">
        <f t="shared" ref="Q65:Q72" si="87">Q9-O9</f>
        <v>3.6860760355963293</v>
      </c>
      <c r="W65" t="str">
        <f>$A$9</f>
        <v>Professional occupations</v>
      </c>
      <c r="X65" s="27">
        <f t="shared" si="82"/>
        <v>2.1658696428108666</v>
      </c>
      <c r="Y65" s="27">
        <f t="shared" si="83"/>
        <v>0.55203604005937734</v>
      </c>
      <c r="Z65" s="27">
        <f t="shared" si="84"/>
        <v>0.55969478420252017</v>
      </c>
      <c r="AA65" s="27">
        <f t="shared" si="85"/>
        <v>2.3875752839195279</v>
      </c>
      <c r="AB65" s="27">
        <f t="shared" ref="AB65:AB72" si="88">AB9-Z9</f>
        <v>2.9472700681220481</v>
      </c>
    </row>
    <row r="66" spans="1:31" x14ac:dyDescent="0.2">
      <c r="A66" t="str">
        <f>$A$10</f>
        <v>Associate professional occupations</v>
      </c>
      <c r="B66" s="27">
        <f t="shared" si="77"/>
        <v>1.2838829204475104</v>
      </c>
      <c r="C66" s="27">
        <f t="shared" si="77"/>
        <v>0.61966062122721866</v>
      </c>
      <c r="D66" s="27">
        <f t="shared" si="77"/>
        <v>1.2562839814462023</v>
      </c>
      <c r="E66" s="27">
        <f t="shared" si="77"/>
        <v>2.4868255911596862</v>
      </c>
      <c r="F66" s="27">
        <f t="shared" si="86"/>
        <v>3.7431095726058885</v>
      </c>
      <c r="L66" t="str">
        <f>$A$10</f>
        <v>Associate professional occupations</v>
      </c>
      <c r="M66" s="27">
        <f t="shared" si="78"/>
        <v>0.48054965786468173</v>
      </c>
      <c r="N66" s="27">
        <f t="shared" si="79"/>
        <v>0.35059834331542916</v>
      </c>
      <c r="O66" s="27">
        <f t="shared" si="80"/>
        <v>-0.42930403079095214</v>
      </c>
      <c r="P66" s="27">
        <f t="shared" si="81"/>
        <v>0.50371043769884416</v>
      </c>
      <c r="Q66" s="27">
        <f t="shared" si="87"/>
        <v>7.440640690789202E-2</v>
      </c>
      <c r="W66" t="str">
        <f>$A$10</f>
        <v>Associate professional occupations</v>
      </c>
      <c r="X66" s="27">
        <f t="shared" si="82"/>
        <v>0.80333326258284998</v>
      </c>
      <c r="Y66" s="27">
        <f t="shared" si="83"/>
        <v>0.26906227791176818</v>
      </c>
      <c r="Z66" s="27">
        <f t="shared" si="84"/>
        <v>1.6855880122371758</v>
      </c>
      <c r="AA66" s="27">
        <f t="shared" si="85"/>
        <v>1.983115153460826</v>
      </c>
      <c r="AB66" s="27">
        <f t="shared" si="88"/>
        <v>3.6687031656980018</v>
      </c>
    </row>
    <row r="67" spans="1:31" x14ac:dyDescent="0.2">
      <c r="A67" t="str">
        <f>$A$11</f>
        <v>Administrative and secretarial occupations</v>
      </c>
      <c r="B67" s="27">
        <f t="shared" si="77"/>
        <v>-1.3798948733045791</v>
      </c>
      <c r="C67" s="27">
        <f t="shared" si="77"/>
        <v>0.42570207652331504</v>
      </c>
      <c r="D67" s="27">
        <f t="shared" si="77"/>
        <v>0.42329590976818565</v>
      </c>
      <c r="E67" s="27">
        <f t="shared" si="77"/>
        <v>-0.97764070318680751</v>
      </c>
      <c r="F67" s="27">
        <f t="shared" si="86"/>
        <v>-0.55434479341862186</v>
      </c>
      <c r="L67" t="str">
        <f>$A$11</f>
        <v>Administrative and secretarial occupations</v>
      </c>
      <c r="M67" s="27">
        <f t="shared" si="78"/>
        <v>-0.5535309524809513</v>
      </c>
      <c r="N67" s="27">
        <f t="shared" si="79"/>
        <v>0.7882053677290477</v>
      </c>
      <c r="O67" s="27">
        <f t="shared" si="80"/>
        <v>0.41856471606540158</v>
      </c>
      <c r="P67" s="27">
        <f t="shared" si="81"/>
        <v>0.80870746395601323</v>
      </c>
      <c r="Q67" s="27">
        <f t="shared" si="87"/>
        <v>1.2272721800214148</v>
      </c>
      <c r="W67" t="str">
        <f>$A$11</f>
        <v>Administrative and secretarial occupations</v>
      </c>
      <c r="X67" s="27">
        <f t="shared" si="82"/>
        <v>-0.82636392082364551</v>
      </c>
      <c r="Y67" s="27">
        <f t="shared" si="83"/>
        <v>-0.36250329120569802</v>
      </c>
      <c r="Z67" s="27">
        <f t="shared" si="84"/>
        <v>4.7311937027565421E-3</v>
      </c>
      <c r="AA67" s="27">
        <f t="shared" si="85"/>
        <v>-1.7863481671428065</v>
      </c>
      <c r="AB67" s="27">
        <f t="shared" si="88"/>
        <v>-1.78161697344005</v>
      </c>
    </row>
    <row r="68" spans="1:31" x14ac:dyDescent="0.2">
      <c r="A68" t="str">
        <f>$A$12</f>
        <v>Skilled trades occupations</v>
      </c>
      <c r="B68" s="27">
        <f t="shared" si="77"/>
        <v>0.15488211091696513</v>
      </c>
      <c r="C68" s="27">
        <f t="shared" si="77"/>
        <v>-2.8152232966570985</v>
      </c>
      <c r="D68" s="27">
        <f t="shared" si="77"/>
        <v>-0.24753089401380279</v>
      </c>
      <c r="E68" s="27">
        <f t="shared" si="77"/>
        <v>-0.98757515655848849</v>
      </c>
      <c r="F68" s="27">
        <f t="shared" si="86"/>
        <v>-1.2351060505722913</v>
      </c>
      <c r="L68" t="str">
        <f>$A$12</f>
        <v>Skilled trades occupations</v>
      </c>
      <c r="M68" s="27">
        <f t="shared" si="78"/>
        <v>0.17376093872756471</v>
      </c>
      <c r="N68" s="27">
        <f t="shared" si="79"/>
        <v>-2.9604216667028513</v>
      </c>
      <c r="O68" s="27">
        <f t="shared" si="80"/>
        <v>-0.3507897538047775</v>
      </c>
      <c r="P68" s="27">
        <f t="shared" si="81"/>
        <v>-1.1539558643397285</v>
      </c>
      <c r="Q68" s="27">
        <f t="shared" si="87"/>
        <v>-1.504745618144506</v>
      </c>
      <c r="W68" t="str">
        <f>$A$12</f>
        <v>Skilled trades occupations</v>
      </c>
      <c r="X68" s="27">
        <f t="shared" si="82"/>
        <v>-1.8878827810592913E-2</v>
      </c>
      <c r="Y68" s="27">
        <f t="shared" si="83"/>
        <v>0.14519837004573866</v>
      </c>
      <c r="Z68" s="27">
        <f t="shared" si="84"/>
        <v>0.10325885979099314</v>
      </c>
      <c r="AA68" s="27">
        <f t="shared" si="85"/>
        <v>0.16638070778121961</v>
      </c>
      <c r="AB68" s="27">
        <f t="shared" si="88"/>
        <v>0.26963956757221275</v>
      </c>
    </row>
    <row r="69" spans="1:31" x14ac:dyDescent="0.2">
      <c r="A69" t="str">
        <f>$A$13</f>
        <v>Caring, leisure and other service occupations</v>
      </c>
      <c r="B69" s="27">
        <f t="shared" si="77"/>
        <v>0.25345998277758675</v>
      </c>
      <c r="C69" s="27">
        <f t="shared" si="77"/>
        <v>-0.80091668035761288</v>
      </c>
      <c r="D69" s="27">
        <f t="shared" si="77"/>
        <v>0.23008219156997711</v>
      </c>
      <c r="E69" s="27">
        <f t="shared" si="77"/>
        <v>1.2160756509746911</v>
      </c>
      <c r="F69" s="27">
        <f t="shared" si="86"/>
        <v>1.4461578425446682</v>
      </c>
      <c r="L69" t="str">
        <f>$A$13</f>
        <v>Caring, leisure and other service occupations</v>
      </c>
      <c r="M69" s="27">
        <f t="shared" si="78"/>
        <v>3.2426919389541009E-2</v>
      </c>
      <c r="N69" s="27">
        <f t="shared" si="79"/>
        <v>-0.11395829969993843</v>
      </c>
      <c r="O69" s="27">
        <f t="shared" si="80"/>
        <v>0.14825128731887949</v>
      </c>
      <c r="P69" s="27">
        <f t="shared" si="81"/>
        <v>0.28259139574950787</v>
      </c>
      <c r="Q69" s="27">
        <f t="shared" si="87"/>
        <v>0.43084268306838736</v>
      </c>
      <c r="W69" t="str">
        <f>$A$13</f>
        <v>Caring, leisure and other service occupations</v>
      </c>
      <c r="X69" s="27">
        <f t="shared" si="82"/>
        <v>0.22103306338803819</v>
      </c>
      <c r="Y69" s="27">
        <f t="shared" si="83"/>
        <v>-0.68695838065767667</v>
      </c>
      <c r="Z69" s="27">
        <f t="shared" si="84"/>
        <v>8.1830904251109615E-2</v>
      </c>
      <c r="AA69" s="27">
        <f t="shared" si="85"/>
        <v>0.93348425522517253</v>
      </c>
      <c r="AB69" s="27">
        <f t="shared" si="88"/>
        <v>1.0153151594762821</v>
      </c>
    </row>
    <row r="70" spans="1:31" x14ac:dyDescent="0.2">
      <c r="A70" t="str">
        <f>$A$14</f>
        <v>Sales and customer service occupations</v>
      </c>
      <c r="B70" s="27">
        <f t="shared" si="77"/>
        <v>-0.78573643634476475</v>
      </c>
      <c r="C70" s="27">
        <f t="shared" si="77"/>
        <v>-0.10324762747849547</v>
      </c>
      <c r="D70" s="27">
        <f t="shared" si="77"/>
        <v>0.19869848207210694</v>
      </c>
      <c r="E70" s="27">
        <f t="shared" si="77"/>
        <v>0.35591019948607183</v>
      </c>
      <c r="F70" s="27">
        <f t="shared" si="86"/>
        <v>0.55460868155817877</v>
      </c>
      <c r="L70" t="str">
        <f>$A$14</f>
        <v>Sales and customer service occupations</v>
      </c>
      <c r="M70" s="27">
        <f t="shared" si="78"/>
        <v>-0.19105879872650089</v>
      </c>
      <c r="N70" s="27">
        <f t="shared" si="79"/>
        <v>0.10726160654026629</v>
      </c>
      <c r="O70" s="27">
        <f t="shared" si="80"/>
        <v>0.27396746645506997</v>
      </c>
      <c r="P70" s="27">
        <f t="shared" si="81"/>
        <v>0.24736071694569972</v>
      </c>
      <c r="Q70" s="27">
        <f t="shared" si="87"/>
        <v>0.5213281834007697</v>
      </c>
      <c r="W70" t="str">
        <f>$A$14</f>
        <v>Sales and customer service occupations</v>
      </c>
      <c r="X70" s="27">
        <f t="shared" si="82"/>
        <v>-0.59467763761827008</v>
      </c>
      <c r="Y70" s="27">
        <f t="shared" si="83"/>
        <v>-0.21050923401875643</v>
      </c>
      <c r="Z70" s="27">
        <f t="shared" si="84"/>
        <v>-7.5268984382971027E-2</v>
      </c>
      <c r="AA70" s="27">
        <f t="shared" si="85"/>
        <v>0.10854948254036856</v>
      </c>
      <c r="AB70" s="27">
        <f t="shared" si="88"/>
        <v>3.3280498157397531E-2</v>
      </c>
    </row>
    <row r="71" spans="1:31" x14ac:dyDescent="0.2">
      <c r="A71" t="str">
        <f>$A$15</f>
        <v>Process, plant and machine operatives</v>
      </c>
      <c r="B71" s="27">
        <f t="shared" si="77"/>
        <v>-0.29337207496480211</v>
      </c>
      <c r="C71" s="27">
        <f t="shared" si="77"/>
        <v>-1.5682249078721835</v>
      </c>
      <c r="D71" s="27">
        <f t="shared" si="77"/>
        <v>0.33991517028437812</v>
      </c>
      <c r="E71" s="27">
        <f t="shared" si="77"/>
        <v>-0.30917099089612066</v>
      </c>
      <c r="F71" s="27">
        <f t="shared" si="86"/>
        <v>3.0744179388257464E-2</v>
      </c>
      <c r="L71" t="str">
        <f>$A$15</f>
        <v>Process, plant and machine operatives</v>
      </c>
      <c r="M71" s="27">
        <f t="shared" si="78"/>
        <v>-0.23190748895835256</v>
      </c>
      <c r="N71" s="27">
        <f t="shared" si="79"/>
        <v>-1.3619858355968386</v>
      </c>
      <c r="O71" s="27">
        <f t="shared" si="80"/>
        <v>5.5440631880216529E-2</v>
      </c>
      <c r="P71" s="27">
        <f t="shared" si="81"/>
        <v>-0.35965865703964539</v>
      </c>
      <c r="Q71" s="27">
        <f t="shared" si="87"/>
        <v>-0.30421802515942886</v>
      </c>
      <c r="W71" t="str">
        <f>$A$15</f>
        <v>Process, plant and machine operatives</v>
      </c>
      <c r="X71" s="27">
        <f t="shared" si="82"/>
        <v>-6.1464586006418909E-2</v>
      </c>
      <c r="Y71" s="27">
        <f t="shared" si="83"/>
        <v>-0.20623907227535798</v>
      </c>
      <c r="Z71" s="27">
        <f t="shared" si="84"/>
        <v>0.28447453840415804</v>
      </c>
      <c r="AA71" s="27">
        <f t="shared" si="85"/>
        <v>5.0487666143533394E-2</v>
      </c>
      <c r="AB71" s="27">
        <f t="shared" si="88"/>
        <v>0.33496220454769143</v>
      </c>
    </row>
    <row r="72" spans="1:31" x14ac:dyDescent="0.2">
      <c r="A72" t="str">
        <f>$A$16</f>
        <v>Elementary occupations</v>
      </c>
      <c r="B72" s="27">
        <f t="shared" si="77"/>
        <v>-6.2882289371483324E-2</v>
      </c>
      <c r="C72" s="27">
        <f t="shared" si="77"/>
        <v>-2.0476847183115723</v>
      </c>
      <c r="D72" s="27">
        <f t="shared" si="77"/>
        <v>0.44587473108571984</v>
      </c>
      <c r="E72" s="27">
        <f t="shared" si="77"/>
        <v>-0.30646648264661636</v>
      </c>
      <c r="F72" s="27">
        <f t="shared" si="86"/>
        <v>0.13940824843910349</v>
      </c>
      <c r="L72" t="str">
        <f>$A$16</f>
        <v>Elementary occupations</v>
      </c>
      <c r="M72" s="27">
        <f t="shared" si="78"/>
        <v>-0.65972214842544652</v>
      </c>
      <c r="N72" s="27">
        <f t="shared" si="79"/>
        <v>-0.76861212568710435</v>
      </c>
      <c r="O72" s="27">
        <f t="shared" si="80"/>
        <v>0.54001011076648986</v>
      </c>
      <c r="P72" s="27">
        <f t="shared" si="81"/>
        <v>-0.12709816169710386</v>
      </c>
      <c r="Q72" s="27">
        <f t="shared" si="87"/>
        <v>0.412911949069386</v>
      </c>
      <c r="W72" t="str">
        <f>$A$16</f>
        <v>Elementary occupations</v>
      </c>
      <c r="X72" s="27">
        <f t="shared" si="82"/>
        <v>0.59683985905392944</v>
      </c>
      <c r="Y72" s="27">
        <f t="shared" si="83"/>
        <v>-1.2790725926244635</v>
      </c>
      <c r="Z72" s="27">
        <f t="shared" si="84"/>
        <v>-9.413537968075314E-2</v>
      </c>
      <c r="AA72" s="27">
        <f t="shared" si="85"/>
        <v>-0.17936832094953381</v>
      </c>
      <c r="AB72" s="27">
        <f t="shared" si="88"/>
        <v>-0.27350370063028695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4.8329999999999131</v>
      </c>
      <c r="C74" s="29">
        <f t="shared" ref="C74" si="89">D18-C18</f>
        <v>-4.3949999999998681</v>
      </c>
      <c r="D74" s="29">
        <f>E18-D18</f>
        <v>4.0809999999999036</v>
      </c>
      <c r="E74" s="29">
        <f>F18-E18</f>
        <v>7.6100000000000136</v>
      </c>
      <c r="F74" s="29">
        <f>F18-D18</f>
        <v>11.690999999999917</v>
      </c>
      <c r="L74" s="24" t="str">
        <f>$A$18</f>
        <v>All occupations</v>
      </c>
      <c r="M74" s="29">
        <f>N18-M18</f>
        <v>1.822996607967255</v>
      </c>
      <c r="N74" s="29">
        <f t="shared" ref="N74" si="90">O18-N18</f>
        <v>-3.1239872384243483</v>
      </c>
      <c r="O74" s="29">
        <f>P18-O18</f>
        <v>1.7834239434392174</v>
      </c>
      <c r="P74" s="29">
        <f>Q18-P18</f>
        <v>2.9786612606641825</v>
      </c>
      <c r="Q74" s="29">
        <f>Q18-O18</f>
        <v>4.7620852041033999</v>
      </c>
      <c r="W74" s="24" t="str">
        <f>$A$18</f>
        <v>All occupations</v>
      </c>
      <c r="X74" s="29">
        <f>Y18-X18</f>
        <v>3.0100033920326439</v>
      </c>
      <c r="Y74" s="29">
        <f t="shared" ref="Y74" si="91">Z18-Y18</f>
        <v>-1.2710127615755908</v>
      </c>
      <c r="Z74" s="29">
        <f>AA18-Z18</f>
        <v>2.2975760565607857</v>
      </c>
      <c r="AA74" s="29">
        <f>AB18-AA18</f>
        <v>4.6313387393357601</v>
      </c>
      <c r="AB74" s="29">
        <f>AB18-Z18</f>
        <v>6.9289147958965458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13.33055809643832</v>
      </c>
      <c r="C80" s="11">
        <f t="shared" si="92"/>
        <v>15.001013873224624</v>
      </c>
      <c r="D80" s="11">
        <f t="shared" si="92"/>
        <v>15.474594928606916</v>
      </c>
      <c r="E80" s="11">
        <f t="shared" si="92"/>
        <v>14.612039336144061</v>
      </c>
      <c r="F80" s="11">
        <f t="shared" si="92"/>
        <v>16.407671144343297</v>
      </c>
      <c r="H80" s="40">
        <f>IF(D$6-B$6 &lt;&gt; 0,(EXP(LN(D8/B8)/(D$6-B$6))-1)*100,0)</f>
        <v>3.0277443170343865</v>
      </c>
      <c r="I80" s="40">
        <f t="shared" ref="I80:I88" si="93">F46</f>
        <v>0.39109168073403477</v>
      </c>
      <c r="L80" t="str">
        <f t="shared" ref="L80:Q88" si="94">L8</f>
        <v>Managers, directors and senior officials</v>
      </c>
      <c r="M80" s="11">
        <f t="shared" si="94"/>
        <v>8.976582167903139</v>
      </c>
      <c r="N80" s="11">
        <f t="shared" si="94"/>
        <v>9.9227254082335641</v>
      </c>
      <c r="O80" s="11">
        <f t="shared" si="94"/>
        <v>9.8883333424263213</v>
      </c>
      <c r="P80" s="11">
        <f t="shared" si="94"/>
        <v>9.2783756219277205</v>
      </c>
      <c r="Q80" s="11">
        <f t="shared" si="94"/>
        <v>10.106544751769482</v>
      </c>
      <c r="S80" s="40">
        <f t="shared" ref="S80:S88" si="95">IF(O$6-M$6 &lt;&gt; 0,(EXP(LN(O8/M8)/(O$6-M$6))-1)*100,0)</f>
        <v>1.9535652914607571</v>
      </c>
      <c r="T80" s="40">
        <f t="shared" ref="T80:T88" si="96">Q46</f>
        <v>0.14562324283036165</v>
      </c>
      <c r="W80" t="str">
        <f t="shared" ref="W80:AB88" si="97">W8</f>
        <v>Managers, directors and senior officials</v>
      </c>
      <c r="X80" s="11">
        <f t="shared" si="97"/>
        <v>4.3539759285351716</v>
      </c>
      <c r="Y80" s="11">
        <f t="shared" si="97"/>
        <v>5.0782884649910738</v>
      </c>
      <c r="Z80" s="11">
        <f t="shared" si="97"/>
        <v>5.586261586180564</v>
      </c>
      <c r="AA80" s="11">
        <f t="shared" si="97"/>
        <v>5.3336637142163532</v>
      </c>
      <c r="AB80" s="11">
        <f t="shared" si="97"/>
        <v>6.3011263925738046</v>
      </c>
      <c r="AD80" s="40">
        <f t="shared" ref="AD80:AD88" si="98">IF(Z$6-X$6 &lt;&gt; 0,(EXP(LN(Z8/X8)/(Z$6-X$6))-1)*100,0)</f>
        <v>5.1107291899129326</v>
      </c>
      <c r="AE80" s="40">
        <f t="shared" ref="AE80:AE88" si="99">AB46</f>
        <v>0.80601840894396481</v>
      </c>
    </row>
    <row r="81" spans="1:31" x14ac:dyDescent="0.2">
      <c r="A81" t="str">
        <f t="shared" si="92"/>
        <v>Professional occupations</v>
      </c>
      <c r="B81" s="11">
        <f t="shared" si="92"/>
        <v>28.090603792266506</v>
      </c>
      <c r="C81" s="11">
        <f t="shared" si="92"/>
        <v>32.082808675323641</v>
      </c>
      <c r="D81" s="11">
        <f t="shared" si="92"/>
        <v>33.504162152867934</v>
      </c>
      <c r="E81" s="11">
        <f t="shared" si="92"/>
        <v>35.801098173117943</v>
      </c>
      <c r="F81" s="11">
        <f t="shared" si="92"/>
        <v>40.137508256586287</v>
      </c>
      <c r="H81" s="40">
        <f t="shared" ref="H81:H88" si="100">IF(D$6-B$6 &lt;&gt; 0,(EXP(LN(D9/B9)/(D$6-B$6))-1)*100,0)</f>
        <v>3.5875442887093767</v>
      </c>
      <c r="I81" s="40">
        <f t="shared" si="93"/>
        <v>1.2115578865756538</v>
      </c>
      <c r="L81" t="str">
        <f t="shared" si="94"/>
        <v>Professional occupations</v>
      </c>
      <c r="M81" s="11">
        <f t="shared" si="94"/>
        <v>14.715477829684801</v>
      </c>
      <c r="N81" s="11">
        <f t="shared" si="94"/>
        <v>16.541813069931077</v>
      </c>
      <c r="O81" s="11">
        <f t="shared" si="94"/>
        <v>17.411130507415969</v>
      </c>
      <c r="P81" s="11">
        <f t="shared" si="94"/>
        <v>19.148371743463464</v>
      </c>
      <c r="Q81" s="11">
        <f t="shared" si="94"/>
        <v>21.097206543012298</v>
      </c>
      <c r="S81" s="40">
        <f t="shared" si="95"/>
        <v>3.4214257103744705</v>
      </c>
      <c r="T81" s="40">
        <f t="shared" si="96"/>
        <v>1.2884360856136645</v>
      </c>
      <c r="W81" t="str">
        <f t="shared" si="97"/>
        <v>Professional occupations</v>
      </c>
      <c r="X81" s="11">
        <f t="shared" si="97"/>
        <v>13.3751259625817</v>
      </c>
      <c r="Y81" s="11">
        <f t="shared" si="97"/>
        <v>15.540995605392567</v>
      </c>
      <c r="Z81" s="11">
        <f t="shared" si="97"/>
        <v>16.093031645451944</v>
      </c>
      <c r="AA81" s="11">
        <f t="shared" si="97"/>
        <v>16.652726429654464</v>
      </c>
      <c r="AB81" s="11">
        <f t="shared" si="97"/>
        <v>19.040301713573992</v>
      </c>
      <c r="AD81" s="40">
        <f t="shared" si="98"/>
        <v>3.7690872970352896</v>
      </c>
      <c r="AE81" s="40">
        <f t="shared" si="99"/>
        <v>1.1274517947955864</v>
      </c>
    </row>
    <row r="82" spans="1:31" x14ac:dyDescent="0.2">
      <c r="A82" t="str">
        <f t="shared" si="92"/>
        <v>Associate professional occupations</v>
      </c>
      <c r="B82" s="11">
        <f t="shared" si="92"/>
        <v>18.298476055103599</v>
      </c>
      <c r="C82" s="11">
        <f t="shared" si="92"/>
        <v>19.582358975551109</v>
      </c>
      <c r="D82" s="11">
        <f t="shared" si="92"/>
        <v>20.202019596778328</v>
      </c>
      <c r="E82" s="11">
        <f t="shared" si="92"/>
        <v>21.45830357822453</v>
      </c>
      <c r="F82" s="11">
        <f t="shared" si="92"/>
        <v>23.945129169384217</v>
      </c>
      <c r="H82" s="40">
        <f t="shared" si="100"/>
        <v>1.9990139149675512</v>
      </c>
      <c r="I82" s="40">
        <f t="shared" si="93"/>
        <v>1.1396608700284139</v>
      </c>
      <c r="L82" t="str">
        <f t="shared" si="94"/>
        <v>Associate professional occupations</v>
      </c>
      <c r="M82" s="11">
        <f t="shared" si="94"/>
        <v>10.191157271229251</v>
      </c>
      <c r="N82" s="11">
        <f t="shared" si="94"/>
        <v>10.671706929093933</v>
      </c>
      <c r="O82" s="11">
        <f t="shared" si="94"/>
        <v>11.022305272409362</v>
      </c>
      <c r="P82" s="11">
        <f t="shared" si="94"/>
        <v>10.59300124161841</v>
      </c>
      <c r="Q82" s="11">
        <f t="shared" si="94"/>
        <v>11.096711679317254</v>
      </c>
      <c r="S82" s="40">
        <f t="shared" si="95"/>
        <v>1.5803690347998556</v>
      </c>
      <c r="T82" s="40">
        <f t="shared" si="96"/>
        <v>4.4862377496257544E-2</v>
      </c>
      <c r="W82" t="str">
        <f t="shared" si="97"/>
        <v>Associate professional occupations</v>
      </c>
      <c r="X82" s="11">
        <f t="shared" si="97"/>
        <v>8.1073187838743337</v>
      </c>
      <c r="Y82" s="11">
        <f t="shared" si="97"/>
        <v>8.9106520464571837</v>
      </c>
      <c r="Z82" s="11">
        <f t="shared" si="97"/>
        <v>9.1797143243689518</v>
      </c>
      <c r="AA82" s="11">
        <f t="shared" si="97"/>
        <v>10.865302336606128</v>
      </c>
      <c r="AB82" s="11">
        <f t="shared" si="97"/>
        <v>12.848417490066954</v>
      </c>
      <c r="AD82" s="40">
        <f t="shared" si="98"/>
        <v>2.5157004008541817</v>
      </c>
      <c r="AE82" s="40">
        <f t="shared" si="99"/>
        <v>2.2668074121598325</v>
      </c>
    </row>
    <row r="83" spans="1:31" x14ac:dyDescent="0.2">
      <c r="A83" t="str">
        <f t="shared" si="92"/>
        <v>Administrative and secretarial occupations</v>
      </c>
      <c r="B83" s="11">
        <f t="shared" si="92"/>
        <v>19.363913997289934</v>
      </c>
      <c r="C83" s="11">
        <f t="shared" si="92"/>
        <v>17.984019123985355</v>
      </c>
      <c r="D83" s="11">
        <f t="shared" si="92"/>
        <v>18.40972120050867</v>
      </c>
      <c r="E83" s="11">
        <f t="shared" si="92"/>
        <v>18.833017110276856</v>
      </c>
      <c r="F83" s="11">
        <f t="shared" si="92"/>
        <v>17.855376407090048</v>
      </c>
      <c r="H83" s="40">
        <f t="shared" si="100"/>
        <v>-1.0055577082413669</v>
      </c>
      <c r="I83" s="40">
        <f t="shared" si="93"/>
        <v>-0.20362033903500443</v>
      </c>
      <c r="L83" t="str">
        <f t="shared" si="94"/>
        <v>Administrative and secretarial occupations</v>
      </c>
      <c r="M83" s="11">
        <f t="shared" si="94"/>
        <v>5.1959415000501981</v>
      </c>
      <c r="N83" s="11">
        <f t="shared" si="94"/>
        <v>4.6424105475692468</v>
      </c>
      <c r="O83" s="11">
        <f t="shared" si="94"/>
        <v>5.4306159152982945</v>
      </c>
      <c r="P83" s="11">
        <f t="shared" si="94"/>
        <v>5.849180631363696</v>
      </c>
      <c r="Q83" s="11">
        <f t="shared" si="94"/>
        <v>6.6578880953197093</v>
      </c>
      <c r="S83" s="40">
        <f t="shared" si="95"/>
        <v>0.8874086431606365</v>
      </c>
      <c r="T83" s="40">
        <f t="shared" si="96"/>
        <v>1.3675990774244307</v>
      </c>
      <c r="W83" t="str">
        <f t="shared" si="97"/>
        <v>Administrative and secretarial occupations</v>
      </c>
      <c r="X83" s="11">
        <f t="shared" si="97"/>
        <v>14.167972497239742</v>
      </c>
      <c r="Y83" s="11">
        <f t="shared" si="97"/>
        <v>13.341608576416096</v>
      </c>
      <c r="Z83" s="11">
        <f t="shared" si="97"/>
        <v>12.979105285210398</v>
      </c>
      <c r="AA83" s="11">
        <f t="shared" si="97"/>
        <v>12.983836478913155</v>
      </c>
      <c r="AB83" s="11">
        <f t="shared" si="97"/>
        <v>11.197488311770348</v>
      </c>
      <c r="AD83" s="40">
        <f t="shared" si="98"/>
        <v>-1.7375903289397643</v>
      </c>
      <c r="AE83" s="40">
        <f t="shared" si="99"/>
        <v>-0.97951310124307911</v>
      </c>
    </row>
    <row r="84" spans="1:31" x14ac:dyDescent="0.2">
      <c r="A84" t="str">
        <f t="shared" si="92"/>
        <v>Skilled trades occupations</v>
      </c>
      <c r="B84" s="11">
        <f t="shared" si="92"/>
        <v>19.300541601041331</v>
      </c>
      <c r="C84" s="11">
        <f t="shared" si="92"/>
        <v>19.455423711958296</v>
      </c>
      <c r="D84" s="11">
        <f t="shared" si="92"/>
        <v>16.640200415301198</v>
      </c>
      <c r="E84" s="11">
        <f t="shared" si="92"/>
        <v>16.392669521287395</v>
      </c>
      <c r="F84" s="11">
        <f t="shared" si="92"/>
        <v>15.405094364728907</v>
      </c>
      <c r="H84" s="40">
        <f t="shared" si="100"/>
        <v>-2.9226726258874791</v>
      </c>
      <c r="I84" s="40">
        <f t="shared" si="93"/>
        <v>-0.51283529914911696</v>
      </c>
      <c r="L84" t="str">
        <f t="shared" si="94"/>
        <v>Skilled trades occupations</v>
      </c>
      <c r="M84" s="11">
        <f t="shared" si="94"/>
        <v>17.577211320981448</v>
      </c>
      <c r="N84" s="11">
        <f t="shared" si="94"/>
        <v>17.750972259709012</v>
      </c>
      <c r="O84" s="11">
        <f t="shared" si="94"/>
        <v>14.790550593006161</v>
      </c>
      <c r="P84" s="11">
        <f t="shared" si="94"/>
        <v>14.439760839201384</v>
      </c>
      <c r="Q84" s="11">
        <f t="shared" si="94"/>
        <v>13.285804974861655</v>
      </c>
      <c r="S84" s="40">
        <f t="shared" si="95"/>
        <v>-3.3933831463857977</v>
      </c>
      <c r="T84" s="40">
        <f t="shared" si="96"/>
        <v>-0.71273016696628</v>
      </c>
      <c r="W84" t="str">
        <f t="shared" si="97"/>
        <v>Skilled trades occupations</v>
      </c>
      <c r="X84" s="11">
        <f t="shared" si="97"/>
        <v>1.7233302800598815</v>
      </c>
      <c r="Y84" s="11">
        <f t="shared" si="97"/>
        <v>1.7044514522492886</v>
      </c>
      <c r="Z84" s="11">
        <f t="shared" si="97"/>
        <v>1.8496498222950273</v>
      </c>
      <c r="AA84" s="11">
        <f t="shared" si="97"/>
        <v>1.9529086820860204</v>
      </c>
      <c r="AB84" s="11">
        <f t="shared" si="97"/>
        <v>2.11928938986724</v>
      </c>
      <c r="AD84" s="40">
        <f t="shared" si="98"/>
        <v>1.4248091645842065</v>
      </c>
      <c r="AE84" s="40">
        <f t="shared" si="99"/>
        <v>0.91135782572209223</v>
      </c>
    </row>
    <row r="85" spans="1:31" x14ac:dyDescent="0.2">
      <c r="A85" t="str">
        <f t="shared" si="92"/>
        <v>Caring, leisure and other service occupations</v>
      </c>
      <c r="B85" s="11">
        <f t="shared" si="92"/>
        <v>15.773404447111554</v>
      </c>
      <c r="C85" s="11">
        <f t="shared" si="92"/>
        <v>16.026864429889141</v>
      </c>
      <c r="D85" s="11">
        <f t="shared" si="92"/>
        <v>15.225947749531528</v>
      </c>
      <c r="E85" s="11">
        <f t="shared" si="92"/>
        <v>15.456029941101505</v>
      </c>
      <c r="F85" s="11">
        <f t="shared" si="92"/>
        <v>16.672105592076196</v>
      </c>
      <c r="H85" s="40">
        <f t="shared" si="100"/>
        <v>-0.7039942226673479</v>
      </c>
      <c r="I85" s="40">
        <f t="shared" si="93"/>
        <v>0.60673950470198079</v>
      </c>
      <c r="L85" t="str">
        <f t="shared" si="94"/>
        <v>Caring, leisure and other service occupations</v>
      </c>
      <c r="M85" s="11">
        <f t="shared" si="94"/>
        <v>2.4151547984290014</v>
      </c>
      <c r="N85" s="11">
        <f t="shared" si="94"/>
        <v>2.4475817178185424</v>
      </c>
      <c r="O85" s="11">
        <f t="shared" si="94"/>
        <v>2.333623418118604</v>
      </c>
      <c r="P85" s="11">
        <f t="shared" si="94"/>
        <v>2.4818747054374835</v>
      </c>
      <c r="Q85" s="11">
        <f t="shared" si="94"/>
        <v>2.7644661011869913</v>
      </c>
      <c r="S85" s="40">
        <f t="shared" si="95"/>
        <v>-0.68447093471687426</v>
      </c>
      <c r="T85" s="40">
        <f t="shared" si="96"/>
        <v>1.1359052942461201</v>
      </c>
      <c r="W85" t="str">
        <f t="shared" si="97"/>
        <v>Caring, leisure and other service occupations</v>
      </c>
      <c r="X85" s="11">
        <f t="shared" si="97"/>
        <v>13.358249648682555</v>
      </c>
      <c r="Y85" s="11">
        <f t="shared" si="97"/>
        <v>13.579282712070594</v>
      </c>
      <c r="Z85" s="11">
        <f t="shared" si="97"/>
        <v>12.892324331412917</v>
      </c>
      <c r="AA85" s="11">
        <f t="shared" si="97"/>
        <v>12.974155235664027</v>
      </c>
      <c r="AB85" s="11">
        <f t="shared" si="97"/>
        <v>13.907639490889199</v>
      </c>
      <c r="AD85" s="40">
        <f>IF(Z$6-X$6 &lt;&gt; 0,(EXP(LN(Z13/X13)/(Z$6-X$6))-1)*100,0)</f>
        <v>-0.70752564814979824</v>
      </c>
      <c r="AE85" s="40">
        <f t="shared" si="99"/>
        <v>0.5066536481893813</v>
      </c>
    </row>
    <row r="86" spans="1:31" x14ac:dyDescent="0.2">
      <c r="A86" t="str">
        <f t="shared" si="92"/>
        <v>Sales and customer service occupations</v>
      </c>
      <c r="B86" s="11">
        <f t="shared" si="92"/>
        <v>12.530150207964487</v>
      </c>
      <c r="C86" s="11">
        <f t="shared" si="92"/>
        <v>11.744413771619723</v>
      </c>
      <c r="D86" s="11">
        <f t="shared" si="92"/>
        <v>11.641166144141227</v>
      </c>
      <c r="E86" s="11">
        <f t="shared" si="92"/>
        <v>11.839864626213334</v>
      </c>
      <c r="F86" s="11">
        <f t="shared" si="92"/>
        <v>12.195774825699406</v>
      </c>
      <c r="H86" s="40">
        <f t="shared" si="100"/>
        <v>-1.4610246303696561</v>
      </c>
      <c r="I86" s="40">
        <f t="shared" si="93"/>
        <v>0.31076149550852694</v>
      </c>
      <c r="L86" t="str">
        <f t="shared" si="94"/>
        <v>Sales and customer service occupations</v>
      </c>
      <c r="M86" s="11">
        <f t="shared" si="94"/>
        <v>5.0685120107502399</v>
      </c>
      <c r="N86" s="11">
        <f t="shared" si="94"/>
        <v>4.877453212023739</v>
      </c>
      <c r="O86" s="11">
        <f t="shared" si="94"/>
        <v>4.9847148185640053</v>
      </c>
      <c r="P86" s="11">
        <f t="shared" si="94"/>
        <v>5.2586822850190753</v>
      </c>
      <c r="Q86" s="11">
        <f t="shared" si="94"/>
        <v>5.506043001964775</v>
      </c>
      <c r="S86" s="40">
        <f t="shared" si="95"/>
        <v>-0.33286659979576694</v>
      </c>
      <c r="T86" s="40">
        <f t="shared" si="96"/>
        <v>0.66533708395537516</v>
      </c>
      <c r="W86" t="str">
        <f t="shared" si="97"/>
        <v>Sales and customer service occupations</v>
      </c>
      <c r="X86" s="11">
        <f t="shared" si="97"/>
        <v>7.4616381972142545</v>
      </c>
      <c r="Y86" s="11">
        <f t="shared" si="97"/>
        <v>6.8669605595959844</v>
      </c>
      <c r="Z86" s="11">
        <f t="shared" si="97"/>
        <v>6.656451325577228</v>
      </c>
      <c r="AA86" s="11">
        <f t="shared" si="97"/>
        <v>6.5811823411942569</v>
      </c>
      <c r="AB86" s="11">
        <f t="shared" si="97"/>
        <v>6.6897318237346255</v>
      </c>
      <c r="AD86" s="40">
        <f t="shared" si="98"/>
        <v>-2.257888955659304</v>
      </c>
      <c r="AE86" s="40">
        <f t="shared" si="99"/>
        <v>3.32540522674174E-2</v>
      </c>
    </row>
    <row r="87" spans="1:31" x14ac:dyDescent="0.2">
      <c r="A87" t="str">
        <f t="shared" si="92"/>
        <v>Process, plant and machine operatives</v>
      </c>
      <c r="B87" s="11">
        <f t="shared" si="92"/>
        <v>12.919317757377186</v>
      </c>
      <c r="C87" s="11">
        <f t="shared" si="92"/>
        <v>12.625945682412384</v>
      </c>
      <c r="D87" s="11">
        <f t="shared" si="92"/>
        <v>11.057720774540201</v>
      </c>
      <c r="E87" s="11">
        <f t="shared" si="92"/>
        <v>11.397635944824579</v>
      </c>
      <c r="F87" s="11">
        <f t="shared" si="92"/>
        <v>11.088464953928458</v>
      </c>
      <c r="H87" s="40">
        <f t="shared" si="100"/>
        <v>-3.063974794765667</v>
      </c>
      <c r="I87" s="40">
        <f t="shared" si="93"/>
        <v>1.8511566758605547E-2</v>
      </c>
      <c r="L87" t="str">
        <f t="shared" si="94"/>
        <v>Process, plant and machine operatives</v>
      </c>
      <c r="M87" s="11">
        <f t="shared" si="94"/>
        <v>11.177758044964637</v>
      </c>
      <c r="N87" s="11">
        <f t="shared" si="94"/>
        <v>10.945850556006285</v>
      </c>
      <c r="O87" s="11">
        <f t="shared" si="94"/>
        <v>9.583864720409446</v>
      </c>
      <c r="P87" s="11">
        <f t="shared" si="94"/>
        <v>9.6393053522896626</v>
      </c>
      <c r="Q87" s="11">
        <f t="shared" si="94"/>
        <v>9.2796466952500172</v>
      </c>
      <c r="S87" s="40">
        <f t="shared" si="95"/>
        <v>-3.0300450034650428</v>
      </c>
      <c r="T87" s="40">
        <f t="shared" si="96"/>
        <v>-0.21481861173477945</v>
      </c>
      <c r="W87" t="str">
        <f t="shared" si="97"/>
        <v>Process, plant and machine operatives</v>
      </c>
      <c r="X87" s="11">
        <f t="shared" si="97"/>
        <v>1.7415597124125293</v>
      </c>
      <c r="Y87" s="11">
        <f t="shared" si="97"/>
        <v>1.6800951264061104</v>
      </c>
      <c r="Z87" s="11">
        <f t="shared" si="97"/>
        <v>1.4738560541307524</v>
      </c>
      <c r="AA87" s="11">
        <f t="shared" si="97"/>
        <v>1.7583305925349104</v>
      </c>
      <c r="AB87" s="11">
        <f t="shared" si="97"/>
        <v>1.8088182586784438</v>
      </c>
      <c r="AD87" s="40">
        <f t="shared" si="98"/>
        <v>-3.2828835163669079</v>
      </c>
      <c r="AE87" s="40">
        <f t="shared" si="99"/>
        <v>1.3746398301853091</v>
      </c>
    </row>
    <row r="88" spans="1:31" x14ac:dyDescent="0.2">
      <c r="A88" t="str">
        <f t="shared" si="92"/>
        <v>Elementary occupations</v>
      </c>
      <c r="B88" s="11">
        <f t="shared" si="92"/>
        <v>18.165034045407097</v>
      </c>
      <c r="C88" s="11">
        <f t="shared" si="92"/>
        <v>18.102151756035614</v>
      </c>
      <c r="D88" s="11">
        <f t="shared" si="92"/>
        <v>16.054467037724041</v>
      </c>
      <c r="E88" s="11">
        <f t="shared" si="92"/>
        <v>16.500341768809761</v>
      </c>
      <c r="F88" s="11">
        <f t="shared" si="92"/>
        <v>16.193875286163145</v>
      </c>
      <c r="H88" s="40">
        <f t="shared" si="100"/>
        <v>-2.4399677220934057</v>
      </c>
      <c r="I88" s="40">
        <f t="shared" si="93"/>
        <v>5.7656421844698436E-2</v>
      </c>
      <c r="L88" t="str">
        <f t="shared" si="94"/>
        <v>Elementary occupations</v>
      </c>
      <c r="M88" s="11">
        <f t="shared" si="94"/>
        <v>9.8250332290025408</v>
      </c>
      <c r="N88" s="11">
        <f t="shared" si="94"/>
        <v>9.1653110805770943</v>
      </c>
      <c r="O88" s="11">
        <f t="shared" si="94"/>
        <v>8.39669895488999</v>
      </c>
      <c r="P88" s="11">
        <f t="shared" si="94"/>
        <v>8.9367090656564798</v>
      </c>
      <c r="Q88" s="11">
        <f t="shared" si="94"/>
        <v>8.809610903959376</v>
      </c>
      <c r="S88" s="40">
        <f t="shared" si="95"/>
        <v>-3.0930531320231602</v>
      </c>
      <c r="T88" s="40">
        <f t="shared" si="96"/>
        <v>0.32054348977097469</v>
      </c>
      <c r="W88" t="str">
        <f t="shared" si="97"/>
        <v>Elementary occupations</v>
      </c>
      <c r="X88" s="11">
        <f t="shared" si="97"/>
        <v>8.34000081640459</v>
      </c>
      <c r="Y88" s="11">
        <f t="shared" si="97"/>
        <v>8.9368406754585195</v>
      </c>
      <c r="Z88" s="11">
        <f t="shared" si="97"/>
        <v>7.657768082834056</v>
      </c>
      <c r="AA88" s="11">
        <f t="shared" si="97"/>
        <v>7.5636327031533028</v>
      </c>
      <c r="AB88" s="11">
        <f t="shared" si="97"/>
        <v>7.384264382203769</v>
      </c>
      <c r="AD88" s="40">
        <f t="shared" si="98"/>
        <v>-1.6923706761222235</v>
      </c>
      <c r="AE88" s="40">
        <f t="shared" si="99"/>
        <v>-0.24216807882461167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157.77199999999999</v>
      </c>
      <c r="C90" s="34">
        <f t="shared" si="101"/>
        <v>162.6049999999999</v>
      </c>
      <c r="D90" s="34">
        <f t="shared" si="101"/>
        <v>158.21000000000004</v>
      </c>
      <c r="E90" s="34">
        <f t="shared" si="101"/>
        <v>162.29099999999994</v>
      </c>
      <c r="F90" s="34">
        <f t="shared" si="101"/>
        <v>169.90099999999995</v>
      </c>
      <c r="H90" s="43">
        <f>IF(D$6-B$6 &lt;&gt; 0,(EXP(LN(D18/B18)/(D$6-B$6))-1)*100,0)</f>
        <v>5.5461606078743841E-2</v>
      </c>
      <c r="I90" s="43">
        <f>F56</f>
        <v>0.47641560095557089</v>
      </c>
      <c r="L90" s="24" t="str">
        <f t="shared" ref="L90:Q90" si="102">L18</f>
        <v>All occupations</v>
      </c>
      <c r="M90" s="34">
        <f t="shared" si="102"/>
        <v>85.142828172995252</v>
      </c>
      <c r="N90" s="34">
        <f t="shared" si="102"/>
        <v>86.965824780962507</v>
      </c>
      <c r="O90" s="34">
        <f t="shared" si="102"/>
        <v>83.841837542538158</v>
      </c>
      <c r="P90" s="34">
        <f t="shared" si="102"/>
        <v>85.625261485977376</v>
      </c>
      <c r="Q90" s="34">
        <f t="shared" si="102"/>
        <v>88.603922746641558</v>
      </c>
      <c r="S90" s="43">
        <f>IF(O$6-M$6 &lt;&gt; 0,(EXP(LN(O18/M18)/(O$6-M$6))-1)*100,0)</f>
        <v>-0.30748709060198776</v>
      </c>
      <c r="T90" s="43">
        <f>Q56</f>
        <v>0.36897232535160196</v>
      </c>
      <c r="W90" s="24" t="str">
        <f t="shared" ref="W90:AB90" si="103">W18</f>
        <v>All occupations</v>
      </c>
      <c r="X90" s="34">
        <f t="shared" si="103"/>
        <v>72.629171827004768</v>
      </c>
      <c r="Y90" s="34">
        <f t="shared" si="103"/>
        <v>75.639175219037412</v>
      </c>
      <c r="Z90" s="34">
        <f t="shared" si="103"/>
        <v>74.368162457461821</v>
      </c>
      <c r="AA90" s="34">
        <f t="shared" si="103"/>
        <v>76.665738514022607</v>
      </c>
      <c r="AB90" s="34">
        <f t="shared" si="103"/>
        <v>81.297077253358367</v>
      </c>
      <c r="AD90" s="43">
        <f>IF(Z$6-X$6 &lt;&gt; 0,(EXP(LN(Z18/X18)/(Z$6-X$6))-1)*100,0)</f>
        <v>0.47434686710583485</v>
      </c>
      <c r="AE90" s="43">
        <f>AB56</f>
        <v>0.59564789875756752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Worcestershire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Worcestershire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Worcestershire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9.0624907438891853</v>
      </c>
      <c r="C8" s="11">
        <v>10.450433866430542</v>
      </c>
      <c r="D8" s="11">
        <v>10.72351852967514</v>
      </c>
      <c r="E8" s="11">
        <v>9.7260622074938929</v>
      </c>
      <c r="F8" s="11">
        <v>10.756029563891332</v>
      </c>
      <c r="G8" s="10"/>
      <c r="H8" s="11">
        <f>F8-D8</f>
        <v>3.2511034216192058E-2</v>
      </c>
      <c r="I8" s="11">
        <f>'RD T1'!E7</f>
        <v>5.1835655127090492</v>
      </c>
      <c r="J8" s="11">
        <f>SUM(H8:I8)</f>
        <v>5.2160765469252413</v>
      </c>
      <c r="L8" s="10" t="str">
        <f>name!D4</f>
        <v>11 Corporate managers and directors</v>
      </c>
      <c r="M8" s="11">
        <v>6.4308878228727471</v>
      </c>
      <c r="N8" s="11">
        <v>7.152180682946061</v>
      </c>
      <c r="O8" s="11">
        <v>7.2628628148065806</v>
      </c>
      <c r="P8" s="11">
        <v>6.328481214465616</v>
      </c>
      <c r="Q8" s="11">
        <v>6.7086813820935349</v>
      </c>
      <c r="R8" s="10"/>
      <c r="S8" s="11">
        <f>Q8-O8</f>
        <v>-0.55418143271304565</v>
      </c>
      <c r="T8" s="11">
        <f>'RD T1'!T7</f>
        <v>3.0475923282786415</v>
      </c>
      <c r="U8" s="11">
        <f>SUM(S8:T8)</f>
        <v>2.4934108955655958</v>
      </c>
      <c r="W8" s="10" t="str">
        <f>name!D4</f>
        <v>11 Corporate managers and directors</v>
      </c>
      <c r="X8" s="11">
        <v>2.6316029210164245</v>
      </c>
      <c r="Y8" s="11">
        <v>3.2982531834844897</v>
      </c>
      <c r="Z8" s="11">
        <v>3.4606557148685306</v>
      </c>
      <c r="AA8" s="11">
        <v>3.3975809930282916</v>
      </c>
      <c r="AB8" s="11">
        <v>4.047348181797795</v>
      </c>
      <c r="AC8" s="10"/>
      <c r="AD8" s="11">
        <f>AB8-Z8</f>
        <v>0.58669246692926436</v>
      </c>
      <c r="AE8" s="11">
        <f>'RD T1'!T36</f>
        <v>2.1359731844304082</v>
      </c>
      <c r="AF8" s="11">
        <f>SUM(AD8:AE8)</f>
        <v>2.7226656513596725</v>
      </c>
    </row>
    <row r="9" spans="1:32" x14ac:dyDescent="0.2">
      <c r="A9" s="10" t="str">
        <f>name!D5</f>
        <v>12 Other managers and proprietors</v>
      </c>
      <c r="B9" s="11">
        <v>4.2680673525491359</v>
      </c>
      <c r="C9" s="11">
        <v>4.5505800067940818</v>
      </c>
      <c r="D9" s="11">
        <v>4.7510763989317759</v>
      </c>
      <c r="E9" s="11">
        <v>4.8859771286501683</v>
      </c>
      <c r="F9" s="11">
        <v>5.6516415804519635</v>
      </c>
      <c r="H9" s="11">
        <f t="shared" ref="H9:H32" si="2">F9-D9</f>
        <v>0.90056518152018761</v>
      </c>
      <c r="I9" s="11">
        <f>'RD T1'!E8</f>
        <v>2.9217970271680946</v>
      </c>
      <c r="J9" s="11">
        <f>SUM(H9:I9)</f>
        <v>3.8223622086882822</v>
      </c>
      <c r="L9" s="10" t="str">
        <f>name!D5</f>
        <v>12 Other managers and proprietors</v>
      </c>
      <c r="M9" s="11">
        <v>2.5456943450303919</v>
      </c>
      <c r="N9" s="11">
        <v>2.7705447252875031</v>
      </c>
      <c r="O9" s="11">
        <v>2.6254705276197408</v>
      </c>
      <c r="P9" s="11">
        <v>2.9498944074621041</v>
      </c>
      <c r="Q9" s="11">
        <v>3.3978633696759468</v>
      </c>
      <c r="S9" s="11">
        <f t="shared" ref="S9:S32" si="3">Q9-O9</f>
        <v>0.77239284205620606</v>
      </c>
      <c r="T9" s="11">
        <f>'RD T1'!T8</f>
        <v>1.5787805496823939</v>
      </c>
      <c r="U9" s="11">
        <f>SUM(S9:T9)</f>
        <v>2.3511733917386</v>
      </c>
      <c r="W9" s="10" t="str">
        <f>name!D5</f>
        <v>12 Other managers and proprietors</v>
      </c>
      <c r="X9" s="11">
        <v>1.7223730075187473</v>
      </c>
      <c r="Y9" s="11">
        <v>1.7800352815065841</v>
      </c>
      <c r="Z9" s="11">
        <v>2.1256058713120338</v>
      </c>
      <c r="AA9" s="11">
        <v>1.9360827211880616</v>
      </c>
      <c r="AB9" s="11">
        <v>2.2537782107760091</v>
      </c>
      <c r="AD9" s="11">
        <f t="shared" ref="AD9:AD32" si="4">AB9-Z9</f>
        <v>0.12817233946397533</v>
      </c>
      <c r="AE9" s="11">
        <f>'RD T1'!T37</f>
        <v>1.3430164774857012</v>
      </c>
      <c r="AF9" s="11">
        <f>SUM(AD9:AE9)</f>
        <v>1.4711888169496765</v>
      </c>
    </row>
    <row r="10" spans="1:32" x14ac:dyDescent="0.2">
      <c r="A10" s="10" t="str">
        <f>name!D6</f>
        <v>21 Science, research, engineering and technology professionals</v>
      </c>
      <c r="B10" s="11">
        <v>7.7857443398606163</v>
      </c>
      <c r="C10" s="11">
        <v>8.8162527402207687</v>
      </c>
      <c r="D10" s="11">
        <v>9.2482373808990701</v>
      </c>
      <c r="E10" s="11">
        <v>11.250831587651628</v>
      </c>
      <c r="F10" s="11">
        <v>12.910656334944852</v>
      </c>
      <c r="G10" s="11"/>
      <c r="H10" s="11">
        <f t="shared" si="2"/>
        <v>3.6624189540457817</v>
      </c>
      <c r="I10" s="11">
        <f>'RD T1'!E9</f>
        <v>4.2172132269002933</v>
      </c>
      <c r="J10" s="11">
        <f t="shared" ref="J10:J32" si="5">SUM(H10:I10)</f>
        <v>7.879632180946075</v>
      </c>
      <c r="L10" s="10" t="str">
        <f>name!D6</f>
        <v>21 Science, research, engineering and technology professionals</v>
      </c>
      <c r="M10" s="11">
        <v>6.5151537174868235</v>
      </c>
      <c r="N10" s="11">
        <v>7.4510425300676459</v>
      </c>
      <c r="O10" s="11">
        <v>7.5582961881448645</v>
      </c>
      <c r="P10" s="11">
        <v>8.9617098364509342</v>
      </c>
      <c r="Q10" s="11">
        <v>10.025502559567737</v>
      </c>
      <c r="R10" s="11"/>
      <c r="S10" s="11">
        <f t="shared" si="3"/>
        <v>2.4672063714228729</v>
      </c>
      <c r="T10" s="11">
        <f>'RD T1'!T9</f>
        <v>2.9835693545883291</v>
      </c>
      <c r="U10" s="11">
        <f t="shared" ref="U10:U32" si="6">SUM(S10:T10)</f>
        <v>5.4507757260112015</v>
      </c>
      <c r="W10" s="10" t="str">
        <f>name!D6</f>
        <v>21 Science, research, engineering and technology professionals</v>
      </c>
      <c r="X10" s="11">
        <v>1.2705906223737919</v>
      </c>
      <c r="Y10" s="11">
        <v>1.3652102101531223</v>
      </c>
      <c r="Z10" s="11">
        <v>1.6899411927542123</v>
      </c>
      <c r="AA10" s="11">
        <v>2.2891217512006916</v>
      </c>
      <c r="AB10" s="11">
        <v>2.8851537753771095</v>
      </c>
      <c r="AC10" s="11"/>
      <c r="AD10" s="11">
        <f t="shared" si="4"/>
        <v>1.1952125826228972</v>
      </c>
      <c r="AE10" s="11">
        <f>'RD T1'!T38</f>
        <v>1.2336438723119634</v>
      </c>
      <c r="AF10" s="11">
        <f t="shared" ref="AF10:AF32" si="7">SUM(AD10:AE10)</f>
        <v>2.4288564549348606</v>
      </c>
    </row>
    <row r="11" spans="1:32" x14ac:dyDescent="0.2">
      <c r="A11" s="10" t="str">
        <f>name!D7</f>
        <v>22 Health professionals</v>
      </c>
      <c r="B11" s="11">
        <v>6.6390592577665748</v>
      </c>
      <c r="C11" s="11">
        <v>8.1874528851233013</v>
      </c>
      <c r="D11" s="11">
        <v>8.0043034867298495</v>
      </c>
      <c r="E11" s="11">
        <v>7.8997259425119619</v>
      </c>
      <c r="F11" s="11">
        <v>8.5660221814025785</v>
      </c>
      <c r="G11" s="11"/>
      <c r="H11" s="11">
        <f t="shared" si="2"/>
        <v>0.56171869467272906</v>
      </c>
      <c r="I11" s="11">
        <f>'RD T1'!E10</f>
        <v>4.2781084540063743</v>
      </c>
      <c r="J11" s="11">
        <f t="shared" si="5"/>
        <v>4.8398271486791034</v>
      </c>
      <c r="L11" s="10" t="str">
        <f>name!D7</f>
        <v>22 Health professionals</v>
      </c>
      <c r="M11" s="11">
        <v>1.5614000511104893</v>
      </c>
      <c r="N11" s="11">
        <v>1.9565804941895455</v>
      </c>
      <c r="O11" s="11">
        <v>2.0741093080277873</v>
      </c>
      <c r="P11" s="11">
        <v>2.046231258021503</v>
      </c>
      <c r="Q11" s="11">
        <v>2.2017330486953912</v>
      </c>
      <c r="R11" s="11"/>
      <c r="S11" s="11">
        <f t="shared" si="3"/>
        <v>0.12762374066760396</v>
      </c>
      <c r="T11" s="11">
        <f>'RD T1'!T10</f>
        <v>0.79979476272991357</v>
      </c>
      <c r="U11" s="11">
        <f t="shared" si="6"/>
        <v>0.92741850339751752</v>
      </c>
      <c r="W11" s="10" t="str">
        <f>name!D7</f>
        <v>22 Health professionals</v>
      </c>
      <c r="X11" s="11">
        <v>5.0776592066560839</v>
      </c>
      <c r="Y11" s="11">
        <v>6.2308723909337598</v>
      </c>
      <c r="Z11" s="11">
        <v>5.9301941787020622</v>
      </c>
      <c r="AA11" s="11">
        <v>5.8534946844904523</v>
      </c>
      <c r="AB11" s="11">
        <v>6.3642891327071842</v>
      </c>
      <c r="AC11" s="11"/>
      <c r="AD11" s="11">
        <f t="shared" si="4"/>
        <v>0.43409495400512199</v>
      </c>
      <c r="AE11" s="11">
        <f>'RD T1'!T39</f>
        <v>3.4783136912764592</v>
      </c>
      <c r="AF11" s="11">
        <f t="shared" si="7"/>
        <v>3.9124086452815812</v>
      </c>
    </row>
    <row r="12" spans="1:32" x14ac:dyDescent="0.2">
      <c r="A12" s="10" t="str">
        <f>name!D8</f>
        <v>23 Teaching and other educational professionals</v>
      </c>
      <c r="B12" s="11">
        <v>6.0646670727326768</v>
      </c>
      <c r="C12" s="11">
        <v>6.1698918323840433</v>
      </c>
      <c r="D12" s="11">
        <v>6.5488710654938336</v>
      </c>
      <c r="E12" s="11">
        <v>6.5122196471919045</v>
      </c>
      <c r="F12" s="11">
        <v>7.1900884652438686</v>
      </c>
      <c r="G12" s="11"/>
      <c r="H12" s="11">
        <f t="shared" si="2"/>
        <v>0.641217399750035</v>
      </c>
      <c r="I12" s="11">
        <f>'RD T1'!E11</f>
        <v>3.4035266763906531</v>
      </c>
      <c r="J12" s="11">
        <f t="shared" si="5"/>
        <v>4.0447440761406881</v>
      </c>
      <c r="L12" s="10" t="str">
        <f>name!D8</f>
        <v>23 Teaching and other educational professionals</v>
      </c>
      <c r="M12" s="11">
        <v>2.0319882512562493</v>
      </c>
      <c r="N12" s="11">
        <v>1.960625479634059</v>
      </c>
      <c r="O12" s="11">
        <v>2.1075257226569057</v>
      </c>
      <c r="P12" s="11">
        <v>2.1510821640893125</v>
      </c>
      <c r="Q12" s="11">
        <v>2.3159142884502852</v>
      </c>
      <c r="R12" s="11"/>
      <c r="S12" s="11">
        <f t="shared" si="3"/>
        <v>0.2083885657933795</v>
      </c>
      <c r="T12" s="11">
        <f>'RD T1'!T11</f>
        <v>0.94043041120585158</v>
      </c>
      <c r="U12" s="11">
        <f t="shared" si="6"/>
        <v>1.1488189769992312</v>
      </c>
      <c r="W12" s="10" t="str">
        <f>name!D8</f>
        <v>23 Teaching and other educational professionals</v>
      </c>
      <c r="X12" s="11">
        <v>4.0326788214764306</v>
      </c>
      <c r="Y12" s="11">
        <v>4.2092663527499763</v>
      </c>
      <c r="Z12" s="11">
        <v>4.4413453428369305</v>
      </c>
      <c r="AA12" s="11">
        <v>4.3611374831025875</v>
      </c>
      <c r="AB12" s="11">
        <v>4.8741741767935833</v>
      </c>
      <c r="AC12" s="11"/>
      <c r="AD12" s="11">
        <f t="shared" si="4"/>
        <v>0.43282883395665284</v>
      </c>
      <c r="AE12" s="11">
        <f>'RD T1'!T40</f>
        <v>2.4630962651848018</v>
      </c>
      <c r="AF12" s="11">
        <f t="shared" si="7"/>
        <v>2.8959250991414547</v>
      </c>
    </row>
    <row r="13" spans="1:32" x14ac:dyDescent="0.2">
      <c r="A13" s="10" t="str">
        <f>name!D9</f>
        <v>24 Business, media and public service professionals</v>
      </c>
      <c r="B13" s="11">
        <v>7.6011331219066385</v>
      </c>
      <c r="C13" s="11">
        <v>8.9092112175955283</v>
      </c>
      <c r="D13" s="11">
        <v>9.7027502197451767</v>
      </c>
      <c r="E13" s="11">
        <v>10.138320995762449</v>
      </c>
      <c r="F13" s="11">
        <v>11.470741274994991</v>
      </c>
      <c r="G13" s="11"/>
      <c r="H13" s="11">
        <f t="shared" si="2"/>
        <v>1.7679910552498139</v>
      </c>
      <c r="I13" s="11">
        <f>'RD T1'!E12</f>
        <v>4.9705023128067678</v>
      </c>
      <c r="J13" s="11">
        <f t="shared" si="5"/>
        <v>6.7384933680565817</v>
      </c>
      <c r="L13" s="10" t="str">
        <f>name!D9</f>
        <v>24 Business, media and public service professionals</v>
      </c>
      <c r="M13" s="11">
        <v>4.6069358098312394</v>
      </c>
      <c r="N13" s="11">
        <v>5.1735645660398273</v>
      </c>
      <c r="O13" s="11">
        <v>5.6711992885864104</v>
      </c>
      <c r="P13" s="11">
        <v>5.9893484849017158</v>
      </c>
      <c r="Q13" s="11">
        <v>6.5540566462988821</v>
      </c>
      <c r="R13" s="11"/>
      <c r="S13" s="11">
        <f t="shared" si="3"/>
        <v>0.88285735771247165</v>
      </c>
      <c r="T13" s="11">
        <f>'RD T1'!T12</f>
        <v>2.5809962485664295</v>
      </c>
      <c r="U13" s="11">
        <f t="shared" si="6"/>
        <v>3.4638536062789012</v>
      </c>
      <c r="W13" s="10" t="str">
        <f>name!D9</f>
        <v>24 Business, media and public service professionals</v>
      </c>
      <c r="X13" s="11">
        <v>2.9941973120753946</v>
      </c>
      <c r="Y13" s="11">
        <v>3.735646651555709</v>
      </c>
      <c r="Z13" s="11">
        <v>4.0315509311587379</v>
      </c>
      <c r="AA13" s="11">
        <v>4.1489725108607338</v>
      </c>
      <c r="AB13" s="11">
        <v>4.9166846286961148</v>
      </c>
      <c r="AC13" s="11"/>
      <c r="AD13" s="11">
        <f t="shared" si="4"/>
        <v>0.88513369753737692</v>
      </c>
      <c r="AE13" s="11">
        <f>'RD T1'!T41</f>
        <v>2.3895060642403383</v>
      </c>
      <c r="AF13" s="11">
        <f t="shared" si="7"/>
        <v>3.2746397617777152</v>
      </c>
    </row>
    <row r="14" spans="1:32" x14ac:dyDescent="0.2">
      <c r="A14" s="10" t="str">
        <f>name!D10</f>
        <v>31 Science, engineering and technology associate professionals</v>
      </c>
      <c r="B14" s="11">
        <v>2.4647605530165171</v>
      </c>
      <c r="C14" s="11">
        <v>2.7633788122990302</v>
      </c>
      <c r="D14" s="11">
        <v>2.9685868071560457</v>
      </c>
      <c r="E14" s="11">
        <v>2.7819026561263103</v>
      </c>
      <c r="F14" s="11">
        <v>3.0142648149259319</v>
      </c>
      <c r="G14" s="11"/>
      <c r="H14" s="11">
        <f t="shared" si="2"/>
        <v>4.5678007769886175E-2</v>
      </c>
      <c r="I14" s="11">
        <f>'RD T1'!E13</f>
        <v>1.1484120020040549</v>
      </c>
      <c r="J14" s="11">
        <f t="shared" si="5"/>
        <v>1.1940900097739411</v>
      </c>
      <c r="L14" s="10" t="str">
        <f>name!D10</f>
        <v>31 Science, engineering and technology associate professionals</v>
      </c>
      <c r="M14" s="11">
        <v>1.8881882562818222</v>
      </c>
      <c r="N14" s="11">
        <v>2.1913406233064534</v>
      </c>
      <c r="O14" s="11">
        <v>2.2649511540006371</v>
      </c>
      <c r="P14" s="11">
        <v>2.0343356834409989</v>
      </c>
      <c r="Q14" s="11">
        <v>2.1155510185543118</v>
      </c>
      <c r="R14" s="11"/>
      <c r="S14" s="11">
        <f t="shared" si="3"/>
        <v>-0.14940013544632524</v>
      </c>
      <c r="T14" s="11">
        <f>'RD T1'!T13</f>
        <v>0.75040235062072269</v>
      </c>
      <c r="U14" s="11">
        <f t="shared" si="6"/>
        <v>0.60100221517439745</v>
      </c>
      <c r="W14" s="10" t="str">
        <f>name!D10</f>
        <v>31 Science, engineering and technology associate professionals</v>
      </c>
      <c r="X14" s="11">
        <v>0.5765722967346929</v>
      </c>
      <c r="Y14" s="11">
        <v>0.57203818899257797</v>
      </c>
      <c r="Z14" s="11">
        <v>0.70363565315541077</v>
      </c>
      <c r="AA14" s="11">
        <v>0.74756697268531291</v>
      </c>
      <c r="AB14" s="11">
        <v>0.89871379637161874</v>
      </c>
      <c r="AC14" s="11"/>
      <c r="AD14" s="11">
        <f t="shared" si="4"/>
        <v>0.19507814321620798</v>
      </c>
      <c r="AE14" s="11">
        <f>'RD T1'!T42</f>
        <v>0.39800965138333227</v>
      </c>
      <c r="AF14" s="11">
        <f t="shared" si="7"/>
        <v>0.59308779459954031</v>
      </c>
    </row>
    <row r="15" spans="1:32" x14ac:dyDescent="0.2">
      <c r="A15" s="10" t="str">
        <f>name!D11</f>
        <v>32 Health and social care associate professionals</v>
      </c>
      <c r="B15" s="11">
        <v>2.8013753520145834</v>
      </c>
      <c r="C15" s="11">
        <v>3.3277824503389768</v>
      </c>
      <c r="D15" s="11">
        <v>3.3177593651071735</v>
      </c>
      <c r="E15" s="11">
        <v>5.3215861838046248</v>
      </c>
      <c r="F15" s="11">
        <v>6.3778384495412137</v>
      </c>
      <c r="G15" s="11"/>
      <c r="H15" s="11">
        <f t="shared" si="2"/>
        <v>3.0600790844340402</v>
      </c>
      <c r="I15" s="11">
        <f>'RD T1'!E14</f>
        <v>3.1559575540255262</v>
      </c>
      <c r="J15" s="11">
        <f t="shared" si="5"/>
        <v>6.2160366384595669</v>
      </c>
      <c r="L15" s="10" t="str">
        <f>name!D11</f>
        <v>32 Health and social care associate professionals</v>
      </c>
      <c r="M15" s="11">
        <v>0.64809785733060432</v>
      </c>
      <c r="N15" s="11">
        <v>0.71763131266021241</v>
      </c>
      <c r="O15" s="11">
        <v>0.7524269351169921</v>
      </c>
      <c r="P15" s="11">
        <v>1.0047564928255794</v>
      </c>
      <c r="Q15" s="11">
        <v>1.1253018864515345</v>
      </c>
      <c r="R15" s="11"/>
      <c r="S15" s="11">
        <f t="shared" si="3"/>
        <v>0.3728749513345424</v>
      </c>
      <c r="T15" s="11">
        <f>'RD T1'!T14</f>
        <v>0.4909206983868391</v>
      </c>
      <c r="U15" s="11">
        <f t="shared" si="6"/>
        <v>0.86379564972138145</v>
      </c>
      <c r="W15" s="10" t="str">
        <f>name!D11</f>
        <v>32 Health and social care associate professionals</v>
      </c>
      <c r="X15" s="11">
        <v>2.1532774946839801</v>
      </c>
      <c r="Y15" s="11">
        <v>2.6101511376787658</v>
      </c>
      <c r="Z15" s="11">
        <v>2.5653324299901801</v>
      </c>
      <c r="AA15" s="11">
        <v>4.3168296909790458</v>
      </c>
      <c r="AB15" s="11">
        <v>5.2525365630896754</v>
      </c>
      <c r="AC15" s="11"/>
      <c r="AD15" s="11">
        <f t="shared" si="4"/>
        <v>2.6872041330994954</v>
      </c>
      <c r="AE15" s="11">
        <f>'RD T1'!T43</f>
        <v>2.6650368556386872</v>
      </c>
      <c r="AF15" s="11">
        <f t="shared" si="7"/>
        <v>5.352240988738183</v>
      </c>
    </row>
    <row r="16" spans="1:32" x14ac:dyDescent="0.2">
      <c r="A16" s="10" t="str">
        <f>name!D12</f>
        <v>33 Protective service occupations</v>
      </c>
      <c r="B16" s="11">
        <v>1.6247254057202796</v>
      </c>
      <c r="C16" s="11">
        <v>1.6622892621231817</v>
      </c>
      <c r="D16" s="11">
        <v>1.7582366868228343</v>
      </c>
      <c r="E16" s="11">
        <v>1.5234432701374512</v>
      </c>
      <c r="F16" s="11">
        <v>1.6789126977686673</v>
      </c>
      <c r="G16" s="11"/>
      <c r="H16" s="11">
        <f t="shared" si="2"/>
        <v>-7.9323989054167043E-2</v>
      </c>
      <c r="I16" s="11">
        <f>'RD T1'!E15</f>
        <v>0.54923497841363123</v>
      </c>
      <c r="J16" s="11">
        <f t="shared" si="5"/>
        <v>0.46991098935946418</v>
      </c>
      <c r="L16" s="10" t="str">
        <f>name!D12</f>
        <v>33 Protective service occupations</v>
      </c>
      <c r="M16" s="11">
        <v>1.2389079872227027</v>
      </c>
      <c r="N16" s="11">
        <v>1.2259913840352974</v>
      </c>
      <c r="O16" s="11">
        <v>1.2686332072743118</v>
      </c>
      <c r="P16" s="11">
        <v>1.0880258438802262</v>
      </c>
      <c r="Q16" s="11">
        <v>1.0963640029081945</v>
      </c>
      <c r="R16" s="11"/>
      <c r="S16" s="11">
        <f t="shared" si="3"/>
        <v>-0.17226920436611737</v>
      </c>
      <c r="T16" s="11">
        <f>'RD T1'!T15</f>
        <v>0.30983679753564386</v>
      </c>
      <c r="U16" s="11">
        <f t="shared" si="6"/>
        <v>0.13756759316952649</v>
      </c>
      <c r="W16" s="10" t="str">
        <f>name!D12</f>
        <v>33 Protective service occupations</v>
      </c>
      <c r="X16" s="11">
        <v>0.38581741849757611</v>
      </c>
      <c r="Y16" s="11">
        <v>0.43629787808788445</v>
      </c>
      <c r="Z16" s="11">
        <v>0.48960347954852312</v>
      </c>
      <c r="AA16" s="11">
        <v>0.43541742625722207</v>
      </c>
      <c r="AB16" s="11">
        <v>0.58254869486047411</v>
      </c>
      <c r="AC16" s="11"/>
      <c r="AD16" s="11">
        <f t="shared" si="4"/>
        <v>9.2945215311950991E-2</v>
      </c>
      <c r="AE16" s="11">
        <f>'RD T1'!T44</f>
        <v>0.23939818087798745</v>
      </c>
      <c r="AF16" s="11">
        <f t="shared" si="7"/>
        <v>0.33234339618993847</v>
      </c>
    </row>
    <row r="17" spans="1:32" x14ac:dyDescent="0.2">
      <c r="A17" s="10" t="str">
        <f>name!D13</f>
        <v>34 Culture, media and sports occupations</v>
      </c>
      <c r="B17" s="11">
        <v>2.7336424124114043</v>
      </c>
      <c r="C17" s="11">
        <v>2.8622214975294593</v>
      </c>
      <c r="D17" s="11">
        <v>2.9240088517960747</v>
      </c>
      <c r="E17" s="11">
        <v>2.5042618650856312</v>
      </c>
      <c r="F17" s="11">
        <v>2.7973878163487065</v>
      </c>
      <c r="G17" s="11"/>
      <c r="H17" s="11">
        <f t="shared" si="2"/>
        <v>-0.12662103544736825</v>
      </c>
      <c r="I17" s="11">
        <f>'RD T1'!E16</f>
        <v>1.2125210402582618</v>
      </c>
      <c r="J17" s="11">
        <f t="shared" si="5"/>
        <v>1.0859000048108935</v>
      </c>
      <c r="L17" s="10" t="str">
        <f>name!D13</f>
        <v>34 Culture, media and sports occupations</v>
      </c>
      <c r="M17" s="11">
        <v>1.6437049836390274</v>
      </c>
      <c r="N17" s="11">
        <v>1.737614810723952</v>
      </c>
      <c r="O17" s="11">
        <v>1.7533439718691248</v>
      </c>
      <c r="P17" s="11">
        <v>1.4899269160464104</v>
      </c>
      <c r="Q17" s="11">
        <v>1.6205033786070797</v>
      </c>
      <c r="R17" s="11"/>
      <c r="S17" s="11">
        <f t="shared" si="3"/>
        <v>-0.13284059326204511</v>
      </c>
      <c r="T17" s="11">
        <f>'RD T1'!T16</f>
        <v>0.62371469828881876</v>
      </c>
      <c r="U17" s="11">
        <f t="shared" si="6"/>
        <v>0.49087410502677364</v>
      </c>
      <c r="W17" s="10" t="str">
        <f>name!D13</f>
        <v>34 Culture, media and sports occupations</v>
      </c>
      <c r="X17" s="11">
        <v>1.0899374287723755</v>
      </c>
      <c r="Y17" s="11">
        <v>1.1246066868055093</v>
      </c>
      <c r="Z17" s="11">
        <v>1.1706648799269503</v>
      </c>
      <c r="AA17" s="11">
        <v>1.0143349490392197</v>
      </c>
      <c r="AB17" s="11">
        <v>1.1768844377416281</v>
      </c>
      <c r="AC17" s="11"/>
      <c r="AD17" s="11">
        <f t="shared" si="4"/>
        <v>6.2195578146777564E-3</v>
      </c>
      <c r="AE17" s="11">
        <f>'RD T1'!T45</f>
        <v>0.58880634196944293</v>
      </c>
      <c r="AF17" s="11">
        <f t="shared" si="7"/>
        <v>0.59502589978412068</v>
      </c>
    </row>
    <row r="18" spans="1:32" x14ac:dyDescent="0.2">
      <c r="A18" s="10" t="str">
        <f>name!D14</f>
        <v>35 Business and public service associate professionals</v>
      </c>
      <c r="B18" s="11">
        <v>8.6739723319408135</v>
      </c>
      <c r="C18" s="11">
        <v>8.9666869532604601</v>
      </c>
      <c r="D18" s="11">
        <v>9.2334278858962016</v>
      </c>
      <c r="E18" s="11">
        <v>9.327109603070511</v>
      </c>
      <c r="F18" s="11">
        <v>10.076725390799696</v>
      </c>
      <c r="G18" s="11"/>
      <c r="H18" s="11">
        <f t="shared" si="2"/>
        <v>0.84329750490349475</v>
      </c>
      <c r="I18" s="11">
        <f>'RD T1'!E17</f>
        <v>4.3781591040032746</v>
      </c>
      <c r="J18" s="11">
        <f t="shared" si="5"/>
        <v>5.2214566089067693</v>
      </c>
      <c r="L18" s="10" t="str">
        <f>name!D14</f>
        <v>35 Business and public service associate professionals</v>
      </c>
      <c r="M18" s="11">
        <v>4.7722581867550931</v>
      </c>
      <c r="N18" s="11">
        <v>4.7991287983680175</v>
      </c>
      <c r="O18" s="11">
        <v>4.9829500041482957</v>
      </c>
      <c r="P18" s="11">
        <v>4.9759563054251954</v>
      </c>
      <c r="Q18" s="11">
        <v>5.1389913927961341</v>
      </c>
      <c r="R18" s="11"/>
      <c r="S18" s="11">
        <f t="shared" si="3"/>
        <v>0.15604138864783845</v>
      </c>
      <c r="T18" s="11">
        <f>'RD T1'!T17</f>
        <v>1.9305914336660766</v>
      </c>
      <c r="U18" s="11">
        <f t="shared" si="6"/>
        <v>2.086632822313915</v>
      </c>
      <c r="W18" s="10" t="str">
        <f>name!D14</f>
        <v>35 Business and public service associate professionals</v>
      </c>
      <c r="X18" s="11">
        <v>3.901714145185708</v>
      </c>
      <c r="Y18" s="11">
        <v>4.1675581548924461</v>
      </c>
      <c r="Z18" s="11">
        <v>4.2504778817478881</v>
      </c>
      <c r="AA18" s="11">
        <v>4.3511532976453289</v>
      </c>
      <c r="AB18" s="11">
        <v>4.9377339980035586</v>
      </c>
      <c r="AC18" s="11"/>
      <c r="AD18" s="11">
        <f t="shared" si="4"/>
        <v>0.68725611625567051</v>
      </c>
      <c r="AE18" s="11">
        <f>'RD T1'!T46</f>
        <v>2.4475676703371976</v>
      </c>
      <c r="AF18" s="11">
        <f t="shared" si="7"/>
        <v>3.1348237865928681</v>
      </c>
    </row>
    <row r="19" spans="1:32" x14ac:dyDescent="0.2">
      <c r="A19" s="10" t="str">
        <f>name!D15</f>
        <v>41 Administrative occupations</v>
      </c>
      <c r="B19" s="11">
        <v>15.665761742664845</v>
      </c>
      <c r="C19" s="11">
        <v>14.712416208813963</v>
      </c>
      <c r="D19" s="11">
        <v>15.230510685016085</v>
      </c>
      <c r="E19" s="11">
        <v>15.851768954839642</v>
      </c>
      <c r="F19" s="11">
        <v>15.841913736254494</v>
      </c>
      <c r="G19" s="11"/>
      <c r="H19" s="11">
        <f t="shared" si="2"/>
        <v>0.61140305123840832</v>
      </c>
      <c r="I19" s="11">
        <f>'RD T1'!E18</f>
        <v>7.9141027663950991</v>
      </c>
      <c r="J19" s="11">
        <f t="shared" si="5"/>
        <v>8.5255058176335083</v>
      </c>
      <c r="L19" s="10" t="str">
        <f>name!D15</f>
        <v>41 Administrative occupations</v>
      </c>
      <c r="M19" s="11">
        <v>4.8720631363184133</v>
      </c>
      <c r="N19" s="11">
        <v>4.4015701009812247</v>
      </c>
      <c r="O19" s="11">
        <v>5.1873609376871528</v>
      </c>
      <c r="P19" s="11">
        <v>5.6350035426400691</v>
      </c>
      <c r="Q19" s="11">
        <v>6.4021594497691057</v>
      </c>
      <c r="R19" s="11"/>
      <c r="S19" s="11">
        <f t="shared" si="3"/>
        <v>1.2147985120819529</v>
      </c>
      <c r="T19" s="11">
        <f>'RD T1'!T18</f>
        <v>2.229401119589117</v>
      </c>
      <c r="U19" s="11">
        <f t="shared" si="6"/>
        <v>3.4441996316710699</v>
      </c>
      <c r="W19" s="10" t="str">
        <f>name!D15</f>
        <v>41 Administrative occupations</v>
      </c>
      <c r="X19" s="11">
        <v>10.793698606346439</v>
      </c>
      <c r="Y19" s="11">
        <v>10.310846107832729</v>
      </c>
      <c r="Z19" s="11">
        <v>10.043149747328954</v>
      </c>
      <c r="AA19" s="11">
        <v>10.216765412199567</v>
      </c>
      <c r="AB19" s="11">
        <v>9.4397542864853961</v>
      </c>
      <c r="AC19" s="11"/>
      <c r="AD19" s="11">
        <f t="shared" si="4"/>
        <v>-0.60339546084355788</v>
      </c>
      <c r="AE19" s="11">
        <f>'RD T1'!T47</f>
        <v>5.6847016468059843</v>
      </c>
      <c r="AF19" s="11">
        <f t="shared" si="7"/>
        <v>5.0813061859624264</v>
      </c>
    </row>
    <row r="20" spans="1:32" x14ac:dyDescent="0.2">
      <c r="A20" s="10" t="str">
        <f>name!D16</f>
        <v>42 Secretarial and related occupations</v>
      </c>
      <c r="B20" s="11">
        <v>3.6981522546250893</v>
      </c>
      <c r="C20" s="11">
        <v>3.2716029151713921</v>
      </c>
      <c r="D20" s="11">
        <v>3.1792105154925845</v>
      </c>
      <c r="E20" s="11">
        <v>2.9812481554372146</v>
      </c>
      <c r="F20" s="11">
        <v>2.0134626708355556</v>
      </c>
      <c r="G20" s="11"/>
      <c r="H20" s="11">
        <f t="shared" si="2"/>
        <v>-1.1657478446570289</v>
      </c>
      <c r="I20" s="11">
        <f>'RD T1'!E19</f>
        <v>1.4130724073959313</v>
      </c>
      <c r="J20" s="11">
        <f t="shared" si="5"/>
        <v>0.24732456273890246</v>
      </c>
      <c r="L20" s="10" t="str">
        <f>name!D16</f>
        <v>42 Secretarial and related occupations</v>
      </c>
      <c r="M20" s="11">
        <v>0.32387836373178519</v>
      </c>
      <c r="N20" s="11">
        <v>0.24084044658802203</v>
      </c>
      <c r="O20" s="11">
        <v>0.24325497761114179</v>
      </c>
      <c r="P20" s="11">
        <v>0.21417708872362684</v>
      </c>
      <c r="Q20" s="11">
        <v>0.25572864555060348</v>
      </c>
      <c r="R20" s="11"/>
      <c r="S20" s="11">
        <f t="shared" si="3"/>
        <v>1.2473667939461697E-2</v>
      </c>
      <c r="T20" s="11">
        <f>'RD T1'!T19</f>
        <v>7.6273152873449615E-2</v>
      </c>
      <c r="U20" s="11">
        <f t="shared" si="6"/>
        <v>8.8746820812911312E-2</v>
      </c>
      <c r="W20" s="10" t="str">
        <f>name!D16</f>
        <v>42 Secretarial and related occupations</v>
      </c>
      <c r="X20" s="11">
        <v>3.3742738908933037</v>
      </c>
      <c r="Y20" s="11">
        <v>3.0307624685833678</v>
      </c>
      <c r="Z20" s="11">
        <v>2.9359555378814433</v>
      </c>
      <c r="AA20" s="11">
        <v>2.7670710667135872</v>
      </c>
      <c r="AB20" s="11">
        <v>1.757734025284952</v>
      </c>
      <c r="AC20" s="11"/>
      <c r="AD20" s="11">
        <f t="shared" si="4"/>
        <v>-1.1782215125964912</v>
      </c>
      <c r="AE20" s="11">
        <f>'RD T1'!T48</f>
        <v>1.3367992545224825</v>
      </c>
      <c r="AF20" s="11">
        <f t="shared" si="7"/>
        <v>0.15857774192599128</v>
      </c>
    </row>
    <row r="21" spans="1:32" x14ac:dyDescent="0.2">
      <c r="A21" s="10" t="str">
        <f>name!D17</f>
        <v>51 Skilled agricultural and related trades</v>
      </c>
      <c r="B21" s="11">
        <v>2.9141418603234039</v>
      </c>
      <c r="C21" s="11">
        <v>2.4724897872069045</v>
      </c>
      <c r="D21" s="11">
        <v>2.0379022700550253</v>
      </c>
      <c r="E21" s="11">
        <v>1.9991325342997888</v>
      </c>
      <c r="F21" s="11">
        <v>2.0646306430327619</v>
      </c>
      <c r="G21" s="11"/>
      <c r="H21" s="11">
        <f t="shared" si="2"/>
        <v>2.6728372977736559E-2</v>
      </c>
      <c r="I21" s="11">
        <f>'RD T1'!E20</f>
        <v>1.1293608657792618</v>
      </c>
      <c r="J21" s="11">
        <f t="shared" si="5"/>
        <v>1.1560892387569983</v>
      </c>
      <c r="L21" s="10" t="str">
        <f>name!D17</f>
        <v>51 Skilled agricultural and related trades</v>
      </c>
      <c r="M21" s="11">
        <v>2.5184659425123135</v>
      </c>
      <c r="N21" s="11">
        <v>2.0414455692090785</v>
      </c>
      <c r="O21" s="11">
        <v>1.6035364619143888</v>
      </c>
      <c r="P21" s="11">
        <v>1.5505318529144767</v>
      </c>
      <c r="Q21" s="11">
        <v>1.5625060001813487</v>
      </c>
      <c r="R21" s="11"/>
      <c r="S21" s="11">
        <f t="shared" si="3"/>
        <v>-4.1030461733040147E-2</v>
      </c>
      <c r="T21" s="11">
        <f>'RD T1'!T20</f>
        <v>0.80586924230306234</v>
      </c>
      <c r="U21" s="11">
        <f t="shared" si="6"/>
        <v>0.76483878057002219</v>
      </c>
      <c r="W21" s="10" t="str">
        <f>name!D17</f>
        <v>51 Skilled agricultural and related trades</v>
      </c>
      <c r="X21" s="11">
        <v>0.39567591781108929</v>
      </c>
      <c r="Y21" s="11">
        <v>0.43104421799782605</v>
      </c>
      <c r="Z21" s="11">
        <v>0.43436580814063391</v>
      </c>
      <c r="AA21" s="11">
        <v>0.44860068138531156</v>
      </c>
      <c r="AB21" s="11">
        <v>0.50212464285141511</v>
      </c>
      <c r="AC21" s="11"/>
      <c r="AD21" s="11">
        <f t="shared" si="4"/>
        <v>6.7758834710781202E-2</v>
      </c>
      <c r="AE21" s="11">
        <f>'RD T1'!T49</f>
        <v>0.32349162347619959</v>
      </c>
      <c r="AF21" s="11">
        <f t="shared" si="7"/>
        <v>0.39125045818698079</v>
      </c>
    </row>
    <row r="22" spans="1:32" x14ac:dyDescent="0.2">
      <c r="A22" s="10" t="str">
        <f>name!D18</f>
        <v>52 Skilled metal, electrical and electronic trades</v>
      </c>
      <c r="B22" s="11">
        <v>7.6830099025806549</v>
      </c>
      <c r="C22" s="11">
        <v>7.6854958163718532</v>
      </c>
      <c r="D22" s="11">
        <v>6.413375814548365</v>
      </c>
      <c r="E22" s="11">
        <v>6.3521233013701446</v>
      </c>
      <c r="F22" s="11">
        <v>5.9742025403485881</v>
      </c>
      <c r="G22" s="11"/>
      <c r="H22" s="11">
        <f t="shared" si="2"/>
        <v>-0.43917327419977692</v>
      </c>
      <c r="I22" s="11">
        <f>'RD T1'!E21</f>
        <v>2.3463900332593446</v>
      </c>
      <c r="J22" s="11">
        <f t="shared" si="5"/>
        <v>1.9072167590595677</v>
      </c>
      <c r="L22" s="10" t="str">
        <f>name!D18</f>
        <v>52 Skilled metal, electrical and electronic trades</v>
      </c>
      <c r="M22" s="11">
        <v>7.5752424496784352</v>
      </c>
      <c r="N22" s="11">
        <v>7.5147067326304944</v>
      </c>
      <c r="O22" s="11">
        <v>6.2792152122116738</v>
      </c>
      <c r="P22" s="11">
        <v>6.1245363092268166</v>
      </c>
      <c r="Q22" s="11">
        <v>5.6963353171100533</v>
      </c>
      <c r="R22" s="11"/>
      <c r="S22" s="11">
        <f t="shared" si="3"/>
        <v>-0.58287989510162053</v>
      </c>
      <c r="T22" s="11">
        <f>'RD T1'!T21</f>
        <v>2.215076037573473</v>
      </c>
      <c r="U22" s="11">
        <f t="shared" si="6"/>
        <v>1.6321961424718525</v>
      </c>
      <c r="W22" s="10" t="str">
        <f>name!D18</f>
        <v>52 Skilled metal, electrical and electronic trades</v>
      </c>
      <c r="X22" s="11">
        <v>0.10776745290222207</v>
      </c>
      <c r="Y22" s="11">
        <v>0.17078908374135685</v>
      </c>
      <c r="Z22" s="11">
        <v>0.1341606023366885</v>
      </c>
      <c r="AA22" s="11">
        <v>0.22758699214332523</v>
      </c>
      <c r="AB22" s="11">
        <v>0.27786722323852531</v>
      </c>
      <c r="AC22" s="11"/>
      <c r="AD22" s="11">
        <f t="shared" si="4"/>
        <v>0.14370662090183681</v>
      </c>
      <c r="AE22" s="11">
        <f>'RD T1'!T50</f>
        <v>0.13131399568587113</v>
      </c>
      <c r="AF22" s="11">
        <f t="shared" si="7"/>
        <v>0.27502061658770793</v>
      </c>
    </row>
    <row r="23" spans="1:32" x14ac:dyDescent="0.2">
      <c r="A23" s="10" t="str">
        <f>name!D19</f>
        <v>53 Skilled construction and building trades</v>
      </c>
      <c r="B23" s="11">
        <v>5.496754851121965</v>
      </c>
      <c r="C23" s="11">
        <v>6.4772016076831518</v>
      </c>
      <c r="D23" s="11">
        <v>5.3387160213821128</v>
      </c>
      <c r="E23" s="11">
        <v>5.1611740634144878</v>
      </c>
      <c r="F23" s="11">
        <v>4.4684901777444246</v>
      </c>
      <c r="G23" s="11"/>
      <c r="H23" s="11">
        <f t="shared" si="2"/>
        <v>-0.87022584363768818</v>
      </c>
      <c r="I23" s="11">
        <f>'RD T1'!E22</f>
        <v>2.0850440044972465</v>
      </c>
      <c r="J23" s="11">
        <f t="shared" si="5"/>
        <v>1.2148181608595583</v>
      </c>
      <c r="L23" s="10" t="str">
        <f>name!D19</f>
        <v>53 Skilled construction and building trades</v>
      </c>
      <c r="M23" s="11">
        <v>5.4209293718591924</v>
      </c>
      <c r="N23" s="11">
        <v>6.4038693013716541</v>
      </c>
      <c r="O23" s="11">
        <v>5.2492639682707214</v>
      </c>
      <c r="P23" s="11">
        <v>5.1084865718171635</v>
      </c>
      <c r="Q23" s="11">
        <v>4.4103138328997824</v>
      </c>
      <c r="R23" s="11"/>
      <c r="S23" s="11">
        <f t="shared" si="3"/>
        <v>-0.83895013537093899</v>
      </c>
      <c r="T23" s="11">
        <f>'RD T1'!T22</f>
        <v>2.055590287506694</v>
      </c>
      <c r="U23" s="11">
        <f t="shared" si="6"/>
        <v>1.216640152135755</v>
      </c>
      <c r="W23" s="10" t="str">
        <f>name!D19</f>
        <v>53 Skilled construction and building trades</v>
      </c>
      <c r="X23" s="11">
        <v>7.5825479262772513E-2</v>
      </c>
      <c r="Y23" s="11">
        <v>7.3332306311503087E-2</v>
      </c>
      <c r="Z23" s="11">
        <v>8.9452053111388485E-2</v>
      </c>
      <c r="AA23" s="11">
        <v>5.2687491597332908E-2</v>
      </c>
      <c r="AB23" s="11">
        <v>5.8176344844637629E-2</v>
      </c>
      <c r="AC23" s="11"/>
      <c r="AD23" s="11">
        <f t="shared" si="4"/>
        <v>-3.1275708266750857E-2</v>
      </c>
      <c r="AE23" s="11">
        <f>'RD T1'!T51</f>
        <v>2.9453716990551881E-2</v>
      </c>
      <c r="AF23" s="11">
        <f t="shared" si="7"/>
        <v>-1.8219912761989754E-3</v>
      </c>
    </row>
    <row r="24" spans="1:32" x14ac:dyDescent="0.2">
      <c r="A24" s="10" t="str">
        <f>name!D20</f>
        <v>54 Textiles, printing and other skilled trades</v>
      </c>
      <c r="B24" s="11">
        <v>3.206634987015307</v>
      </c>
      <c r="C24" s="11">
        <v>2.8202365006963852</v>
      </c>
      <c r="D24" s="11">
        <v>2.850206309315694</v>
      </c>
      <c r="E24" s="11">
        <v>2.8802396222029749</v>
      </c>
      <c r="F24" s="11">
        <v>2.8977710036031334</v>
      </c>
      <c r="G24" s="11"/>
      <c r="H24" s="11">
        <f t="shared" si="2"/>
        <v>4.756469428743948E-2</v>
      </c>
      <c r="I24" s="11">
        <f>'RD T1'!E23</f>
        <v>1.2309556893811548</v>
      </c>
      <c r="J24" s="11">
        <f t="shared" si="5"/>
        <v>1.2785203836685943</v>
      </c>
      <c r="L24" s="10" t="str">
        <f>name!D20</f>
        <v>54 Textiles, printing and other skilled trades</v>
      </c>
      <c r="M24" s="11">
        <v>2.0625735569315093</v>
      </c>
      <c r="N24" s="11">
        <v>1.7909506564977848</v>
      </c>
      <c r="O24" s="11">
        <v>1.6585349506093774</v>
      </c>
      <c r="P24" s="11">
        <v>1.6562061052429269</v>
      </c>
      <c r="Q24" s="11">
        <v>1.6166498246704715</v>
      </c>
      <c r="R24" s="11"/>
      <c r="S24" s="11">
        <f t="shared" si="3"/>
        <v>-4.1885125938905921E-2</v>
      </c>
      <c r="T24" s="11">
        <f>'RD T1'!T23</f>
        <v>0.52479359469889886</v>
      </c>
      <c r="U24" s="11">
        <f t="shared" si="6"/>
        <v>0.48290846875999294</v>
      </c>
      <c r="W24" s="10" t="str">
        <f>name!D20</f>
        <v>54 Textiles, printing and other skilled trades</v>
      </c>
      <c r="X24" s="11">
        <v>1.1440614300837977</v>
      </c>
      <c r="Y24" s="11">
        <v>1.0292858441986026</v>
      </c>
      <c r="Z24" s="11">
        <v>1.1916713587063164</v>
      </c>
      <c r="AA24" s="11">
        <v>1.2240335169600509</v>
      </c>
      <c r="AB24" s="11">
        <v>1.2811211789326618</v>
      </c>
      <c r="AC24" s="11"/>
      <c r="AD24" s="11">
        <f t="shared" si="4"/>
        <v>8.94498202263454E-2</v>
      </c>
      <c r="AE24" s="11">
        <f>'RD T1'!T52</f>
        <v>0.70616209468225599</v>
      </c>
      <c r="AF24" s="11">
        <f t="shared" si="7"/>
        <v>0.79561191490860139</v>
      </c>
    </row>
    <row r="25" spans="1:32" x14ac:dyDescent="0.2">
      <c r="A25" s="10" t="str">
        <f>name!D21</f>
        <v>61 Caring personal service occupations</v>
      </c>
      <c r="B25" s="11">
        <v>11.887083433075258</v>
      </c>
      <c r="C25" s="11">
        <v>12.348424176977735</v>
      </c>
      <c r="D25" s="11">
        <v>11.841164610599773</v>
      </c>
      <c r="E25" s="11">
        <v>12.372840586669847</v>
      </c>
      <c r="F25" s="11">
        <v>13.546438108229273</v>
      </c>
      <c r="G25" s="11"/>
      <c r="H25" s="11">
        <f t="shared" si="2"/>
        <v>1.7052734976295003</v>
      </c>
      <c r="I25" s="11">
        <f>'RD T1'!E24</f>
        <v>7.2024165886173908</v>
      </c>
      <c r="J25" s="11">
        <f t="shared" si="5"/>
        <v>8.9076900862468911</v>
      </c>
      <c r="L25" s="10" t="str">
        <f>name!D21</f>
        <v>61 Caring personal service occupations</v>
      </c>
      <c r="M25" s="11">
        <v>1.3369425869749569</v>
      </c>
      <c r="N25" s="11">
        <v>1.383811599757012</v>
      </c>
      <c r="O25" s="11">
        <v>1.295068653544891</v>
      </c>
      <c r="P25" s="11">
        <v>1.5406219020241516</v>
      </c>
      <c r="Q25" s="11">
        <v>1.7689975343522304</v>
      </c>
      <c r="R25" s="11"/>
      <c r="S25" s="11">
        <f t="shared" si="3"/>
        <v>0.47392888080733941</v>
      </c>
      <c r="T25" s="11">
        <f>'RD T1'!T24</f>
        <v>0.69691347820254024</v>
      </c>
      <c r="U25" s="11">
        <f t="shared" si="6"/>
        <v>1.1708423590098795</v>
      </c>
      <c r="W25" s="10" t="str">
        <f>name!D21</f>
        <v>61 Caring personal service occupations</v>
      </c>
      <c r="X25" s="11">
        <v>10.550140846100305</v>
      </c>
      <c r="Y25" s="11">
        <v>10.964612577220723</v>
      </c>
      <c r="Z25" s="11">
        <v>10.546095957054881</v>
      </c>
      <c r="AA25" s="11">
        <v>10.832218684645698</v>
      </c>
      <c r="AB25" s="11">
        <v>11.77744057387704</v>
      </c>
      <c r="AC25" s="11"/>
      <c r="AD25" s="11">
        <f t="shared" si="4"/>
        <v>1.2313446168221596</v>
      </c>
      <c r="AE25" s="11">
        <f>'RD T1'!T53</f>
        <v>6.5055031104148489</v>
      </c>
      <c r="AF25" s="11">
        <f t="shared" si="7"/>
        <v>7.7368477272370084</v>
      </c>
    </row>
    <row r="26" spans="1:32" x14ac:dyDescent="0.2">
      <c r="A26" s="10" t="str">
        <f>name!D22</f>
        <v>62 Leisure, travel and related personal service occupations</v>
      </c>
      <c r="B26" s="11">
        <v>3.7343008850464403</v>
      </c>
      <c r="C26" s="11">
        <v>3.5452910363253372</v>
      </c>
      <c r="D26" s="11">
        <v>3.2240854056265742</v>
      </c>
      <c r="E26" s="11">
        <v>2.9609219970416274</v>
      </c>
      <c r="F26" s="11">
        <v>2.9916491825297786</v>
      </c>
      <c r="G26" s="11"/>
      <c r="H26" s="11">
        <f t="shared" si="2"/>
        <v>-0.23243622309679557</v>
      </c>
      <c r="I26" s="11">
        <f>'RD T1'!E25</f>
        <v>1.5365352841022768</v>
      </c>
      <c r="J26" s="11">
        <f t="shared" si="5"/>
        <v>1.3040990610054812</v>
      </c>
      <c r="L26" s="10" t="str">
        <f>name!D22</f>
        <v>62 Leisure, travel and related personal service occupations</v>
      </c>
      <c r="M26" s="11">
        <v>0.96355875000392555</v>
      </c>
      <c r="N26" s="11">
        <v>0.97705649612807555</v>
      </c>
      <c r="O26" s="11">
        <v>0.9168308566706258</v>
      </c>
      <c r="P26" s="11">
        <v>0.87201040463327029</v>
      </c>
      <c r="Q26" s="11">
        <v>0.91568323546821484</v>
      </c>
      <c r="R26" s="11"/>
      <c r="S26" s="11">
        <f t="shared" si="3"/>
        <v>-1.1476212024109644E-3</v>
      </c>
      <c r="T26" s="11">
        <f>'RD T1'!T25</f>
        <v>0.38632322726687018</v>
      </c>
      <c r="U26" s="11">
        <f t="shared" si="6"/>
        <v>0.38517560606445922</v>
      </c>
      <c r="W26" s="10" t="str">
        <f>name!D22</f>
        <v>62 Leisure, travel and related personal service occupations</v>
      </c>
      <c r="X26" s="11">
        <v>2.7707421350425152</v>
      </c>
      <c r="Y26" s="11">
        <v>2.5682345401972575</v>
      </c>
      <c r="Z26" s="11">
        <v>2.307254548955942</v>
      </c>
      <c r="AA26" s="11">
        <v>2.0889115924083588</v>
      </c>
      <c r="AB26" s="11">
        <v>2.0759659470615599</v>
      </c>
      <c r="AC26" s="11"/>
      <c r="AD26" s="11">
        <f t="shared" si="4"/>
        <v>-0.23128860189438205</v>
      </c>
      <c r="AE26" s="11">
        <f>'RD T1'!T54</f>
        <v>1.1502120568354071</v>
      </c>
      <c r="AF26" s="11">
        <f t="shared" si="7"/>
        <v>0.91892345494102501</v>
      </c>
    </row>
    <row r="27" spans="1:32" x14ac:dyDescent="0.2">
      <c r="A27" s="10" t="str">
        <f>name!D23</f>
        <v>63 Community and civil enforcement occupations</v>
      </c>
      <c r="B27" s="11">
        <v>0.15202012898985484</v>
      </c>
      <c r="C27" s="11">
        <v>0.13314921658606796</v>
      </c>
      <c r="D27" s="11">
        <v>0.16069773330518036</v>
      </c>
      <c r="E27" s="11">
        <v>0.12226735739003197</v>
      </c>
      <c r="F27" s="11">
        <v>0.13401830131714532</v>
      </c>
      <c r="G27" s="11"/>
      <c r="H27" s="11">
        <f t="shared" si="2"/>
        <v>-2.6679431988035046E-2</v>
      </c>
      <c r="I27" s="11">
        <f>'RD T1'!E26</f>
        <v>6.5755648551901413E-2</v>
      </c>
      <c r="J27" s="11">
        <f t="shared" si="5"/>
        <v>3.9076216563866367E-2</v>
      </c>
      <c r="L27" s="10" t="str">
        <f>name!D23</f>
        <v>63 Community and civil enforcement occupations</v>
      </c>
      <c r="M27" s="11">
        <v>0.11465346145011876</v>
      </c>
      <c r="N27" s="11">
        <v>8.6713621933454943E-2</v>
      </c>
      <c r="O27" s="11">
        <v>0.12172390790308714</v>
      </c>
      <c r="P27" s="11">
        <v>6.924239878006147E-2</v>
      </c>
      <c r="Q27" s="11">
        <v>7.9785331366545767E-2</v>
      </c>
      <c r="R27" s="11"/>
      <c r="S27" s="11">
        <f t="shared" si="3"/>
        <v>-4.1938576536541372E-2</v>
      </c>
      <c r="T27" s="11">
        <f>'RD T1'!T26</f>
        <v>3.1545126625308915E-2</v>
      </c>
      <c r="U27" s="11">
        <f t="shared" si="6"/>
        <v>-1.0393449911232457E-2</v>
      </c>
      <c r="W27" s="10" t="str">
        <f>name!D23</f>
        <v>63 Community and civil enforcement occupations</v>
      </c>
      <c r="X27" s="11">
        <v>3.7366667539736123E-2</v>
      </c>
      <c r="Y27" s="11">
        <v>4.6435594652612933E-2</v>
      </c>
      <c r="Z27" s="11">
        <v>3.8973825402093404E-2</v>
      </c>
      <c r="AA27" s="11">
        <v>5.3024958609970411E-2</v>
      </c>
      <c r="AB27" s="11">
        <v>5.4232969950599501E-2</v>
      </c>
      <c r="AC27" s="11"/>
      <c r="AD27" s="11">
        <f t="shared" si="4"/>
        <v>1.5259144548506097E-2</v>
      </c>
      <c r="AE27" s="11">
        <f>'RD T1'!T55</f>
        <v>3.4210521926592512E-2</v>
      </c>
      <c r="AF27" s="11">
        <f t="shared" si="7"/>
        <v>4.9469666475098609E-2</v>
      </c>
    </row>
    <row r="28" spans="1:32" x14ac:dyDescent="0.2">
      <c r="A28" s="10" t="str">
        <f>name!D24</f>
        <v>71 Sales occupations</v>
      </c>
      <c r="B28" s="11">
        <v>9.8787882316537345</v>
      </c>
      <c r="C28" s="11">
        <v>8.9556922357685789</v>
      </c>
      <c r="D28" s="11">
        <v>8.8014964211474744</v>
      </c>
      <c r="E28" s="11">
        <v>8.6181019319033147</v>
      </c>
      <c r="F28" s="11">
        <v>8.5146387582548027</v>
      </c>
      <c r="G28" s="11"/>
      <c r="H28" s="11">
        <f t="shared" si="2"/>
        <v>-0.28685766289267178</v>
      </c>
      <c r="I28" s="11">
        <f>'RD T1'!E27</f>
        <v>3.9149627695094629</v>
      </c>
      <c r="J28" s="11">
        <f t="shared" si="5"/>
        <v>3.6281051066167911</v>
      </c>
      <c r="L28" s="10" t="str">
        <f>name!D24</f>
        <v>71 Sales occupations</v>
      </c>
      <c r="M28" s="11">
        <v>3.9426109828285738</v>
      </c>
      <c r="N28" s="11">
        <v>3.8346589930044179</v>
      </c>
      <c r="O28" s="11">
        <v>3.7986354874236512</v>
      </c>
      <c r="P28" s="11">
        <v>3.7464582482580502</v>
      </c>
      <c r="Q28" s="11">
        <v>3.7264666130983795</v>
      </c>
      <c r="R28" s="11"/>
      <c r="S28" s="11">
        <f t="shared" si="3"/>
        <v>-7.2168874325271748E-2</v>
      </c>
      <c r="T28" s="11">
        <f>'RD T1'!T27</f>
        <v>1.2244024914333078</v>
      </c>
      <c r="U28" s="11">
        <f t="shared" si="6"/>
        <v>1.1522336171080361</v>
      </c>
      <c r="W28" s="10" t="str">
        <f>name!D24</f>
        <v>71 Sales occupations</v>
      </c>
      <c r="X28" s="11">
        <v>5.936177248825163</v>
      </c>
      <c r="Y28" s="11">
        <v>5.1210332427641578</v>
      </c>
      <c r="Z28" s="11">
        <v>5.0028609337238299</v>
      </c>
      <c r="AA28" s="11">
        <v>4.8716436836452592</v>
      </c>
      <c r="AB28" s="11">
        <v>4.7881721451564188</v>
      </c>
      <c r="AC28" s="11"/>
      <c r="AD28" s="11">
        <f t="shared" si="4"/>
        <v>-0.21468878856741114</v>
      </c>
      <c r="AE28" s="11">
        <f>'RD T1'!T56</f>
        <v>2.6905602780761564</v>
      </c>
      <c r="AF28" s="11">
        <f t="shared" si="7"/>
        <v>2.4758714895087452</v>
      </c>
    </row>
    <row r="29" spans="1:32" x14ac:dyDescent="0.2">
      <c r="A29" s="10" t="str">
        <f>name!D25</f>
        <v>72 Customer service occupations</v>
      </c>
      <c r="B29" s="11">
        <v>2.6513619763107528</v>
      </c>
      <c r="C29" s="11">
        <v>2.7887215358511446</v>
      </c>
      <c r="D29" s="11">
        <v>2.8396697229937535</v>
      </c>
      <c r="E29" s="11">
        <v>3.2217626943100193</v>
      </c>
      <c r="F29" s="11">
        <v>3.6811360674446032</v>
      </c>
      <c r="G29" s="11"/>
      <c r="H29" s="11">
        <f t="shared" si="2"/>
        <v>0.84146634445084967</v>
      </c>
      <c r="I29" s="11">
        <f>'RD T1'!E28</f>
        <v>1.4961630273782163</v>
      </c>
      <c r="J29" s="11">
        <f t="shared" si="5"/>
        <v>2.3376293718290659</v>
      </c>
      <c r="L29" s="10" t="str">
        <f>name!D25</f>
        <v>72 Customer service occupations</v>
      </c>
      <c r="M29" s="11">
        <v>1.1259010279216657</v>
      </c>
      <c r="N29" s="11">
        <v>1.0427942190193213</v>
      </c>
      <c r="O29" s="11">
        <v>1.1860793311403539</v>
      </c>
      <c r="P29" s="11">
        <v>1.5122240367610256</v>
      </c>
      <c r="Q29" s="11">
        <v>1.7795763888663951</v>
      </c>
      <c r="R29" s="11"/>
      <c r="S29" s="11">
        <f t="shared" si="3"/>
        <v>0.59349705772604122</v>
      </c>
      <c r="T29" s="11">
        <f>'RD T1'!T28</f>
        <v>0.54025043759361535</v>
      </c>
      <c r="U29" s="11">
        <f t="shared" si="6"/>
        <v>1.1337474953196565</v>
      </c>
      <c r="W29" s="10" t="str">
        <f>name!D25</f>
        <v>72 Customer service occupations</v>
      </c>
      <c r="X29" s="11">
        <v>1.5254609483890913</v>
      </c>
      <c r="Y29" s="11">
        <v>1.745927316831827</v>
      </c>
      <c r="Z29" s="11">
        <v>1.6535903918533985</v>
      </c>
      <c r="AA29" s="11">
        <v>1.7095386575489981</v>
      </c>
      <c r="AB29" s="11">
        <v>1.901559678578207</v>
      </c>
      <c r="AC29" s="11"/>
      <c r="AD29" s="11">
        <f t="shared" si="4"/>
        <v>0.24796928672480845</v>
      </c>
      <c r="AE29" s="11">
        <f>'RD T1'!T57</f>
        <v>0.95591258978460103</v>
      </c>
      <c r="AF29" s="11">
        <f t="shared" si="7"/>
        <v>1.2038818765094095</v>
      </c>
    </row>
    <row r="30" spans="1:32" x14ac:dyDescent="0.2">
      <c r="A30" s="10" t="str">
        <f>name!D26</f>
        <v>81 Process, plant and machine operatives</v>
      </c>
      <c r="B30" s="11">
        <v>6.7104838481441549</v>
      </c>
      <c r="C30" s="11">
        <v>6.0021765555647271</v>
      </c>
      <c r="D30" s="11">
        <v>5.196453911933915</v>
      </c>
      <c r="E30" s="11">
        <v>5.4421634645195152</v>
      </c>
      <c r="F30" s="11">
        <v>5.1350805675288029</v>
      </c>
      <c r="G30" s="11"/>
      <c r="H30" s="11">
        <f t="shared" si="2"/>
        <v>-6.1373344405112107E-2</v>
      </c>
      <c r="I30" s="11">
        <f>'RD T1'!E29</f>
        <v>2.1426298015126011</v>
      </c>
      <c r="J30" s="11">
        <f t="shared" si="5"/>
        <v>2.081256457107489</v>
      </c>
      <c r="L30" s="10" t="str">
        <f>name!D26</f>
        <v>81 Process, plant and machine operatives</v>
      </c>
      <c r="M30" s="11">
        <v>5.2785261189977151</v>
      </c>
      <c r="N30" s="11">
        <v>4.6477169737845685</v>
      </c>
      <c r="O30" s="11">
        <v>3.9973143213389521</v>
      </c>
      <c r="P30" s="11">
        <v>4.0483559238694378</v>
      </c>
      <c r="Q30" s="11">
        <v>3.7372113855189708</v>
      </c>
      <c r="R30" s="11"/>
      <c r="S30" s="11">
        <f t="shared" si="3"/>
        <v>-0.26010293581998134</v>
      </c>
      <c r="T30" s="11">
        <f>'RD T1'!T29</f>
        <v>1.4412260617651773</v>
      </c>
      <c r="U30" s="11">
        <f t="shared" si="6"/>
        <v>1.181123125945196</v>
      </c>
      <c r="W30" s="10" t="str">
        <f>name!D26</f>
        <v>81 Process, plant and machine operatives</v>
      </c>
      <c r="X30" s="11">
        <v>1.4319577291464325</v>
      </c>
      <c r="Y30" s="11">
        <v>1.3544595817801646</v>
      </c>
      <c r="Z30" s="11">
        <v>1.1991395905949667</v>
      </c>
      <c r="AA30" s="11">
        <v>1.3938075406500794</v>
      </c>
      <c r="AB30" s="11">
        <v>1.397869182009835</v>
      </c>
      <c r="AC30" s="11"/>
      <c r="AD30" s="11">
        <f t="shared" si="4"/>
        <v>0.19872959141486835</v>
      </c>
      <c r="AE30" s="11">
        <f>'RD T1'!T58</f>
        <v>0.70140373974742387</v>
      </c>
      <c r="AF30" s="11">
        <f t="shared" si="7"/>
        <v>0.90013333116229222</v>
      </c>
    </row>
    <row r="31" spans="1:32" x14ac:dyDescent="0.2">
      <c r="A31" s="10" t="str">
        <f>name!D27</f>
        <v>82 Transport and mobile machine drivers and operatives</v>
      </c>
      <c r="B31" s="11">
        <v>6.2088339092330305</v>
      </c>
      <c r="C31" s="11">
        <v>6.6237691268476571</v>
      </c>
      <c r="D31" s="11">
        <v>5.8612668626062847</v>
      </c>
      <c r="E31" s="11">
        <v>5.9554724803050627</v>
      </c>
      <c r="F31" s="11">
        <v>5.9533843863996561</v>
      </c>
      <c r="G31" s="11"/>
      <c r="H31" s="11">
        <f t="shared" si="2"/>
        <v>9.2117523793371348E-2</v>
      </c>
      <c r="I31" s="11">
        <f>'RD T1'!E30</f>
        <v>3.1595009116938138</v>
      </c>
      <c r="J31" s="11">
        <f t="shared" si="5"/>
        <v>3.2516184354871851</v>
      </c>
      <c r="L31" s="10" t="str">
        <f>name!D27</f>
        <v>82 Transport and mobile machine drivers and operatives</v>
      </c>
      <c r="M31" s="11">
        <v>5.899231925966923</v>
      </c>
      <c r="N31" s="11">
        <v>6.298133582221717</v>
      </c>
      <c r="O31" s="11">
        <v>5.5865503990704939</v>
      </c>
      <c r="P31" s="11">
        <v>5.5909494284202248</v>
      </c>
      <c r="Q31" s="11">
        <v>5.5424353097310464</v>
      </c>
      <c r="R31" s="11"/>
      <c r="S31" s="11">
        <f t="shared" si="3"/>
        <v>-4.4115089339447522E-2</v>
      </c>
      <c r="T31" s="11">
        <f>'RD T1'!T30</f>
        <v>2.9219011509859851</v>
      </c>
      <c r="U31" s="11">
        <f t="shared" si="6"/>
        <v>2.8777860616465376</v>
      </c>
      <c r="W31" s="10" t="str">
        <f>name!D27</f>
        <v>82 Transport and mobile machine drivers and operatives</v>
      </c>
      <c r="X31" s="11">
        <v>0.30960198326609684</v>
      </c>
      <c r="Y31" s="11">
        <v>0.32563554462594585</v>
      </c>
      <c r="Z31" s="11">
        <v>0.27471646353578566</v>
      </c>
      <c r="AA31" s="11">
        <v>0.36452305188483103</v>
      </c>
      <c r="AB31" s="11">
        <v>0.41094907666860875</v>
      </c>
      <c r="AC31" s="11"/>
      <c r="AD31" s="11">
        <f t="shared" si="4"/>
        <v>0.13623261313282309</v>
      </c>
      <c r="AE31" s="11">
        <f>'RD T1'!T59</f>
        <v>0.23759976070782973</v>
      </c>
      <c r="AF31" s="11">
        <f t="shared" si="7"/>
        <v>0.37383237384065282</v>
      </c>
    </row>
    <row r="32" spans="1:32" x14ac:dyDescent="0.2">
      <c r="A32" s="10" t="str">
        <f>name!D28</f>
        <v>91 Elementary trades and related occupations</v>
      </c>
      <c r="B32" s="11">
        <v>3.5925633310032534</v>
      </c>
      <c r="C32" s="11">
        <v>3.054206515691289</v>
      </c>
      <c r="D32" s="11">
        <v>2.6001432151249153</v>
      </c>
      <c r="E32" s="11">
        <v>4.500292268498189</v>
      </c>
      <c r="F32" s="11">
        <v>5.0654484105512196</v>
      </c>
      <c r="G32" s="11"/>
      <c r="H32" s="11">
        <f t="shared" si="2"/>
        <v>2.4653051954263043</v>
      </c>
      <c r="I32" s="11">
        <f>'RD T1'!E31</f>
        <v>2.121445824535535</v>
      </c>
      <c r="J32" s="11">
        <f t="shared" si="5"/>
        <v>4.5867510199618398</v>
      </c>
      <c r="L32" s="10" t="str">
        <f>name!D28</f>
        <v>91 Elementary trades and related occupations</v>
      </c>
      <c r="M32" s="11">
        <v>2.6365921161772983</v>
      </c>
      <c r="N32" s="11">
        <v>2.2979718687512891</v>
      </c>
      <c r="O32" s="11">
        <v>2.006052065744949</v>
      </c>
      <c r="P32" s="11">
        <v>2.6997889311555343</v>
      </c>
      <c r="Q32" s="11">
        <v>2.9448053958171516</v>
      </c>
      <c r="R32" s="11"/>
      <c r="S32" s="11">
        <f t="shared" si="3"/>
        <v>0.93875333007220263</v>
      </c>
      <c r="T32" s="11">
        <f>'RD T1'!T31</f>
        <v>0.93073077149860395</v>
      </c>
      <c r="U32" s="11">
        <f t="shared" si="6"/>
        <v>1.8694841015708066</v>
      </c>
      <c r="W32" s="10" t="str">
        <f>name!D28</f>
        <v>91 Elementary trades and related occupations</v>
      </c>
      <c r="X32" s="11">
        <v>0.95597121482595859</v>
      </c>
      <c r="Y32" s="11">
        <v>0.75623464693999876</v>
      </c>
      <c r="Z32" s="11">
        <v>0.59409114937996754</v>
      </c>
      <c r="AA32" s="11">
        <v>1.80050333734266</v>
      </c>
      <c r="AB32" s="11">
        <v>2.1206430147340707</v>
      </c>
      <c r="AC32" s="11"/>
      <c r="AD32" s="11">
        <f t="shared" si="4"/>
        <v>1.526551865354103</v>
      </c>
      <c r="AE32" s="11">
        <f>'RD T1'!T60</f>
        <v>1.190715053036931</v>
      </c>
      <c r="AF32" s="11">
        <f t="shared" si="7"/>
        <v>2.7172669183910338</v>
      </c>
    </row>
    <row r="33" spans="1:32" x14ac:dyDescent="0.2">
      <c r="A33" s="10" t="str">
        <f>name!D29</f>
        <v>92 Elementary administration and service occupations</v>
      </c>
      <c r="B33" s="11">
        <v>14.572470714403844</v>
      </c>
      <c r="C33" s="11">
        <v>15.047945240344324</v>
      </c>
      <c r="D33" s="11">
        <v>13.454323822599127</v>
      </c>
      <c r="E33" s="11">
        <v>12.000049500311571</v>
      </c>
      <c r="F33" s="11">
        <v>11.128426875611925</v>
      </c>
      <c r="G33" s="11"/>
      <c r="H33" s="11">
        <f t="shared" ref="H33" si="8">F33-D33</f>
        <v>-2.3258969469872017</v>
      </c>
      <c r="I33" s="11">
        <f>'RD T1'!E32</f>
        <v>5.8938277245342103</v>
      </c>
      <c r="J33" s="11">
        <f>SUM(H33:I33)</f>
        <v>3.5679307775470086</v>
      </c>
      <c r="L33" s="10" t="str">
        <f>name!D29</f>
        <v>92 Elementary administration and service occupations</v>
      </c>
      <c r="M33" s="11">
        <v>7.1884411128252426</v>
      </c>
      <c r="N33" s="11">
        <v>6.8673392118258061</v>
      </c>
      <c r="O33" s="11">
        <v>6.3906468891450405</v>
      </c>
      <c r="P33" s="11">
        <v>6.2369201345009451</v>
      </c>
      <c r="Q33" s="11">
        <v>5.8648055081422248</v>
      </c>
      <c r="R33" s="11"/>
      <c r="S33" s="11">
        <f t="shared" ref="S33" si="9">Q33-O33</f>
        <v>-0.52584138100281574</v>
      </c>
      <c r="T33" s="11">
        <f>'RD T1'!T32</f>
        <v>2.4930867264382308</v>
      </c>
      <c r="U33" s="11">
        <f t="shared" ref="U33" si="10">SUM(S33:T33)</f>
        <v>1.9672453454354151</v>
      </c>
      <c r="W33" s="10" t="str">
        <f>name!D29</f>
        <v>92 Elementary administration and service occupations</v>
      </c>
      <c r="X33" s="11">
        <v>7.3840296015786313</v>
      </c>
      <c r="Y33" s="11">
        <v>8.18060602851852</v>
      </c>
      <c r="Z33" s="11">
        <v>7.0636769334540883</v>
      </c>
      <c r="AA33" s="11">
        <v>5.7631293658106424</v>
      </c>
      <c r="AB33" s="11">
        <v>5.2636213674696979</v>
      </c>
      <c r="AC33" s="11"/>
      <c r="AD33" s="11">
        <f t="shared" ref="AD33" si="11">AB33-Z33</f>
        <v>-1.8000555659843904</v>
      </c>
      <c r="AE33" s="11">
        <f>'RD T1'!T61</f>
        <v>3.4007409980959786</v>
      </c>
      <c r="AF33" s="11">
        <f t="shared" ref="AF33" si="12">SUM(AD33:AE33)</f>
        <v>1.6006854321115882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157.77199999999996</v>
      </c>
      <c r="C35" s="34">
        <f>SUM(C8:C33)</f>
        <v>162.60499999999985</v>
      </c>
      <c r="D35" s="34">
        <f>SUM(D8:D33)</f>
        <v>158.21</v>
      </c>
      <c r="E35" s="34">
        <f>SUM(E8:E33)</f>
        <v>162.29100000000003</v>
      </c>
      <c r="F35" s="34">
        <f>SUM(F8:F33)</f>
        <v>169.90099999999995</v>
      </c>
      <c r="G35" s="11"/>
      <c r="H35" s="34">
        <f>F35-D35</f>
        <v>11.690999999999946</v>
      </c>
      <c r="I35" s="34">
        <f>SUM(I8:I33)</f>
        <v>79.071161235829422</v>
      </c>
      <c r="J35" s="34">
        <f>SUM(J8:J33)</f>
        <v>90.762161235829353</v>
      </c>
      <c r="L35" s="231" t="str">
        <f>name!D3</f>
        <v>All occupations</v>
      </c>
      <c r="M35" s="34">
        <f>SUM(M8:M33)</f>
        <v>85.14282817299528</v>
      </c>
      <c r="N35" s="34">
        <f>SUM(N8:N33)</f>
        <v>86.965824780962521</v>
      </c>
      <c r="O35" s="34">
        <f>SUM(O8:O33)</f>
        <v>83.841837542538158</v>
      </c>
      <c r="P35" s="34">
        <f>SUM(P8:P33)</f>
        <v>85.625261485977376</v>
      </c>
      <c r="Q35" s="34">
        <f>SUM(Q8:Q33)</f>
        <v>88.603922746641572</v>
      </c>
      <c r="R35" s="11"/>
      <c r="S35" s="34">
        <f>Q35-O35</f>
        <v>4.7620852041034141</v>
      </c>
      <c r="T35" s="34">
        <f>SUM(T8:T33)</f>
        <v>34.610012539903991</v>
      </c>
      <c r="U35" s="34">
        <f>SUM(U8:U33)</f>
        <v>39.372097744007398</v>
      </c>
      <c r="W35" s="231" t="str">
        <f>name!D3</f>
        <v>All occupations</v>
      </c>
      <c r="X35" s="34">
        <f>SUM(X8:X33)</f>
        <v>72.629171827004768</v>
      </c>
      <c r="Y35" s="34">
        <f>SUM(Y8:Y33)</f>
        <v>75.639175219037426</v>
      </c>
      <c r="Z35" s="34">
        <f>SUM(Z8:Z33)</f>
        <v>74.368162457461821</v>
      </c>
      <c r="AA35" s="34">
        <f>SUM(AA8:AA33)</f>
        <v>76.665738514022593</v>
      </c>
      <c r="AB35" s="34">
        <f>SUM(AB8:AB33)</f>
        <v>81.29707725335841</v>
      </c>
      <c r="AC35" s="11"/>
      <c r="AD35" s="34">
        <f t="shared" ref="AD35" si="13">AB35-Z35</f>
        <v>6.9289147958965884</v>
      </c>
      <c r="AE35" s="34">
        <f>SUM(AE8:AE33)</f>
        <v>44.461148695925438</v>
      </c>
      <c r="AF35" s="34">
        <f>SUM(AF8:AF33)</f>
        <v>51.390063491821962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Worcestershire (Continued)</v>
      </c>
      <c r="L38" s="19" t="str">
        <f>CONCATENATE(L$1," (Continued)")</f>
        <v>Occupation Table 2.1  Males: Employment Change by Occupation (SOC 2020) and Replacement Demand, 2015-2035, Worcestershire (Continued)</v>
      </c>
      <c r="W38" s="19" t="str">
        <f>CONCATENATE(W$1," (Continued)")</f>
        <v>Occupation Table 2.2  Females: Employment Change by Occupation (SOC 2020) and Replacement Demand, 2015-2035, Worcestershire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5.7440425068384675</v>
      </c>
      <c r="C45" s="173">
        <f t="shared" si="20"/>
        <v>6.4268834700227861</v>
      </c>
      <c r="D45" s="173">
        <f t="shared" si="20"/>
        <v>6.7780282723438088</v>
      </c>
      <c r="E45" s="173">
        <f t="shared" si="20"/>
        <v>5.9929769411081892</v>
      </c>
      <c r="F45" s="173">
        <f t="shared" si="20"/>
        <v>6.3307629524789935</v>
      </c>
      <c r="H45" s="68">
        <f t="shared" ref="H45:H70" si="21">IF(D8&gt;0,(H8/D8)*100,0)</f>
        <v>0.30317506447370268</v>
      </c>
      <c r="I45" s="69">
        <f t="shared" ref="I45:I70" si="22">IF(D8&gt;0,I8/D8*100,0)</f>
        <v>48.33829025766677</v>
      </c>
      <c r="J45" s="69">
        <f t="shared" ref="J45:J70" si="23">IF(D8&gt;0,(J8/D8)*100,0)</f>
        <v>48.641465322140476</v>
      </c>
      <c r="L45" t="str">
        <f t="shared" ref="L45:L70" si="24">L8</f>
        <v>11 Corporate managers and directors</v>
      </c>
      <c r="M45" s="173">
        <f t="shared" ref="M45:Q45" si="25">M8/M$35*100</f>
        <v>7.5530587377322158</v>
      </c>
      <c r="N45" s="173">
        <f t="shared" si="25"/>
        <v>8.2241279272173671</v>
      </c>
      <c r="O45" s="173">
        <f t="shared" si="25"/>
        <v>8.6625759020628337</v>
      </c>
      <c r="P45" s="173">
        <f t="shared" si="25"/>
        <v>7.3909043950797333</v>
      </c>
      <c r="Q45" s="173">
        <f t="shared" si="25"/>
        <v>7.571539920728644</v>
      </c>
      <c r="S45" s="68">
        <f t="shared" ref="S45:S70" si="26">IF(O8&gt;0,(S8/O8)*100,0)</f>
        <v>-7.6303442161023973</v>
      </c>
      <c r="T45" s="69">
        <f t="shared" ref="T45:T70" si="27">IF(O8&gt;0,T8/O8*100,0)</f>
        <v>41.961309279663197</v>
      </c>
      <c r="U45" s="69">
        <f t="shared" ref="U45:U70" si="28">IF(O8&gt;0,(U8/O8)*100,0)</f>
        <v>34.330965063560804</v>
      </c>
      <c r="W45" t="str">
        <f t="shared" ref="W45:W70" si="29">W8</f>
        <v>11 Corporate managers and directors</v>
      </c>
      <c r="X45" s="173">
        <f t="shared" ref="X45:AB45" si="30">X8/X$35*100</f>
        <v>3.6233414960102155</v>
      </c>
      <c r="Y45" s="173">
        <f t="shared" si="30"/>
        <v>4.3605091857933962</v>
      </c>
      <c r="Z45" s="173">
        <f t="shared" si="30"/>
        <v>4.6534102773455057</v>
      </c>
      <c r="AA45" s="173">
        <f t="shared" si="30"/>
        <v>4.4316810336430201</v>
      </c>
      <c r="AB45" s="173">
        <f t="shared" si="30"/>
        <v>4.9784670230941144</v>
      </c>
      <c r="AD45" s="68">
        <f t="shared" ref="AD45:AD70" si="31">IF(Z8&gt;0,(AD8/Z8)*100,0)</f>
        <v>16.953216825602446</v>
      </c>
      <c r="AE45" s="69">
        <f t="shared" ref="AE45:AE70" si="32">IF(Z8&gt;0,AE8/Z8*100,0)</f>
        <v>61.72163198012759</v>
      </c>
      <c r="AF45" s="69">
        <f t="shared" ref="AF45:AF70" si="33">IF(Z8&gt;0,(AF8/Z8)*100,0)</f>
        <v>78.674848805730036</v>
      </c>
    </row>
    <row r="46" spans="1:32" x14ac:dyDescent="0.2">
      <c r="A46" t="str">
        <f t="shared" si="19"/>
        <v>12 Other managers and proprietors</v>
      </c>
      <c r="B46" s="173">
        <f t="shared" si="20"/>
        <v>2.7052121748783922</v>
      </c>
      <c r="C46" s="173">
        <f t="shared" si="20"/>
        <v>2.7985486342942014</v>
      </c>
      <c r="D46" s="173">
        <f t="shared" si="20"/>
        <v>3.003019024670865</v>
      </c>
      <c r="E46" s="173">
        <f t="shared" si="20"/>
        <v>3.0106272859555783</v>
      </c>
      <c r="F46" s="173">
        <f t="shared" si="20"/>
        <v>3.3264322049028343</v>
      </c>
      <c r="H46" s="68">
        <f t="shared" si="21"/>
        <v>18.954971587547387</v>
      </c>
      <c r="I46" s="69">
        <f t="shared" si="22"/>
        <v>61.497580376207516</v>
      </c>
      <c r="J46" s="69">
        <f t="shared" si="23"/>
        <v>80.4525519637549</v>
      </c>
      <c r="L46" t="str">
        <f t="shared" si="24"/>
        <v>12 Other managers and proprietors</v>
      </c>
      <c r="M46" s="173">
        <f t="shared" ref="M46:Q46" si="34">M9/M$35*100</f>
        <v>2.9899104829569296</v>
      </c>
      <c r="N46" s="173">
        <f t="shared" si="34"/>
        <v>3.1857856028682159</v>
      </c>
      <c r="O46" s="173">
        <f t="shared" si="34"/>
        <v>3.1314563284561565</v>
      </c>
      <c r="P46" s="173">
        <f t="shared" si="34"/>
        <v>3.4451216338127049</v>
      </c>
      <c r="Q46" s="173">
        <f t="shared" si="34"/>
        <v>3.8348904476746082</v>
      </c>
      <c r="S46" s="68">
        <f t="shared" si="26"/>
        <v>29.419215867430044</v>
      </c>
      <c r="T46" s="69">
        <f t="shared" si="27"/>
        <v>60.133242139789736</v>
      </c>
      <c r="U46" s="69">
        <f t="shared" si="28"/>
        <v>89.552458007219784</v>
      </c>
      <c r="W46" t="str">
        <f t="shared" si="29"/>
        <v>12 Other managers and proprietors</v>
      </c>
      <c r="X46" s="173">
        <f t="shared" ref="X46:AB46" si="35">X9/X$35*100</f>
        <v>2.3714617201215829</v>
      </c>
      <c r="Y46" s="173">
        <f t="shared" si="35"/>
        <v>2.3533245521939161</v>
      </c>
      <c r="Z46" s="173">
        <f t="shared" si="35"/>
        <v>2.8582202397805228</v>
      </c>
      <c r="AA46" s="173">
        <f t="shared" si="35"/>
        <v>2.5253558613199054</v>
      </c>
      <c r="AB46" s="173">
        <f t="shared" si="35"/>
        <v>2.7722745846719907</v>
      </c>
      <c r="AD46" s="68">
        <f t="shared" si="31"/>
        <v>6.0299202779704748</v>
      </c>
      <c r="AE46" s="69">
        <f t="shared" si="32"/>
        <v>63.182761000595193</v>
      </c>
      <c r="AF46" s="69">
        <f t="shared" si="33"/>
        <v>69.212681278565654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4.9348074055349604</v>
      </c>
      <c r="C47" s="173">
        <f t="shared" si="20"/>
        <v>5.4218829311649568</v>
      </c>
      <c r="D47" s="173">
        <f t="shared" si="20"/>
        <v>5.8455454022495861</v>
      </c>
      <c r="E47" s="173">
        <f t="shared" si="20"/>
        <v>6.9325049372125536</v>
      </c>
      <c r="F47" s="173">
        <f t="shared" si="20"/>
        <v>7.598928985082404</v>
      </c>
      <c r="H47" s="68">
        <f t="shared" si="21"/>
        <v>39.60126457837243</v>
      </c>
      <c r="I47" s="69">
        <f t="shared" si="22"/>
        <v>45.600183615640667</v>
      </c>
      <c r="J47" s="69">
        <f t="shared" si="23"/>
        <v>85.201448194013096</v>
      </c>
      <c r="L47" t="str">
        <f t="shared" si="24"/>
        <v>21 Science, research, engineering and technology professionals</v>
      </c>
      <c r="M47" s="173">
        <f t="shared" ref="M47:Q47" si="36">M10/M$35*100</f>
        <v>7.6520287818595527</v>
      </c>
      <c r="N47" s="173">
        <f t="shared" si="36"/>
        <v>8.5677822855521697</v>
      </c>
      <c r="O47" s="173">
        <f t="shared" si="36"/>
        <v>9.0149457713281542</v>
      </c>
      <c r="P47" s="173">
        <f t="shared" si="36"/>
        <v>10.466198503719104</v>
      </c>
      <c r="Q47" s="173">
        <f t="shared" si="36"/>
        <v>11.31496467513651</v>
      </c>
      <c r="S47" s="68">
        <f t="shared" si="26"/>
        <v>32.64236158530899</v>
      </c>
      <c r="T47" s="69">
        <f t="shared" si="27"/>
        <v>39.474099457335861</v>
      </c>
      <c r="U47" s="69">
        <f t="shared" si="28"/>
        <v>72.116461042644843</v>
      </c>
      <c r="W47" t="str">
        <f t="shared" si="29"/>
        <v>21 Science, research, engineering and technology professionals</v>
      </c>
      <c r="X47" s="173">
        <f t="shared" ref="X47:AB47" si="37">X10/X$35*100</f>
        <v>1.7494218788563478</v>
      </c>
      <c r="Y47" s="173">
        <f t="shared" si="37"/>
        <v>1.8048983297341878</v>
      </c>
      <c r="Z47" s="173">
        <f t="shared" si="37"/>
        <v>2.2723987482154739</v>
      </c>
      <c r="AA47" s="173">
        <f t="shared" si="37"/>
        <v>2.9858471275040261</v>
      </c>
      <c r="AB47" s="173">
        <f t="shared" si="37"/>
        <v>3.5489022150029665</v>
      </c>
      <c r="AD47" s="68">
        <f t="shared" si="31"/>
        <v>70.725099059510939</v>
      </c>
      <c r="AE47" s="69">
        <f t="shared" si="32"/>
        <v>72.999219002491429</v>
      </c>
      <c r="AF47" s="69">
        <f t="shared" si="33"/>
        <v>143.72431806200237</v>
      </c>
    </row>
    <row r="48" spans="1:32" x14ac:dyDescent="0.2">
      <c r="A48" t="str">
        <f t="shared" si="19"/>
        <v>22 Health professionals</v>
      </c>
      <c r="B48" s="173">
        <f t="shared" si="20"/>
        <v>4.208008555235768</v>
      </c>
      <c r="C48" s="173">
        <f t="shared" si="20"/>
        <v>5.0351790443856643</v>
      </c>
      <c r="D48" s="173">
        <f t="shared" si="20"/>
        <v>5.0592904915807146</v>
      </c>
      <c r="E48" s="173">
        <f t="shared" si="20"/>
        <v>4.8676303322500694</v>
      </c>
      <c r="F48" s="173">
        <f t="shared" si="20"/>
        <v>5.0417726684378437</v>
      </c>
      <c r="H48" s="68">
        <f t="shared" si="21"/>
        <v>7.0177086064263996</v>
      </c>
      <c r="I48" s="69">
        <f t="shared" si="22"/>
        <v>53.447604293102479</v>
      </c>
      <c r="J48" s="69">
        <f t="shared" si="23"/>
        <v>60.465312899528875</v>
      </c>
      <c r="L48" t="str">
        <f t="shared" si="24"/>
        <v>22 Health professionals</v>
      </c>
      <c r="M48" s="173">
        <f t="shared" ref="M48:Q48" si="38">M11/M$35*100</f>
        <v>1.8338597444026623</v>
      </c>
      <c r="N48" s="173">
        <f t="shared" si="38"/>
        <v>2.2498268706328139</v>
      </c>
      <c r="O48" s="173">
        <f t="shared" si="38"/>
        <v>2.4738356992419961</v>
      </c>
      <c r="P48" s="173">
        <f t="shared" si="38"/>
        <v>2.3897518355101419</v>
      </c>
      <c r="Q48" s="173">
        <f t="shared" si="38"/>
        <v>2.4849159951880857</v>
      </c>
      <c r="S48" s="68">
        <f t="shared" si="26"/>
        <v>6.1531829674376137</v>
      </c>
      <c r="T48" s="69">
        <f t="shared" si="27"/>
        <v>38.560878138598014</v>
      </c>
      <c r="U48" s="69">
        <f t="shared" si="28"/>
        <v>44.714061106035629</v>
      </c>
      <c r="W48" t="str">
        <f t="shared" si="29"/>
        <v>22 Health professionals</v>
      </c>
      <c r="X48" s="173">
        <f t="shared" ref="X48:AB48" si="39">X11/X$35*100</f>
        <v>6.9912117664656108</v>
      </c>
      <c r="Y48" s="173">
        <f t="shared" si="39"/>
        <v>8.237626035569896</v>
      </c>
      <c r="Z48" s="173">
        <f t="shared" si="39"/>
        <v>7.9741034103055872</v>
      </c>
      <c r="AA48" s="173">
        <f t="shared" si="39"/>
        <v>7.6350854996587749</v>
      </c>
      <c r="AB48" s="173">
        <f t="shared" si="39"/>
        <v>7.8284353481407276</v>
      </c>
      <c r="AD48" s="68">
        <f t="shared" si="31"/>
        <v>7.3200799320222609</v>
      </c>
      <c r="AE48" s="69">
        <f t="shared" si="32"/>
        <v>58.654296747459213</v>
      </c>
      <c r="AF48" s="69">
        <f t="shared" si="33"/>
        <v>65.974376679481466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3.843943838407752</v>
      </c>
      <c r="C49" s="173">
        <f t="shared" si="20"/>
        <v>3.7944047430177728</v>
      </c>
      <c r="D49" s="173">
        <f t="shared" si="20"/>
        <v>4.1393534324592842</v>
      </c>
      <c r="E49" s="173">
        <f t="shared" si="20"/>
        <v>4.0126807076128088</v>
      </c>
      <c r="F49" s="173">
        <f t="shared" si="20"/>
        <v>4.231928278964733</v>
      </c>
      <c r="H49" s="68">
        <f t="shared" si="21"/>
        <v>9.7912662096620835</v>
      </c>
      <c r="I49" s="69">
        <f t="shared" si="22"/>
        <v>51.971196903294079</v>
      </c>
      <c r="J49" s="69">
        <f t="shared" si="23"/>
        <v>61.762463112956155</v>
      </c>
      <c r="L49" t="str">
        <f t="shared" si="24"/>
        <v>23 Teaching and other educational professionals</v>
      </c>
      <c r="M49" s="173">
        <f t="shared" ref="M49:Q49" si="40">M12/M$35*100</f>
        <v>2.3865641943765432</v>
      </c>
      <c r="N49" s="173">
        <f t="shared" si="40"/>
        <v>2.2544781062816468</v>
      </c>
      <c r="O49" s="173">
        <f t="shared" si="40"/>
        <v>2.5136921904742695</v>
      </c>
      <c r="P49" s="173">
        <f t="shared" si="40"/>
        <v>2.5122050744821252</v>
      </c>
      <c r="Q49" s="173">
        <f t="shared" si="40"/>
        <v>2.6137830207275639</v>
      </c>
      <c r="S49" s="68">
        <f t="shared" si="26"/>
        <v>9.8878302434510346</v>
      </c>
      <c r="T49" s="69">
        <f t="shared" si="27"/>
        <v>44.622487929602784</v>
      </c>
      <c r="U49" s="69">
        <f t="shared" si="28"/>
        <v>54.510318173053818</v>
      </c>
      <c r="W49" t="str">
        <f t="shared" si="29"/>
        <v>23 Teaching and other educational professionals</v>
      </c>
      <c r="X49" s="173">
        <f t="shared" ref="X49:AB49" si="41">X12/X$35*100</f>
        <v>5.5524229727992189</v>
      </c>
      <c r="Y49" s="173">
        <f t="shared" si="41"/>
        <v>5.5649289413332435</v>
      </c>
      <c r="Z49" s="173">
        <f t="shared" si="41"/>
        <v>5.9721057991413407</v>
      </c>
      <c r="AA49" s="173">
        <f t="shared" si="41"/>
        <v>5.6885090623693806</v>
      </c>
      <c r="AB49" s="173">
        <f t="shared" si="41"/>
        <v>5.9955097298313138</v>
      </c>
      <c r="AD49" s="68">
        <f t="shared" si="31"/>
        <v>9.7454442414554805</v>
      </c>
      <c r="AE49" s="69">
        <f t="shared" si="32"/>
        <v>55.458336946423699</v>
      </c>
      <c r="AF49" s="69">
        <f t="shared" si="33"/>
        <v>65.203781187879187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4.8177960106398094</v>
      </c>
      <c r="C50" s="173">
        <f t="shared" si="20"/>
        <v>5.4790512085086789</v>
      </c>
      <c r="D50" s="173">
        <f t="shared" si="20"/>
        <v>6.1328299220941638</v>
      </c>
      <c r="E50" s="173">
        <f t="shared" si="20"/>
        <v>6.247001371463881</v>
      </c>
      <c r="F50" s="173">
        <f t="shared" si="20"/>
        <v>6.7514265807705627</v>
      </c>
      <c r="H50" s="68">
        <f t="shared" si="21"/>
        <v>18.221545594896771</v>
      </c>
      <c r="I50" s="69">
        <f t="shared" si="22"/>
        <v>51.227767387969593</v>
      </c>
      <c r="J50" s="69">
        <f t="shared" si="23"/>
        <v>69.44931298286636</v>
      </c>
      <c r="L50" t="str">
        <f t="shared" si="24"/>
        <v>24 Business, media and public service professionals</v>
      </c>
      <c r="M50" s="173">
        <f t="shared" ref="M50:Q50" si="42">M13/M$35*100</f>
        <v>5.4108324901667055</v>
      </c>
      <c r="N50" s="173">
        <f t="shared" si="42"/>
        <v>5.9489628012731268</v>
      </c>
      <c r="O50" s="173">
        <f t="shared" si="42"/>
        <v>6.7641638766672552</v>
      </c>
      <c r="P50" s="173">
        <f t="shared" si="42"/>
        <v>6.9948381832183673</v>
      </c>
      <c r="Q50" s="173">
        <f t="shared" si="42"/>
        <v>7.397027629397261</v>
      </c>
      <c r="S50" s="68">
        <f t="shared" si="26"/>
        <v>15.567383771705376</v>
      </c>
      <c r="T50" s="69">
        <f t="shared" si="27"/>
        <v>45.51058986343191</v>
      </c>
      <c r="U50" s="69">
        <f t="shared" si="28"/>
        <v>61.077973635137283</v>
      </c>
      <c r="W50" t="str">
        <f t="shared" si="29"/>
        <v>24 Business, media and public service professionals</v>
      </c>
      <c r="X50" s="173">
        <f t="shared" ref="X50:AB50" si="43">X13/X$35*100</f>
        <v>4.1225822032051598</v>
      </c>
      <c r="Y50" s="173">
        <f t="shared" si="43"/>
        <v>4.9387723236510039</v>
      </c>
      <c r="Z50" s="173">
        <f t="shared" si="43"/>
        <v>5.421071057745662</v>
      </c>
      <c r="AA50" s="173">
        <f t="shared" si="43"/>
        <v>5.4117687917424337</v>
      </c>
      <c r="AB50" s="173">
        <f t="shared" si="43"/>
        <v>6.0477999883974984</v>
      </c>
      <c r="AD50" s="68">
        <f t="shared" si="31"/>
        <v>21.95516595602016</v>
      </c>
      <c r="AE50" s="69">
        <f t="shared" si="32"/>
        <v>59.270144543443791</v>
      </c>
      <c r="AF50" s="69">
        <f t="shared" si="33"/>
        <v>81.225310499463959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1.5622293898895352</v>
      </c>
      <c r="C51" s="173">
        <f t="shared" si="20"/>
        <v>1.6994427061277531</v>
      </c>
      <c r="D51" s="173">
        <f t="shared" si="20"/>
        <v>1.8763585153631537</v>
      </c>
      <c r="E51" s="173">
        <f t="shared" si="20"/>
        <v>1.7141447499407296</v>
      </c>
      <c r="F51" s="173">
        <f t="shared" si="20"/>
        <v>1.7741301198497552</v>
      </c>
      <c r="H51" s="68">
        <f t="shared" si="21"/>
        <v>1.5387122134941522</v>
      </c>
      <c r="I51" s="69">
        <f t="shared" si="22"/>
        <v>38.685478195742981</v>
      </c>
      <c r="J51" s="69">
        <f t="shared" si="23"/>
        <v>40.224190409237139</v>
      </c>
      <c r="L51" t="str">
        <f t="shared" si="24"/>
        <v>31 Science, engineering and technology associate professionals</v>
      </c>
      <c r="M51" s="173">
        <f t="shared" ref="M51:Q51" si="44">M14/M$35*100</f>
        <v>2.2176715253636572</v>
      </c>
      <c r="N51" s="173">
        <f t="shared" si="44"/>
        <v>2.5197721390278294</v>
      </c>
      <c r="O51" s="173">
        <f t="shared" si="44"/>
        <v>2.7014569579912737</v>
      </c>
      <c r="P51" s="173">
        <f t="shared" si="44"/>
        <v>2.375859236090224</v>
      </c>
      <c r="Q51" s="173">
        <f t="shared" si="44"/>
        <v>2.3876493872665465</v>
      </c>
      <c r="S51" s="68">
        <f t="shared" si="26"/>
        <v>-6.5961747202555001</v>
      </c>
      <c r="T51" s="69">
        <f t="shared" si="27"/>
        <v>33.13106109574457</v>
      </c>
      <c r="U51" s="69">
        <f t="shared" si="28"/>
        <v>26.534886375489069</v>
      </c>
      <c r="W51" t="str">
        <f t="shared" si="29"/>
        <v>31 Science, engineering and technology associate professionals</v>
      </c>
      <c r="X51" s="173">
        <f t="shared" ref="X51:AB51" si="45">X14/X$35*100</f>
        <v>0.79385773268629434</v>
      </c>
      <c r="Y51" s="173">
        <f t="shared" si="45"/>
        <v>0.75627237782016854</v>
      </c>
      <c r="Z51" s="173">
        <f t="shared" si="45"/>
        <v>0.94615172663152258</v>
      </c>
      <c r="AA51" s="173">
        <f t="shared" si="45"/>
        <v>0.97509916055733126</v>
      </c>
      <c r="AB51" s="173">
        <f t="shared" si="45"/>
        <v>1.1054687655877475</v>
      </c>
      <c r="AD51" s="68">
        <f t="shared" si="31"/>
        <v>27.724311913614958</v>
      </c>
      <c r="AE51" s="69">
        <f t="shared" si="32"/>
        <v>56.564736252133116</v>
      </c>
      <c r="AF51" s="69">
        <f t="shared" si="33"/>
        <v>84.289048165748085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1.7755846107132978</v>
      </c>
      <c r="C52" s="173">
        <f t="shared" si="20"/>
        <v>2.0465437411758431</v>
      </c>
      <c r="D52" s="173">
        <f t="shared" si="20"/>
        <v>2.0970604671684301</v>
      </c>
      <c r="E52" s="173">
        <f t="shared" si="20"/>
        <v>3.2790396163709783</v>
      </c>
      <c r="F52" s="173">
        <f t="shared" si="20"/>
        <v>3.7538557451346461</v>
      </c>
      <c r="H52" s="68">
        <f t="shared" si="21"/>
        <v>92.233304097242467</v>
      </c>
      <c r="I52" s="69">
        <f t="shared" si="22"/>
        <v>95.123160142856818</v>
      </c>
      <c r="J52" s="69">
        <f t="shared" si="23"/>
        <v>187.35646424009929</v>
      </c>
      <c r="L52" t="str">
        <f t="shared" si="24"/>
        <v>32 Health and social care associate professionals</v>
      </c>
      <c r="M52" s="173">
        <f t="shared" ref="M52:Q52" si="46">M15/M$35*100</f>
        <v>0.76118901760437563</v>
      </c>
      <c r="N52" s="173">
        <f t="shared" si="46"/>
        <v>0.82518772686590713</v>
      </c>
      <c r="O52" s="173">
        <f t="shared" si="46"/>
        <v>0.89743612159649921</v>
      </c>
      <c r="P52" s="173">
        <f t="shared" si="46"/>
        <v>1.1734346563018974</v>
      </c>
      <c r="Q52" s="173">
        <f t="shared" si="46"/>
        <v>1.2700361920422849</v>
      </c>
      <c r="S52" s="68">
        <f t="shared" si="26"/>
        <v>49.556300277390449</v>
      </c>
      <c r="T52" s="69">
        <f t="shared" si="27"/>
        <v>65.244966052485566</v>
      </c>
      <c r="U52" s="69">
        <f t="shared" si="28"/>
        <v>114.80126632987601</v>
      </c>
      <c r="W52" t="str">
        <f t="shared" si="29"/>
        <v>32 Health and social care associate professionals</v>
      </c>
      <c r="X52" s="173">
        <f t="shared" ref="X52:AB52" si="47">X15/X$35*100</f>
        <v>2.9647556767036614</v>
      </c>
      <c r="Y52" s="173">
        <f t="shared" si="47"/>
        <v>3.4507927011634361</v>
      </c>
      <c r="Z52" s="173">
        <f t="shared" si="47"/>
        <v>3.4495035848943236</v>
      </c>
      <c r="AA52" s="173">
        <f t="shared" si="47"/>
        <v>5.6307155903669717</v>
      </c>
      <c r="AB52" s="173">
        <f t="shared" si="47"/>
        <v>6.4609168503320227</v>
      </c>
      <c r="AD52" s="68">
        <f t="shared" si="31"/>
        <v>104.75071775043914</v>
      </c>
      <c r="AE52" s="69">
        <f t="shared" si="32"/>
        <v>103.88660839752799</v>
      </c>
      <c r="AF52" s="69">
        <f t="shared" si="33"/>
        <v>208.63732614796712</v>
      </c>
    </row>
    <row r="53" spans="1:32" x14ac:dyDescent="0.2">
      <c r="A53" t="str">
        <f t="shared" si="19"/>
        <v>33 Protective service occupations</v>
      </c>
      <c r="B53" s="173">
        <f t="shared" si="20"/>
        <v>1.029793249575514</v>
      </c>
      <c r="C53" s="173">
        <f t="shared" si="20"/>
        <v>1.0222866837570697</v>
      </c>
      <c r="D53" s="173">
        <f t="shared" si="20"/>
        <v>1.1113309442025372</v>
      </c>
      <c r="E53" s="173">
        <f t="shared" si="20"/>
        <v>0.93871087745928672</v>
      </c>
      <c r="F53" s="173">
        <f t="shared" si="20"/>
        <v>0.98817116895643198</v>
      </c>
      <c r="H53" s="68">
        <f t="shared" si="21"/>
        <v>-4.5115648904759764</v>
      </c>
      <c r="I53" s="69">
        <f t="shared" si="22"/>
        <v>31.237829498718334</v>
      </c>
      <c r="J53" s="69">
        <f t="shared" si="23"/>
        <v>26.726264608242357</v>
      </c>
      <c r="L53" t="str">
        <f t="shared" si="24"/>
        <v>33 Protective service occupations</v>
      </c>
      <c r="M53" s="173">
        <f t="shared" ref="M53:Q53" si="48">M16/M$35*100</f>
        <v>1.4550937686794467</v>
      </c>
      <c r="N53" s="173">
        <f t="shared" si="48"/>
        <v>1.4097392707114027</v>
      </c>
      <c r="O53" s="173">
        <f t="shared" si="48"/>
        <v>1.5131266733397339</v>
      </c>
      <c r="P53" s="173">
        <f t="shared" si="48"/>
        <v>1.2706832364633529</v>
      </c>
      <c r="Q53" s="173">
        <f t="shared" si="48"/>
        <v>1.2373763699415337</v>
      </c>
      <c r="S53" s="68">
        <f t="shared" si="26"/>
        <v>-13.579118328160572</v>
      </c>
      <c r="T53" s="69">
        <f t="shared" si="27"/>
        <v>24.422882497403286</v>
      </c>
      <c r="U53" s="69">
        <f t="shared" si="28"/>
        <v>10.843764169242714</v>
      </c>
      <c r="W53" t="str">
        <f t="shared" si="29"/>
        <v>33 Protective service occupations</v>
      </c>
      <c r="X53" s="173">
        <f t="shared" ref="X53:AB53" si="49">X16/X$35*100</f>
        <v>0.53121550031790754</v>
      </c>
      <c r="Y53" s="173">
        <f t="shared" si="49"/>
        <v>0.57681469532744689</v>
      </c>
      <c r="Z53" s="173">
        <f t="shared" si="49"/>
        <v>0.6583509170723072</v>
      </c>
      <c r="AA53" s="173">
        <f t="shared" si="49"/>
        <v>0.56794264908513448</v>
      </c>
      <c r="AB53" s="173">
        <f t="shared" si="49"/>
        <v>0.7165678208147499</v>
      </c>
      <c r="AD53" s="68">
        <f t="shared" si="31"/>
        <v>18.983773440020961</v>
      </c>
      <c r="AE53" s="69">
        <f t="shared" si="32"/>
        <v>48.89633976840669</v>
      </c>
      <c r="AF53" s="69">
        <f t="shared" si="33"/>
        <v>67.880113208427659</v>
      </c>
    </row>
    <row r="54" spans="1:32" x14ac:dyDescent="0.2">
      <c r="A54" t="str">
        <f t="shared" si="19"/>
        <v>34 Culture, media and sports occupations</v>
      </c>
      <c r="B54" s="173">
        <f t="shared" si="20"/>
        <v>1.7326537106783237</v>
      </c>
      <c r="C54" s="173">
        <f t="shared" si="20"/>
        <v>1.7602296962144226</v>
      </c>
      <c r="D54" s="173">
        <f t="shared" si="20"/>
        <v>1.848182069272533</v>
      </c>
      <c r="E54" s="173">
        <f t="shared" si="20"/>
        <v>1.5430688486025907</v>
      </c>
      <c r="F54" s="173">
        <f t="shared" si="20"/>
        <v>1.6464810780093744</v>
      </c>
      <c r="H54" s="68">
        <f t="shared" si="21"/>
        <v>-4.3303916597103038</v>
      </c>
      <c r="I54" s="69">
        <f t="shared" si="22"/>
        <v>41.467762298786127</v>
      </c>
      <c r="J54" s="69">
        <f t="shared" si="23"/>
        <v>37.137370639075826</v>
      </c>
      <c r="L54" t="str">
        <f t="shared" si="24"/>
        <v>34 Culture, media and sports occupations</v>
      </c>
      <c r="M54" s="173">
        <f t="shared" ref="M54:Q54" si="50">M17/M$35*100</f>
        <v>1.9305266443572995</v>
      </c>
      <c r="N54" s="173">
        <f t="shared" si="50"/>
        <v>1.9980432717109458</v>
      </c>
      <c r="O54" s="173">
        <f t="shared" si="50"/>
        <v>2.0912518418737482</v>
      </c>
      <c r="P54" s="173">
        <f t="shared" si="50"/>
        <v>1.7400553180096412</v>
      </c>
      <c r="Q54" s="173">
        <f t="shared" si="50"/>
        <v>1.8289296098557926</v>
      </c>
      <c r="S54" s="68">
        <f t="shared" si="26"/>
        <v>-7.5764137210585378</v>
      </c>
      <c r="T54" s="69">
        <f t="shared" si="27"/>
        <v>35.572865809320774</v>
      </c>
      <c r="U54" s="69">
        <f t="shared" si="28"/>
        <v>27.996452088262235</v>
      </c>
      <c r="W54" t="str">
        <f t="shared" si="29"/>
        <v>34 Culture, media and sports occupations</v>
      </c>
      <c r="X54" s="173">
        <f t="shared" ref="X54:AB54" si="51">X17/X$35*100</f>
        <v>1.5006882239666655</v>
      </c>
      <c r="Y54" s="173">
        <f t="shared" si="51"/>
        <v>1.486804534222975</v>
      </c>
      <c r="Z54" s="173">
        <f t="shared" si="51"/>
        <v>1.5741479165853591</v>
      </c>
      <c r="AA54" s="173">
        <f t="shared" si="51"/>
        <v>1.3230616031353983</v>
      </c>
      <c r="AB54" s="173">
        <f t="shared" si="51"/>
        <v>1.4476343769086859</v>
      </c>
      <c r="AD54" s="68">
        <f t="shared" si="31"/>
        <v>0.53128422329248126</v>
      </c>
      <c r="AE54" s="69">
        <f t="shared" si="32"/>
        <v>50.296746068455093</v>
      </c>
      <c r="AF54" s="69">
        <f t="shared" si="33"/>
        <v>50.828030291747574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5.4977894252090458</v>
      </c>
      <c r="C55" s="173">
        <f t="shared" si="52"/>
        <v>5.5143980524955989</v>
      </c>
      <c r="D55" s="173">
        <f t="shared" si="52"/>
        <v>5.8361847455256948</v>
      </c>
      <c r="E55" s="173">
        <f t="shared" si="52"/>
        <v>5.7471514767118999</v>
      </c>
      <c r="F55" s="173">
        <f t="shared" si="52"/>
        <v>5.930939424017339</v>
      </c>
      <c r="H55" s="68">
        <f t="shared" si="21"/>
        <v>9.1330924476229214</v>
      </c>
      <c r="I55" s="69">
        <f t="shared" si="22"/>
        <v>47.416400042402323</v>
      </c>
      <c r="J55" s="69">
        <f t="shared" si="23"/>
        <v>56.549492490025244</v>
      </c>
      <c r="L55" t="str">
        <f t="shared" si="24"/>
        <v>35 Business and public service associate professionals</v>
      </c>
      <c r="M55" s="173">
        <f t="shared" ref="M55:Q55" si="53">M18/M$35*100</f>
        <v>5.6050031331572665</v>
      </c>
      <c r="N55" s="173">
        <f t="shared" si="53"/>
        <v>5.5184077313765476</v>
      </c>
      <c r="O55" s="173">
        <f t="shared" si="53"/>
        <v>5.9432738477614304</v>
      </c>
      <c r="P55" s="173">
        <f t="shared" si="53"/>
        <v>5.8113180842549541</v>
      </c>
      <c r="Q55" s="173">
        <f t="shared" si="53"/>
        <v>5.7999592269642726</v>
      </c>
      <c r="S55" s="68">
        <f t="shared" si="26"/>
        <v>3.1315062065229293</v>
      </c>
      <c r="T55" s="69">
        <f t="shared" si="27"/>
        <v>38.743945495316289</v>
      </c>
      <c r="U55" s="69">
        <f t="shared" si="28"/>
        <v>41.875451701839225</v>
      </c>
      <c r="W55" t="str">
        <f t="shared" si="29"/>
        <v>35 Business and public service associate professionals</v>
      </c>
      <c r="X55" s="173">
        <f t="shared" ref="X55:AB55" si="54">X18/X$35*100</f>
        <v>5.3721033119848736</v>
      </c>
      <c r="Y55" s="173">
        <f t="shared" si="54"/>
        <v>5.5097879410027257</v>
      </c>
      <c r="Z55" s="173">
        <f t="shared" si="54"/>
        <v>5.715453685142668</v>
      </c>
      <c r="AA55" s="173">
        <f t="shared" si="54"/>
        <v>5.6754860541120058</v>
      </c>
      <c r="AB55" s="173">
        <f t="shared" si="54"/>
        <v>6.0736919023734997</v>
      </c>
      <c r="AD55" s="68">
        <f t="shared" si="31"/>
        <v>16.168914069799982</v>
      </c>
      <c r="AE55" s="69">
        <f t="shared" si="32"/>
        <v>57.583352705995139</v>
      </c>
      <c r="AF55" s="69">
        <f t="shared" si="33"/>
        <v>73.752266775795121</v>
      </c>
    </row>
    <row r="56" spans="1:32" x14ac:dyDescent="0.2">
      <c r="A56" t="str">
        <f t="shared" si="19"/>
        <v>41 Administrative occupations</v>
      </c>
      <c r="B56" s="173">
        <f t="shared" si="52"/>
        <v>9.9293675320493175</v>
      </c>
      <c r="C56" s="173">
        <f t="shared" si="52"/>
        <v>9.0479482234949575</v>
      </c>
      <c r="D56" s="173">
        <f t="shared" si="52"/>
        <v>9.6267686524341602</v>
      </c>
      <c r="E56" s="173">
        <f t="shared" si="52"/>
        <v>9.7674972455894906</v>
      </c>
      <c r="F56" s="173">
        <f t="shared" si="52"/>
        <v>9.3242027629351778</v>
      </c>
      <c r="H56" s="68">
        <f t="shared" si="21"/>
        <v>4.0143306017959874</v>
      </c>
      <c r="I56" s="69">
        <f t="shared" si="22"/>
        <v>51.962162858932004</v>
      </c>
      <c r="J56" s="69">
        <f t="shared" si="23"/>
        <v>55.976493460728008</v>
      </c>
      <c r="L56" t="str">
        <f t="shared" si="24"/>
        <v>41 Administrative occupations</v>
      </c>
      <c r="M56" s="173">
        <f t="shared" ref="M56:Q56" si="55">M19/M$35*100</f>
        <v>5.7222237513877694</v>
      </c>
      <c r="N56" s="173">
        <f t="shared" si="55"/>
        <v>5.0612641368805384</v>
      </c>
      <c r="O56" s="173">
        <f t="shared" si="55"/>
        <v>6.1870792550977702</v>
      </c>
      <c r="P56" s="173">
        <f t="shared" si="55"/>
        <v>6.5810059377896319</v>
      </c>
      <c r="Q56" s="173">
        <f t="shared" si="55"/>
        <v>7.2255936885274892</v>
      </c>
      <c r="S56" s="68">
        <f t="shared" si="26"/>
        <v>23.418430424924036</v>
      </c>
      <c r="T56" s="69">
        <f t="shared" si="27"/>
        <v>42.977559232327536</v>
      </c>
      <c r="U56" s="69">
        <f t="shared" si="28"/>
        <v>66.395989657251562</v>
      </c>
      <c r="W56" t="str">
        <f t="shared" si="29"/>
        <v>41 Administrative occupations</v>
      </c>
      <c r="X56" s="173">
        <f t="shared" ref="X56:AB56" si="56">X19/X$35*100</f>
        <v>14.861381914220253</v>
      </c>
      <c r="Y56" s="173">
        <f t="shared" si="56"/>
        <v>13.631621547927217</v>
      </c>
      <c r="Z56" s="173">
        <f t="shared" si="56"/>
        <v>13.504636144631894</v>
      </c>
      <c r="AA56" s="173">
        <f t="shared" si="56"/>
        <v>13.326377088679402</v>
      </c>
      <c r="AB56" s="173">
        <f t="shared" si="56"/>
        <v>11.611431315134316</v>
      </c>
      <c r="AD56" s="68">
        <f t="shared" si="31"/>
        <v>-6.0080301103150946</v>
      </c>
      <c r="AE56" s="69">
        <f t="shared" si="32"/>
        <v>56.602776915856211</v>
      </c>
      <c r="AF56" s="69">
        <f t="shared" si="33"/>
        <v>50.594746805541114</v>
      </c>
    </row>
    <row r="57" spans="1:32" x14ac:dyDescent="0.2">
      <c r="A57" t="str">
        <f t="shared" si="19"/>
        <v>42 Secretarial and related occupations</v>
      </c>
      <c r="B57" s="173">
        <f t="shared" si="52"/>
        <v>2.3439851523876798</v>
      </c>
      <c r="C57" s="173">
        <f t="shared" si="52"/>
        <v>2.0119940439539961</v>
      </c>
      <c r="D57" s="173">
        <f t="shared" si="52"/>
        <v>2.0094877160056788</v>
      </c>
      <c r="E57" s="173">
        <f t="shared" si="52"/>
        <v>1.8369768843849714</v>
      </c>
      <c r="F57" s="173">
        <f t="shared" si="52"/>
        <v>1.1850799411631221</v>
      </c>
      <c r="H57" s="68">
        <f t="shared" si="21"/>
        <v>-36.66784061565702</v>
      </c>
      <c r="I57" s="69">
        <f t="shared" si="22"/>
        <v>44.447273954017824</v>
      </c>
      <c r="J57" s="69">
        <f t="shared" si="23"/>
        <v>7.7794333383608025</v>
      </c>
      <c r="L57" t="str">
        <f t="shared" si="24"/>
        <v>42 Secretarial and related occupations</v>
      </c>
      <c r="M57" s="173">
        <f t="shared" ref="M57:Q57" si="57">M20/M$35*100</f>
        <v>0.38039418079197607</v>
      </c>
      <c r="N57" s="173">
        <f t="shared" si="57"/>
        <v>0.27693688548877404</v>
      </c>
      <c r="O57" s="173">
        <f t="shared" si="57"/>
        <v>0.29013555134418834</v>
      </c>
      <c r="P57" s="173">
        <f t="shared" si="57"/>
        <v>0.25013306237751121</v>
      </c>
      <c r="Q57" s="173">
        <f t="shared" si="57"/>
        <v>0.28862000419760936</v>
      </c>
      <c r="S57" s="68">
        <f t="shared" si="26"/>
        <v>5.1278161137576515</v>
      </c>
      <c r="T57" s="69">
        <f t="shared" si="27"/>
        <v>31.35522800909628</v>
      </c>
      <c r="U57" s="69">
        <f t="shared" si="28"/>
        <v>36.483044122853933</v>
      </c>
      <c r="W57" t="str">
        <f t="shared" si="29"/>
        <v>42 Secretarial and related occupations</v>
      </c>
      <c r="X57" s="173">
        <f t="shared" ref="X57:AB57" si="58">X20/X$35*100</f>
        <v>4.6458933869306369</v>
      </c>
      <c r="Y57" s="173">
        <f t="shared" si="58"/>
        <v>4.0068687420332463</v>
      </c>
      <c r="Z57" s="173">
        <f t="shared" si="58"/>
        <v>3.9478661847545227</v>
      </c>
      <c r="AA57" s="173">
        <f t="shared" si="58"/>
        <v>3.6092668255031213</v>
      </c>
      <c r="AB57" s="173">
        <f t="shared" si="58"/>
        <v>2.1621121996883836</v>
      </c>
      <c r="AD57" s="68">
        <f t="shared" si="31"/>
        <v>-40.130768242038307</v>
      </c>
      <c r="AE57" s="69">
        <f t="shared" si="32"/>
        <v>45.531999285217509</v>
      </c>
      <c r="AF57" s="69">
        <f t="shared" si="33"/>
        <v>5.4012310431791972</v>
      </c>
    </row>
    <row r="58" spans="1:32" x14ac:dyDescent="0.2">
      <c r="A58" t="str">
        <f t="shared" si="19"/>
        <v>51 Skilled agricultural and related trades</v>
      </c>
      <c r="B58" s="173">
        <f t="shared" si="52"/>
        <v>1.8470589587020538</v>
      </c>
      <c r="C58" s="173">
        <f t="shared" si="52"/>
        <v>1.5205496677266424</v>
      </c>
      <c r="D58" s="173">
        <f t="shared" si="52"/>
        <v>1.2880995323020197</v>
      </c>
      <c r="E58" s="173">
        <f t="shared" si="52"/>
        <v>1.2318197153876607</v>
      </c>
      <c r="F58" s="173">
        <f t="shared" si="52"/>
        <v>1.2151962866803387</v>
      </c>
      <c r="H58" s="68">
        <f t="shared" si="21"/>
        <v>1.3115630406071861</v>
      </c>
      <c r="I58" s="69">
        <f t="shared" si="22"/>
        <v>55.417812834997626</v>
      </c>
      <c r="J58" s="69">
        <f t="shared" si="23"/>
        <v>56.729375875604816</v>
      </c>
      <c r="L58" t="str">
        <f t="shared" si="24"/>
        <v>51 Skilled agricultural and related trades</v>
      </c>
      <c r="M58" s="173">
        <f t="shared" ref="M58:Q58" si="59">M21/M$35*100</f>
        <v>2.9579308046888375</v>
      </c>
      <c r="N58" s="173">
        <f t="shared" si="59"/>
        <v>2.3474112668404961</v>
      </c>
      <c r="O58" s="173">
        <f t="shared" si="59"/>
        <v>1.912573136413924</v>
      </c>
      <c r="P58" s="173">
        <f t="shared" si="59"/>
        <v>1.810834590173372</v>
      </c>
      <c r="Q58" s="173">
        <f t="shared" si="59"/>
        <v>1.7634727128834411</v>
      </c>
      <c r="S58" s="68">
        <f t="shared" si="26"/>
        <v>-2.55874828590151</v>
      </c>
      <c r="T58" s="69">
        <f t="shared" si="27"/>
        <v>50.255747932352712</v>
      </c>
      <c r="U58" s="69">
        <f t="shared" si="28"/>
        <v>47.696999646451204</v>
      </c>
      <c r="W58" t="str">
        <f t="shared" si="29"/>
        <v>51 Skilled agricultural and related trades</v>
      </c>
      <c r="X58" s="173">
        <f t="shared" ref="X58:AB58" si="60">X21/X$35*100</f>
        <v>0.54478924632866355</v>
      </c>
      <c r="Y58" s="173">
        <f t="shared" si="60"/>
        <v>0.56986900868445434</v>
      </c>
      <c r="Z58" s="173">
        <f t="shared" si="60"/>
        <v>0.58407495060683901</v>
      </c>
      <c r="AA58" s="173">
        <f t="shared" si="60"/>
        <v>0.58513840742988465</v>
      </c>
      <c r="AB58" s="173">
        <f t="shared" si="60"/>
        <v>0.61764169120935053</v>
      </c>
      <c r="AD58" s="68">
        <f t="shared" si="31"/>
        <v>15.599486294934852</v>
      </c>
      <c r="AE58" s="69">
        <f t="shared" si="32"/>
        <v>74.474467698309994</v>
      </c>
      <c r="AF58" s="69">
        <f t="shared" si="33"/>
        <v>90.073953993244842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4.8696916452733419</v>
      </c>
      <c r="C59" s="173">
        <f t="shared" si="52"/>
        <v>4.7264818525702532</v>
      </c>
      <c r="D59" s="173">
        <f t="shared" si="52"/>
        <v>4.0537107733698026</v>
      </c>
      <c r="E59" s="173">
        <f t="shared" si="52"/>
        <v>3.9140330032904744</v>
      </c>
      <c r="F59" s="173">
        <f t="shared" si="52"/>
        <v>3.5162845070650497</v>
      </c>
      <c r="H59" s="68">
        <f t="shared" si="21"/>
        <v>-6.8477707668953096</v>
      </c>
      <c r="I59" s="69">
        <f t="shared" si="22"/>
        <v>36.585880838866437</v>
      </c>
      <c r="J59" s="69">
        <f t="shared" si="23"/>
        <v>29.738110071971128</v>
      </c>
      <c r="L59" t="str">
        <f t="shared" si="24"/>
        <v>52 Skilled metal, electrical and electronic trades</v>
      </c>
      <c r="M59" s="173">
        <f t="shared" ref="M59:Q59" si="61">M22/M$35*100</f>
        <v>8.8970998641093679</v>
      </c>
      <c r="N59" s="173">
        <f t="shared" si="61"/>
        <v>8.6409882865568139</v>
      </c>
      <c r="O59" s="173">
        <f t="shared" si="61"/>
        <v>7.489357814976132</v>
      </c>
      <c r="P59" s="173">
        <f t="shared" si="61"/>
        <v>7.152721291519577</v>
      </c>
      <c r="Q59" s="173">
        <f t="shared" si="61"/>
        <v>6.4289877248419751</v>
      </c>
      <c r="S59" s="68">
        <f t="shared" si="26"/>
        <v>-9.2826870142633293</v>
      </c>
      <c r="T59" s="69">
        <f t="shared" si="27"/>
        <v>35.276319774255292</v>
      </c>
      <c r="U59" s="69">
        <f t="shared" si="28"/>
        <v>25.993632759991964</v>
      </c>
      <c r="W59" t="str">
        <f t="shared" si="29"/>
        <v>52 Skilled metal, electrical and electronic trades</v>
      </c>
      <c r="X59" s="173">
        <f t="shared" ref="X59:AB59" si="62">X22/X$35*100</f>
        <v>0.14838039618421242</v>
      </c>
      <c r="Y59" s="173">
        <f t="shared" si="62"/>
        <v>0.22579448182344983</v>
      </c>
      <c r="Z59" s="173">
        <f t="shared" si="62"/>
        <v>0.18040058797126746</v>
      </c>
      <c r="AA59" s="173">
        <f t="shared" si="62"/>
        <v>0.29685619228946486</v>
      </c>
      <c r="AB59" s="173">
        <f t="shared" si="62"/>
        <v>0.34179238986976807</v>
      </c>
      <c r="AD59" s="68">
        <f t="shared" si="31"/>
        <v>107.11536650766644</v>
      </c>
      <c r="AE59" s="69">
        <f t="shared" si="32"/>
        <v>97.878209697006611</v>
      </c>
      <c r="AF59" s="69">
        <f t="shared" si="33"/>
        <v>204.99357620467308</v>
      </c>
    </row>
    <row r="60" spans="1:32" x14ac:dyDescent="0.2">
      <c r="A60" t="str">
        <f t="shared" si="19"/>
        <v>53 Skilled construction and building trades</v>
      </c>
      <c r="B60" s="173">
        <f t="shared" si="52"/>
        <v>3.4839862910541579</v>
      </c>
      <c r="C60" s="173">
        <f t="shared" si="52"/>
        <v>3.9833963332512266</v>
      </c>
      <c r="D60" s="173">
        <f t="shared" si="52"/>
        <v>3.3744491633791243</v>
      </c>
      <c r="E60" s="173">
        <f t="shared" si="52"/>
        <v>3.1801973389864422</v>
      </c>
      <c r="F60" s="173">
        <f t="shared" si="52"/>
        <v>2.6300552543801543</v>
      </c>
      <c r="H60" s="68">
        <f t="shared" si="21"/>
        <v>-16.300283441792807</v>
      </c>
      <c r="I60" s="69">
        <f t="shared" si="22"/>
        <v>39.055158509020302</v>
      </c>
      <c r="J60" s="69">
        <f t="shared" si="23"/>
        <v>22.754875067227498</v>
      </c>
      <c r="L60" t="str">
        <f t="shared" si="24"/>
        <v>53 Skilled construction and building trades</v>
      </c>
      <c r="M60" s="173">
        <f t="shared" ref="M60:Q60" si="63">M23/M$35*100</f>
        <v>6.3668655225368074</v>
      </c>
      <c r="N60" s="173">
        <f t="shared" si="63"/>
        <v>7.3636618953489306</v>
      </c>
      <c r="O60" s="173">
        <f t="shared" si="63"/>
        <v>6.2609123584719191</v>
      </c>
      <c r="P60" s="173">
        <f t="shared" si="63"/>
        <v>5.9660974847402564</v>
      </c>
      <c r="Q60" s="173">
        <f t="shared" si="63"/>
        <v>4.9775604693156206</v>
      </c>
      <c r="S60" s="68">
        <f t="shared" si="26"/>
        <v>-15.982243233374993</v>
      </c>
      <c r="T60" s="69">
        <f t="shared" si="27"/>
        <v>39.159590752756003</v>
      </c>
      <c r="U60" s="69">
        <f t="shared" si="28"/>
        <v>23.177347519381005</v>
      </c>
      <c r="W60" t="str">
        <f t="shared" si="29"/>
        <v>53 Skilled construction and building trades</v>
      </c>
      <c r="X60" s="173">
        <f t="shared" ref="X60:AB60" si="64">X23/X$35*100</f>
        <v>0.10440085898732403</v>
      </c>
      <c r="Y60" s="173">
        <f t="shared" si="64"/>
        <v>9.6950166496588483E-2</v>
      </c>
      <c r="Z60" s="173">
        <f t="shared" si="64"/>
        <v>0.12028272604228264</v>
      </c>
      <c r="AA60" s="173">
        <f t="shared" si="64"/>
        <v>6.872364711871401E-2</v>
      </c>
      <c r="AB60" s="173">
        <f t="shared" si="64"/>
        <v>7.1560192334262973E-2</v>
      </c>
      <c r="AD60" s="68">
        <f t="shared" si="31"/>
        <v>-34.963656147506612</v>
      </c>
      <c r="AE60" s="69">
        <f t="shared" si="32"/>
        <v>32.926820532419967</v>
      </c>
      <c r="AF60" s="69">
        <f t="shared" si="33"/>
        <v>-2.0368356150866376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2.0324487152443451</v>
      </c>
      <c r="C61" s="173">
        <f t="shared" si="52"/>
        <v>1.7344094589320056</v>
      </c>
      <c r="D61" s="173">
        <f t="shared" si="52"/>
        <v>1.8015336004776523</v>
      </c>
      <c r="E61" s="173">
        <f t="shared" si="52"/>
        <v>1.7747377378924118</v>
      </c>
      <c r="F61" s="173">
        <f t="shared" si="52"/>
        <v>1.7055644190458761</v>
      </c>
      <c r="H61" s="68">
        <f t="shared" si="21"/>
        <v>1.6688158373650956</v>
      </c>
      <c r="I61" s="69">
        <f t="shared" si="22"/>
        <v>43.188301329551649</v>
      </c>
      <c r="J61" s="69">
        <f t="shared" si="23"/>
        <v>44.857117166916744</v>
      </c>
      <c r="L61" t="str">
        <f t="shared" si="24"/>
        <v>54 Textiles, printing and other skilled trades</v>
      </c>
      <c r="M61" s="173">
        <f t="shared" ref="M61:Q61" si="65">M24/M$35*100</f>
        <v>2.422486545479464</v>
      </c>
      <c r="N61" s="173">
        <f t="shared" si="65"/>
        <v>2.059372932998202</v>
      </c>
      <c r="O61" s="173">
        <f t="shared" si="65"/>
        <v>1.9781710411200133</v>
      </c>
      <c r="P61" s="173">
        <f t="shared" si="65"/>
        <v>1.934249398484067</v>
      </c>
      <c r="Q61" s="173">
        <f t="shared" si="65"/>
        <v>1.8245804187396981</v>
      </c>
      <c r="S61" s="68">
        <f t="shared" si="26"/>
        <v>-2.5254292002418475</v>
      </c>
      <c r="T61" s="69">
        <f t="shared" si="27"/>
        <v>31.641997927513053</v>
      </c>
      <c r="U61" s="69">
        <f t="shared" si="28"/>
        <v>29.116568727271208</v>
      </c>
      <c r="W61" t="str">
        <f t="shared" si="29"/>
        <v>54 Textiles, printing and other skilled trades</v>
      </c>
      <c r="X61" s="173">
        <f t="shared" ref="X61:AB61" si="66">X24/X$35*100</f>
        <v>1.575209246236257</v>
      </c>
      <c r="Y61" s="173">
        <f t="shared" si="66"/>
        <v>1.3607840662169783</v>
      </c>
      <c r="Z61" s="173">
        <f t="shared" si="66"/>
        <v>1.6023945184714572</v>
      </c>
      <c r="AA61" s="173">
        <f t="shared" si="66"/>
        <v>1.5965847857008097</v>
      </c>
      <c r="AB61" s="173">
        <f t="shared" si="66"/>
        <v>1.5758514601208966</v>
      </c>
      <c r="AD61" s="68">
        <f t="shared" si="31"/>
        <v>7.5062490654682277</v>
      </c>
      <c r="AE61" s="69">
        <f t="shared" si="32"/>
        <v>59.258124274201627</v>
      </c>
      <c r="AF61" s="69">
        <f t="shared" si="33"/>
        <v>66.764373339669859</v>
      </c>
    </row>
    <row r="62" spans="1:32" x14ac:dyDescent="0.2">
      <c r="A62" t="str">
        <f t="shared" si="19"/>
        <v>61 Caring personal service occupations</v>
      </c>
      <c r="B62" s="173">
        <f t="shared" si="52"/>
        <v>7.5343428701387198</v>
      </c>
      <c r="C62" s="173">
        <f t="shared" si="52"/>
        <v>7.5941232907830312</v>
      </c>
      <c r="D62" s="173">
        <f t="shared" si="52"/>
        <v>7.4844602810187553</v>
      </c>
      <c r="E62" s="173">
        <f t="shared" si="52"/>
        <v>7.6238612040531173</v>
      </c>
      <c r="F62" s="173">
        <f t="shared" si="52"/>
        <v>7.9731361841479904</v>
      </c>
      <c r="H62" s="68">
        <f t="shared" si="21"/>
        <v>14.401231244627766</v>
      </c>
      <c r="I62" s="69">
        <f t="shared" si="22"/>
        <v>60.825238272340663</v>
      </c>
      <c r="J62" s="69">
        <f t="shared" si="23"/>
        <v>75.226469516968436</v>
      </c>
      <c r="L62" t="str">
        <f t="shared" si="24"/>
        <v>61 Caring personal service occupations</v>
      </c>
      <c r="M62" s="173">
        <f t="shared" ref="M62:Q62" si="67">M25/M$35*100</f>
        <v>1.5702351162901522</v>
      </c>
      <c r="N62" s="173">
        <f t="shared" si="67"/>
        <v>1.5912131038167754</v>
      </c>
      <c r="O62" s="173">
        <f t="shared" si="67"/>
        <v>1.5446568103756342</v>
      </c>
      <c r="P62" s="173">
        <f t="shared" si="67"/>
        <v>1.7992609602441392</v>
      </c>
      <c r="Q62" s="173">
        <f t="shared" si="67"/>
        <v>1.9965228169531379</v>
      </c>
      <c r="S62" s="68">
        <f t="shared" si="26"/>
        <v>36.594884719824748</v>
      </c>
      <c r="T62" s="69">
        <f t="shared" si="27"/>
        <v>53.812859750325437</v>
      </c>
      <c r="U62" s="69">
        <f t="shared" si="28"/>
        <v>90.407744470150178</v>
      </c>
      <c r="W62" t="str">
        <f t="shared" si="29"/>
        <v>61 Caring personal service occupations</v>
      </c>
      <c r="X62" s="173">
        <f t="shared" ref="X62:AB62" si="68">X25/X$35*100</f>
        <v>14.526037652239321</v>
      </c>
      <c r="Y62" s="173">
        <f t="shared" si="68"/>
        <v>14.495944126134614</v>
      </c>
      <c r="Z62" s="173">
        <f t="shared" si="68"/>
        <v>14.180928516402687</v>
      </c>
      <c r="AA62" s="173">
        <f t="shared" si="68"/>
        <v>14.129151945317039</v>
      </c>
      <c r="AB62" s="173">
        <f t="shared" si="68"/>
        <v>14.486917576597763</v>
      </c>
      <c r="AD62" s="68">
        <f t="shared" si="31"/>
        <v>11.675833614982835</v>
      </c>
      <c r="AE62" s="69">
        <f t="shared" si="32"/>
        <v>61.686363720813198</v>
      </c>
      <c r="AF62" s="69">
        <f t="shared" si="33"/>
        <v>73.362197335796026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2.3668970952047519</v>
      </c>
      <c r="C63" s="173">
        <f t="shared" si="52"/>
        <v>2.1803087459336061</v>
      </c>
      <c r="D63" s="173">
        <f t="shared" si="52"/>
        <v>2.0378518460442288</v>
      </c>
      <c r="E63" s="173">
        <f t="shared" si="52"/>
        <v>1.8244523707670954</v>
      </c>
      <c r="F63" s="173">
        <f t="shared" si="52"/>
        <v>1.760819054937746</v>
      </c>
      <c r="H63" s="68">
        <f t="shared" si="21"/>
        <v>-7.209369289385295</v>
      </c>
      <c r="I63" s="69">
        <f t="shared" si="22"/>
        <v>47.658020517098052</v>
      </c>
      <c r="J63" s="69">
        <f t="shared" si="23"/>
        <v>40.448651227712759</v>
      </c>
      <c r="L63" t="str">
        <f t="shared" si="24"/>
        <v>62 Leisure, travel and related personal service occupations</v>
      </c>
      <c r="M63" s="173">
        <f t="shared" ref="M63:Q63" si="69">M26/M$35*100</f>
        <v>1.1316969035209206</v>
      </c>
      <c r="N63" s="173">
        <f t="shared" si="69"/>
        <v>1.123494773480215</v>
      </c>
      <c r="O63" s="173">
        <f t="shared" si="69"/>
        <v>1.093524287567601</v>
      </c>
      <c r="P63" s="173">
        <f t="shared" si="69"/>
        <v>1.0184032019289975</v>
      </c>
      <c r="Q63" s="173">
        <f t="shared" si="69"/>
        <v>1.0334567670176011</v>
      </c>
      <c r="S63" s="68">
        <f t="shared" si="26"/>
        <v>-0.12517261979798863</v>
      </c>
      <c r="T63" s="69">
        <f t="shared" si="27"/>
        <v>42.136804674066283</v>
      </c>
      <c r="U63" s="69">
        <f t="shared" si="28"/>
        <v>42.011632054268297</v>
      </c>
      <c r="W63" t="str">
        <f t="shared" si="29"/>
        <v>62 Leisure, travel and related personal service occupations</v>
      </c>
      <c r="X63" s="173">
        <f t="shared" ref="X63:AB63" si="70">X26/X$35*100</f>
        <v>3.8149163281692635</v>
      </c>
      <c r="Y63" s="173">
        <f t="shared" si="70"/>
        <v>3.3953761827255686</v>
      </c>
      <c r="Z63" s="173">
        <f t="shared" si="70"/>
        <v>3.1024762112089013</v>
      </c>
      <c r="AA63" s="173">
        <f t="shared" si="70"/>
        <v>2.7247002805905081</v>
      </c>
      <c r="AB63" s="173">
        <f t="shared" si="70"/>
        <v>2.5535554502063</v>
      </c>
      <c r="AD63" s="68">
        <f t="shared" si="31"/>
        <v>-10.024407666637506</v>
      </c>
      <c r="AE63" s="69">
        <f t="shared" si="32"/>
        <v>49.851979156608039</v>
      </c>
      <c r="AF63" s="69">
        <f t="shared" si="33"/>
        <v>39.827571489970538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9.6354314447338482E-2</v>
      </c>
      <c r="C64" s="173">
        <f t="shared" si="52"/>
        <v>8.1885069085248355E-2</v>
      </c>
      <c r="D64" s="173">
        <f t="shared" si="52"/>
        <v>0.1015724248183935</v>
      </c>
      <c r="E64" s="173">
        <f t="shared" si="52"/>
        <v>7.5338347406838299E-2</v>
      </c>
      <c r="F64" s="173">
        <f t="shared" si="52"/>
        <v>7.8880231026977679E-2</v>
      </c>
      <c r="H64" s="68">
        <f t="shared" si="21"/>
        <v>-16.602245370423645</v>
      </c>
      <c r="I64" s="69">
        <f t="shared" si="22"/>
        <v>40.918840110224295</v>
      </c>
      <c r="J64" s="69">
        <f t="shared" si="23"/>
        <v>24.316594739800649</v>
      </c>
      <c r="L64" t="str">
        <f t="shared" si="24"/>
        <v>63 Community and civil enforcement occupations</v>
      </c>
      <c r="M64" s="173">
        <f t="shared" ref="M64:Q64" si="71">M27/M$35*100</f>
        <v>0.1346601515481293</v>
      </c>
      <c r="N64" s="173">
        <f t="shared" si="71"/>
        <v>9.9709997751251389E-2</v>
      </c>
      <c r="O64" s="173">
        <f t="shared" si="71"/>
        <v>0.14518277684614089</v>
      </c>
      <c r="P64" s="173">
        <f t="shared" si="71"/>
        <v>8.0866788116496571E-2</v>
      </c>
      <c r="Q64" s="173">
        <f t="shared" si="71"/>
        <v>9.0047177250478949E-2</v>
      </c>
      <c r="S64" s="68">
        <f t="shared" si="26"/>
        <v>-34.453853198610403</v>
      </c>
      <c r="T64" s="69">
        <f t="shared" si="27"/>
        <v>25.915308807226417</v>
      </c>
      <c r="U64" s="69">
        <f t="shared" si="28"/>
        <v>-8.5385443913839865</v>
      </c>
      <c r="W64" t="str">
        <f t="shared" si="29"/>
        <v>63 Community and civil enforcement occupations</v>
      </c>
      <c r="X64" s="173">
        <f t="shared" ref="X64:AB64" si="72">X27/X$35*100</f>
        <v>5.1448566188720547E-2</v>
      </c>
      <c r="Y64" s="173">
        <f t="shared" si="72"/>
        <v>6.1390932037722272E-2</v>
      </c>
      <c r="Z64" s="173">
        <f t="shared" si="72"/>
        <v>5.240659996727258E-2</v>
      </c>
      <c r="AA64" s="173">
        <f t="shared" si="72"/>
        <v>6.9163826811988308E-2</v>
      </c>
      <c r="AB64" s="173">
        <f t="shared" si="72"/>
        <v>6.6709618331769874E-2</v>
      </c>
      <c r="AD64" s="68">
        <f t="shared" si="31"/>
        <v>39.152288468163768</v>
      </c>
      <c r="AE64" s="69">
        <f t="shared" si="32"/>
        <v>87.77819876196952</v>
      </c>
      <c r="AF64" s="69">
        <f t="shared" si="33"/>
        <v>126.93048723013327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6.2614331007109865</v>
      </c>
      <c r="C65" s="173">
        <f t="shared" si="73"/>
        <v>5.5076364415415195</v>
      </c>
      <c r="D65" s="173">
        <f t="shared" si="73"/>
        <v>5.5631732641093956</v>
      </c>
      <c r="E65" s="173">
        <f t="shared" si="73"/>
        <v>5.3102771761239458</v>
      </c>
      <c r="F65" s="173">
        <f t="shared" si="73"/>
        <v>5.0115295132193483</v>
      </c>
      <c r="H65" s="68">
        <f t="shared" si="21"/>
        <v>-3.2591919506259752</v>
      </c>
      <c r="I65" s="69">
        <f t="shared" si="22"/>
        <v>44.480649450733502</v>
      </c>
      <c r="J65" s="69">
        <f t="shared" si="23"/>
        <v>41.221457500107526</v>
      </c>
      <c r="L65" t="str">
        <f t="shared" si="24"/>
        <v>71 Sales occupations</v>
      </c>
      <c r="M65" s="173">
        <f t="shared" ref="M65:Q65" si="74">M28/M$35*100</f>
        <v>4.6305849446507468</v>
      </c>
      <c r="N65" s="173">
        <f t="shared" si="74"/>
        <v>4.4093861038662325</v>
      </c>
      <c r="O65" s="173">
        <f t="shared" si="74"/>
        <v>4.5307159274704212</v>
      </c>
      <c r="P65" s="173">
        <f t="shared" si="74"/>
        <v>4.3754123295396861</v>
      </c>
      <c r="Q65" s="173">
        <f t="shared" si="74"/>
        <v>4.2057580495098641</v>
      </c>
      <c r="S65" s="68">
        <f t="shared" si="26"/>
        <v>-1.8998631104301837</v>
      </c>
      <c r="T65" s="69">
        <f t="shared" si="27"/>
        <v>32.232692383541497</v>
      </c>
      <c r="U65" s="69">
        <f t="shared" si="28"/>
        <v>30.332829273111315</v>
      </c>
      <c r="W65" t="str">
        <f t="shared" si="29"/>
        <v>71 Sales occupations</v>
      </c>
      <c r="X65" s="173">
        <f t="shared" ref="X65:AB65" si="75">X28/X$35*100</f>
        <v>8.1732685359052795</v>
      </c>
      <c r="Y65" s="173">
        <f t="shared" si="75"/>
        <v>6.7703451656295401</v>
      </c>
      <c r="Z65" s="173">
        <f t="shared" si="75"/>
        <v>6.7271541589930219</v>
      </c>
      <c r="AA65" s="173">
        <f t="shared" si="75"/>
        <v>6.3543947766892099</v>
      </c>
      <c r="AB65" s="173">
        <f t="shared" si="75"/>
        <v>5.8897223700113006</v>
      </c>
      <c r="AD65" s="68">
        <f t="shared" si="31"/>
        <v>-4.2913203347351425</v>
      </c>
      <c r="AE65" s="69">
        <f t="shared" si="32"/>
        <v>53.780433110569483</v>
      </c>
      <c r="AF65" s="69">
        <f t="shared" si="33"/>
        <v>49.489112775834343</v>
      </c>
    </row>
    <row r="66" spans="1:32" x14ac:dyDescent="0.2">
      <c r="A66" t="str">
        <f t="shared" si="19"/>
        <v>72 Customer service occupations</v>
      </c>
      <c r="B66" s="173">
        <f t="shared" si="73"/>
        <v>1.6805022287292761</v>
      </c>
      <c r="C66" s="173">
        <f t="shared" si="73"/>
        <v>1.715028157714183</v>
      </c>
      <c r="D66" s="173">
        <f t="shared" si="73"/>
        <v>1.7948737266884225</v>
      </c>
      <c r="E66" s="173">
        <f t="shared" si="73"/>
        <v>1.9851764388105435</v>
      </c>
      <c r="F66" s="173">
        <f t="shared" si="73"/>
        <v>2.166635904111573</v>
      </c>
      <c r="H66" s="68">
        <f t="shared" si="21"/>
        <v>29.632542743869678</v>
      </c>
      <c r="I66" s="69">
        <f t="shared" si="22"/>
        <v>52.687924066073066</v>
      </c>
      <c r="J66" s="69">
        <f t="shared" si="23"/>
        <v>82.320466809942744</v>
      </c>
      <c r="L66" t="str">
        <f t="shared" si="24"/>
        <v>72 Customer service occupations</v>
      </c>
      <c r="M66" s="173">
        <f t="shared" ref="M66:Q66" si="76">M29/M$35*100</f>
        <v>1.3223674290382186</v>
      </c>
      <c r="N66" s="173">
        <f t="shared" si="76"/>
        <v>1.1990850677789431</v>
      </c>
      <c r="O66" s="173">
        <f t="shared" si="76"/>
        <v>1.4146628531830332</v>
      </c>
      <c r="P66" s="173">
        <f t="shared" si="76"/>
        <v>1.7660956714376614</v>
      </c>
      <c r="Q66" s="173">
        <f t="shared" si="76"/>
        <v>2.0084623047164669</v>
      </c>
      <c r="S66" s="68">
        <f t="shared" si="26"/>
        <v>50.038563369570277</v>
      </c>
      <c r="T66" s="69">
        <f t="shared" si="27"/>
        <v>45.549266681360386</v>
      </c>
      <c r="U66" s="69">
        <f t="shared" si="28"/>
        <v>95.587830050930648</v>
      </c>
      <c r="W66" t="str">
        <f t="shared" si="29"/>
        <v>72 Customer service occupations</v>
      </c>
      <c r="X66" s="173">
        <f t="shared" ref="X66:AB66" si="77">X29/X$35*100</f>
        <v>2.1003419287536182</v>
      </c>
      <c r="Y66" s="173">
        <f t="shared" si="77"/>
        <v>2.3082315635726278</v>
      </c>
      <c r="Z66" s="173">
        <f t="shared" si="77"/>
        <v>2.2235192281364262</v>
      </c>
      <c r="AA66" s="173">
        <f t="shared" si="77"/>
        <v>2.2298600270266933</v>
      </c>
      <c r="AB66" s="173">
        <f t="shared" si="77"/>
        <v>2.3390258823845391</v>
      </c>
      <c r="AD66" s="68">
        <f t="shared" si="31"/>
        <v>14.995810809403428</v>
      </c>
      <c r="AE66" s="69">
        <f t="shared" si="32"/>
        <v>57.808305762661263</v>
      </c>
      <c r="AF66" s="69">
        <f t="shared" si="33"/>
        <v>72.804116572064686</v>
      </c>
    </row>
    <row r="67" spans="1:32" x14ac:dyDescent="0.2">
      <c r="A67" t="str">
        <f t="shared" si="19"/>
        <v>81 Process, plant and machine operatives</v>
      </c>
      <c r="B67" s="173">
        <f t="shared" si="73"/>
        <v>4.2532793196157472</v>
      </c>
      <c r="C67" s="173">
        <f t="shared" si="73"/>
        <v>3.69126198798606</v>
      </c>
      <c r="D67" s="173">
        <f t="shared" si="73"/>
        <v>3.2845293672548603</v>
      </c>
      <c r="E67" s="173">
        <f t="shared" si="73"/>
        <v>3.3533365772097743</v>
      </c>
      <c r="F67" s="173">
        <f t="shared" si="73"/>
        <v>3.0223957290003027</v>
      </c>
      <c r="H67" s="68">
        <f t="shared" si="21"/>
        <v>-1.1810620366355058</v>
      </c>
      <c r="I67" s="69">
        <f t="shared" si="22"/>
        <v>41.23253737692054</v>
      </c>
      <c r="J67" s="69">
        <f t="shared" si="23"/>
        <v>40.051475340285037</v>
      </c>
      <c r="L67" t="str">
        <f t="shared" si="24"/>
        <v>81 Process, plant and machine operatives</v>
      </c>
      <c r="M67" s="173">
        <f t="shared" ref="M67:Q67" si="78">M30/M$35*100</f>
        <v>6.1996133230066972</v>
      </c>
      <c r="N67" s="173">
        <f t="shared" si="78"/>
        <v>5.3443027597226775</v>
      </c>
      <c r="O67" s="173">
        <f t="shared" si="78"/>
        <v>4.767684533763787</v>
      </c>
      <c r="P67" s="173">
        <f t="shared" si="78"/>
        <v>4.7279924798039028</v>
      </c>
      <c r="Q67" s="173">
        <f t="shared" si="78"/>
        <v>4.2178847952424601</v>
      </c>
      <c r="S67" s="68">
        <f t="shared" si="26"/>
        <v>-6.5069422845100782</v>
      </c>
      <c r="T67" s="69">
        <f t="shared" si="27"/>
        <v>36.054859485816465</v>
      </c>
      <c r="U67" s="69">
        <f t="shared" si="28"/>
        <v>29.54791720130639</v>
      </c>
      <c r="W67" t="str">
        <f t="shared" si="29"/>
        <v>81 Process, plant and machine operatives</v>
      </c>
      <c r="X67" s="173">
        <f t="shared" ref="X67:AB67" si="79">X30/X$35*100</f>
        <v>1.9716013457474206</v>
      </c>
      <c r="Y67" s="173">
        <f t="shared" si="79"/>
        <v>1.7906852869004632</v>
      </c>
      <c r="Z67" s="173">
        <f t="shared" si="79"/>
        <v>1.6124367618749056</v>
      </c>
      <c r="AA67" s="173">
        <f t="shared" si="79"/>
        <v>1.8180318453400721</v>
      </c>
      <c r="AB67" s="173">
        <f t="shared" si="79"/>
        <v>1.7194581025999782</v>
      </c>
      <c r="AD67" s="68">
        <f t="shared" si="31"/>
        <v>16.572682027474915</v>
      </c>
      <c r="AE67" s="69">
        <f t="shared" si="32"/>
        <v>58.492251048054754</v>
      </c>
      <c r="AF67" s="69">
        <f t="shared" si="33"/>
        <v>75.064933075529666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3.9353205316742086</v>
      </c>
      <c r="C68" s="173">
        <f t="shared" si="73"/>
        <v>4.0735334871914537</v>
      </c>
      <c r="D68" s="173">
        <f t="shared" si="73"/>
        <v>3.7047385516758005</v>
      </c>
      <c r="E68" s="173">
        <f t="shared" si="73"/>
        <v>3.6696258451208394</v>
      </c>
      <c r="F68" s="173">
        <f t="shared" si="73"/>
        <v>3.5040313985201132</v>
      </c>
      <c r="H68" s="68">
        <f t="shared" si="21"/>
        <v>1.5716316276445763</v>
      </c>
      <c r="I68" s="69">
        <f t="shared" si="22"/>
        <v>53.90474424310554</v>
      </c>
      <c r="J68" s="69">
        <f t="shared" si="23"/>
        <v>55.476375870750118</v>
      </c>
      <c r="L68" t="str">
        <f t="shared" si="24"/>
        <v>82 Transport and mobile machine drivers and operatives</v>
      </c>
      <c r="M68" s="173">
        <f t="shared" ref="M68:Q68" si="80">M31/M$35*100</f>
        <v>6.9286304584347604</v>
      </c>
      <c r="N68" s="173">
        <f t="shared" si="80"/>
        <v>7.2420788258888873</v>
      </c>
      <c r="O68" s="173">
        <f t="shared" si="80"/>
        <v>6.6632012880634806</v>
      </c>
      <c r="P68" s="173">
        <f t="shared" si="80"/>
        <v>6.5295560345072223</v>
      </c>
      <c r="Q68" s="173">
        <f t="shared" si="80"/>
        <v>6.2552933751921556</v>
      </c>
      <c r="S68" s="68">
        <f t="shared" si="26"/>
        <v>-0.78966600474574644</v>
      </c>
      <c r="T68" s="69">
        <f t="shared" si="27"/>
        <v>52.302421749782113</v>
      </c>
      <c r="U68" s="69">
        <f t="shared" si="28"/>
        <v>51.512755745036365</v>
      </c>
      <c r="W68" t="str">
        <f t="shared" si="29"/>
        <v>82 Transport and mobile machine drivers and operatives</v>
      </c>
      <c r="X68" s="173">
        <f t="shared" ref="X68:AB68" si="81">X31/X$35*100</f>
        <v>0.42627772763750771</v>
      </c>
      <c r="Y68" s="173">
        <f t="shared" si="81"/>
        <v>0.43051176018639015</v>
      </c>
      <c r="Z68" s="173">
        <f t="shared" si="81"/>
        <v>0.36940063389749878</v>
      </c>
      <c r="AA68" s="173">
        <f t="shared" si="81"/>
        <v>0.47547060649283085</v>
      </c>
      <c r="AB68" s="173">
        <f t="shared" si="81"/>
        <v>0.50549059148572562</v>
      </c>
      <c r="AD68" s="68">
        <f t="shared" si="31"/>
        <v>49.590261675408065</v>
      </c>
      <c r="AE68" s="69">
        <f t="shared" si="32"/>
        <v>86.489086838757672</v>
      </c>
      <c r="AF68" s="69">
        <f t="shared" si="33"/>
        <v>136.07934851416573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2.2770601443876317</v>
      </c>
      <c r="C69" s="173">
        <f t="shared" si="73"/>
        <v>1.8782980324659706</v>
      </c>
      <c r="D69" s="173">
        <f t="shared" si="73"/>
        <v>1.6434758960400198</v>
      </c>
      <c r="E69" s="173">
        <f t="shared" si="73"/>
        <v>2.7729771019330633</v>
      </c>
      <c r="F69" s="173">
        <f t="shared" si="73"/>
        <v>2.9814117695312099</v>
      </c>
      <c r="H69" s="68">
        <f t="shared" si="21"/>
        <v>94.814207966920279</v>
      </c>
      <c r="I69" s="69">
        <f t="shared" si="22"/>
        <v>81.589575997013569</v>
      </c>
      <c r="J69" s="69">
        <f t="shared" si="23"/>
        <v>176.40378396393385</v>
      </c>
      <c r="L69" t="str">
        <f t="shared" si="24"/>
        <v>91 Elementary trades and related occupations</v>
      </c>
      <c r="M69" s="173">
        <f t="shared" ref="M69:Q70" si="82">M32/M$35*100</f>
        <v>3.096669646467705</v>
      </c>
      <c r="N69" s="173">
        <f t="shared" si="82"/>
        <v>2.6423849535597488</v>
      </c>
      <c r="O69" s="173">
        <f t="shared" si="82"/>
        <v>2.3926623324866352</v>
      </c>
      <c r="P69" s="173">
        <f t="shared" si="82"/>
        <v>3.153028538894064</v>
      </c>
      <c r="Q69" s="173">
        <f t="shared" si="82"/>
        <v>3.3235609717164256</v>
      </c>
      <c r="S69" s="68">
        <f t="shared" si="26"/>
        <v>46.796060087483113</v>
      </c>
      <c r="T69" s="69">
        <f t="shared" si="27"/>
        <v>46.396142323104478</v>
      </c>
      <c r="U69" s="69">
        <f t="shared" si="28"/>
        <v>93.192202410587598</v>
      </c>
      <c r="W69" t="str">
        <f t="shared" si="29"/>
        <v>91 Elementary trades and related occupations</v>
      </c>
      <c r="X69" s="173">
        <f t="shared" ref="X69:AB70" si="83">X32/X$35*100</f>
        <v>1.3162358743439673</v>
      </c>
      <c r="Y69" s="173">
        <f t="shared" si="83"/>
        <v>0.99979229645230716</v>
      </c>
      <c r="Z69" s="173">
        <f t="shared" si="83"/>
        <v>0.79885145705971206</v>
      </c>
      <c r="AA69" s="173">
        <f t="shared" si="83"/>
        <v>2.3485110457956884</v>
      </c>
      <c r="AB69" s="173">
        <f t="shared" si="83"/>
        <v>2.6085107686284825</v>
      </c>
      <c r="AD69" s="68">
        <f t="shared" si="31"/>
        <v>256.9558336203649</v>
      </c>
      <c r="AE69" s="69">
        <f t="shared" si="32"/>
        <v>200.42632418941761</v>
      </c>
      <c r="AF69" s="69">
        <f t="shared" si="33"/>
        <v>457.38215780978254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9.2364112227796102</v>
      </c>
      <c r="C70" s="173">
        <f t="shared" si="73"/>
        <v>9.2542942962051224</v>
      </c>
      <c r="D70" s="173">
        <f t="shared" si="73"/>
        <v>8.5040919174509355</v>
      </c>
      <c r="E70" s="173">
        <f t="shared" si="73"/>
        <v>7.3941558683547264</v>
      </c>
      <c r="F70" s="173">
        <f t="shared" si="73"/>
        <v>6.549947837630107</v>
      </c>
      <c r="H70" s="68">
        <f t="shared" si="21"/>
        <v>-17.287356671766812</v>
      </c>
      <c r="I70" s="69">
        <f t="shared" si="22"/>
        <v>43.806197934929976</v>
      </c>
      <c r="J70" s="69">
        <f t="shared" si="23"/>
        <v>26.518841263163161</v>
      </c>
      <c r="L70" t="str">
        <f t="shared" si="24"/>
        <v>92 Elementary administration and service occupations</v>
      </c>
      <c r="M70" s="173">
        <f t="shared" si="82"/>
        <v>8.442802837391767</v>
      </c>
      <c r="N70" s="173">
        <f t="shared" si="82"/>
        <v>7.8965952765035112</v>
      </c>
      <c r="O70" s="173">
        <f t="shared" si="82"/>
        <v>7.6222648220259597</v>
      </c>
      <c r="P70" s="173">
        <f t="shared" si="82"/>
        <v>7.2839720735011699</v>
      </c>
      <c r="Q70" s="173">
        <f t="shared" si="82"/>
        <v>6.6191262489724512</v>
      </c>
      <c r="S70" s="68">
        <f t="shared" si="26"/>
        <v>-8.2282966047771158</v>
      </c>
      <c r="T70" s="69">
        <f t="shared" si="27"/>
        <v>39.011492415156162</v>
      </c>
      <c r="U70" s="69">
        <f t="shared" si="28"/>
        <v>30.783195810379048</v>
      </c>
      <c r="W70" t="str">
        <f t="shared" si="29"/>
        <v>92 Elementary administration and service occupations</v>
      </c>
      <c r="X70" s="173">
        <f t="shared" si="83"/>
        <v>10.166754509010005</v>
      </c>
      <c r="Y70" s="173">
        <f t="shared" si="83"/>
        <v>10.815303055366426</v>
      </c>
      <c r="Z70" s="173">
        <f t="shared" si="83"/>
        <v>9.4982539571210634</v>
      </c>
      <c r="AA70" s="173">
        <f t="shared" si="83"/>
        <v>7.5172162657202266</v>
      </c>
      <c r="AB70" s="173">
        <f t="shared" si="83"/>
        <v>6.4745517862418058</v>
      </c>
      <c r="AD70" s="68">
        <f t="shared" si="31"/>
        <v>-25.483265768557395</v>
      </c>
      <c r="AE70" s="69">
        <f t="shared" si="32"/>
        <v>48.144061940174836</v>
      </c>
      <c r="AF70" s="69">
        <f t="shared" si="33"/>
        <v>22.660796171617438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7.389545540736961</v>
      </c>
      <c r="I72" s="67">
        <f>IF(D35&gt;0,I35/D35*100,0)</f>
        <v>49.978611488420086</v>
      </c>
      <c r="J72" s="67">
        <f>IF(D35&gt;0,(J35/D35)*100,0)</f>
        <v>57.36815702915704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5.6798435526741802</v>
      </c>
      <c r="T72" s="67">
        <f t="shared" ref="T72" si="85">IF(O35&gt;0,T35/O35*100,0)</f>
        <v>41.280121660434965</v>
      </c>
      <c r="U72" s="67">
        <f t="shared" ref="U72" si="86">IF(O35&gt;0,(U35/O35)*100,0)</f>
        <v>46.959965213109136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9.3170445079369681</v>
      </c>
      <c r="AE72" s="67">
        <f t="shared" ref="AE72" si="88">IF(Z35&gt;0,AE35/Z35*100,0)</f>
        <v>59.785191978297128</v>
      </c>
      <c r="AF72" s="67">
        <f t="shared" ref="AF72" si="89">IF(Z35&gt;0,(AF35/Z35)*100,0)</f>
        <v>69.102236486234005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Worcestershire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Worcestershire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Worcestershire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3.6267043131957832</v>
      </c>
      <c r="C82" s="18">
        <f t="shared" ref="B82:E107" si="96">IF(AND(D$6-C$6 &lt;&gt; 0,C8&lt;&gt;0,D8&lt;&gt;0),(EXP(LN(D8/C8)/(D$6-C$6))-1)*100,0)</f>
        <v>2.6131418727199041</v>
      </c>
      <c r="D82" s="18">
        <f t="shared" si="96"/>
        <v>-1.9336644536279479</v>
      </c>
      <c r="E82" s="18">
        <f t="shared" si="96"/>
        <v>1.01165678473083</v>
      </c>
      <c r="F82" s="18">
        <f t="shared" ref="F82:F107" si="97">IF(AND(F$6-D$6 &lt;&gt; 0,D8&lt;&gt;0,F8&lt;&gt;0),(EXP(LN(F8/D8)/(F$6-D$6))-1)*100,0)</f>
        <v>2.0183130896334056E-2</v>
      </c>
      <c r="H82" s="18">
        <f t="shared" ref="H82:H107" si="98">IF($F$6-$D$6 &lt;&gt; 0,(EXP(LN(1+(H45/100))/($F$6-$D$6))-1)*100,0)</f>
        <v>2.0183130896334056E-2</v>
      </c>
      <c r="I82" s="18">
        <f t="shared" ref="I82:I107" si="99">IF(D8&gt;0,((1+(I8/D8))^(1/($F$6-$D$6))-1)*100,0)</f>
        <v>2.663693480714624</v>
      </c>
      <c r="J82" s="18">
        <f t="shared" ref="J82:J107" si="100">IF($F$6-$D$6 &lt;&gt; 0,(EXP(LN(1+(J45/100))/($F$6-$D$6))-1)*100,0)</f>
        <v>2.677668485410778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2.6932470096324046</v>
      </c>
      <c r="N82" s="18">
        <f t="shared" si="102"/>
        <v>1.5475298621081324</v>
      </c>
      <c r="O82" s="18">
        <f t="shared" si="102"/>
        <v>-2.7166917724360862</v>
      </c>
      <c r="P82" s="18">
        <f t="shared" si="102"/>
        <v>0.58512665236252204</v>
      </c>
      <c r="Q82" s="18">
        <f t="shared" ref="Q82:Q107" si="103">IF(AND(Q$6-O$6 &lt;&gt; 0,O8&lt;&gt;0,Q8&lt;&gt;0),(EXP(LN(Q8/O8)/(Q$6-O$6))-1)*100,0)</f>
        <v>-0.52774690952898107</v>
      </c>
      <c r="S82" s="18">
        <f t="shared" ref="S82:S107" si="104">IF($F$6-$D$6 &lt;&gt; 0,(EXP(LN(1+(S45/100))/($F$6-$D$6))-1)*100,0)</f>
        <v>-0.52774690952898107</v>
      </c>
      <c r="T82" s="18">
        <f t="shared" ref="T82:T107" si="105">IF(O8&gt;0,((1+(T8/O8))^(1/($F$6-$D$6))-1)*100,0)</f>
        <v>2.3633914823185442</v>
      </c>
      <c r="U82" s="18">
        <f t="shared" ref="U82:U107" si="106">IF($F$6-$D$6 &lt;&gt; 0,(EXP(LN(1+(U45/100))/($F$6-$D$6))-1)*100,0)</f>
        <v>1.9870607464462564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5.8073671113961334</v>
      </c>
      <c r="Y82" s="18">
        <f t="shared" si="108"/>
        <v>4.9238952363404698</v>
      </c>
      <c r="Z82" s="18">
        <f t="shared" si="108"/>
        <v>-0.36721168907944968</v>
      </c>
      <c r="AA82" s="18">
        <f t="shared" si="108"/>
        <v>1.7653838054105142</v>
      </c>
      <c r="AB82" s="18">
        <f t="shared" ref="AB82:AB107" si="109">IF(AND(AB$6-Z$6 &lt;&gt; 0,Z8&lt;&gt;0,AB8&lt;&gt;0),(EXP(LN(AB8/Z8)/(AB$6-Z$6))-1)*100,0)</f>
        <v>1.0494943789385092</v>
      </c>
      <c r="AD82" s="18">
        <f t="shared" ref="AD82:AD107" si="110">IF($F$6-$D$6 &lt;&gt; 0,(EXP(LN(1+(AD45/100))/($F$6-$D$6))-1)*100,0)</f>
        <v>1.0494943789385092</v>
      </c>
      <c r="AE82" s="18">
        <f t="shared" ref="AE82:AE107" si="111">IF(Z8&gt;0,((1+(AE8/Z8))^(1/($F$6-$D$6))-1)*100,0)</f>
        <v>3.2566127707982728</v>
      </c>
      <c r="AF82" s="18">
        <f t="shared" ref="AF82:AF107" si="112">IF($F$6-$D$6 &lt;&gt; 0,(EXP(LN(1+(AF45/100))/($F$6-$D$6))-1)*100,0)</f>
        <v>3.9451495025079941</v>
      </c>
    </row>
    <row r="83" spans="1:32" x14ac:dyDescent="0.2">
      <c r="A83" t="str">
        <f t="shared" si="95"/>
        <v>12 Other managers and proprietors</v>
      </c>
      <c r="B83" s="18">
        <f t="shared" si="96"/>
        <v>1.6152459214394232</v>
      </c>
      <c r="C83" s="18">
        <f t="shared" si="96"/>
        <v>4.4059524684402884</v>
      </c>
      <c r="D83" s="18">
        <f t="shared" si="96"/>
        <v>0.56153249947088479</v>
      </c>
      <c r="E83" s="18">
        <f t="shared" si="96"/>
        <v>1.4664154662533235</v>
      </c>
      <c r="F83" s="18">
        <f t="shared" si="97"/>
        <v>1.1638866977729201</v>
      </c>
      <c r="H83" s="18">
        <f t="shared" si="98"/>
        <v>1.1638866977729201</v>
      </c>
      <c r="I83" s="18">
        <f t="shared" si="99"/>
        <v>3.2470697141801175</v>
      </c>
      <c r="J83" s="18">
        <f t="shared" si="100"/>
        <v>4.0137773759583828</v>
      </c>
      <c r="L83" t="str">
        <f t="shared" si="101"/>
        <v>12 Other managers and proprietors</v>
      </c>
      <c r="M83" s="18">
        <f t="shared" si="102"/>
        <v>2.1385591148681549</v>
      </c>
      <c r="N83" s="18">
        <f t="shared" si="102"/>
        <v>-5.2363059272651835</v>
      </c>
      <c r="O83" s="18">
        <f t="shared" si="102"/>
        <v>2.357545856612786</v>
      </c>
      <c r="P83" s="18">
        <f t="shared" si="102"/>
        <v>1.4238154311245088</v>
      </c>
      <c r="Q83" s="18">
        <f t="shared" si="103"/>
        <v>1.7341086357831381</v>
      </c>
      <c r="S83" s="18">
        <f t="shared" si="104"/>
        <v>1.7341086357831381</v>
      </c>
      <c r="T83" s="18">
        <f t="shared" si="105"/>
        <v>3.1886901761704278</v>
      </c>
      <c r="U83" s="18">
        <f t="shared" si="106"/>
        <v>4.3554883313992487</v>
      </c>
      <c r="W83" t="str">
        <f t="shared" si="107"/>
        <v>12 Other managers and proprietors</v>
      </c>
      <c r="X83" s="18">
        <f t="shared" si="108"/>
        <v>0.82665280208051861</v>
      </c>
      <c r="Y83" s="18">
        <f t="shared" si="108"/>
        <v>19.413693278762768</v>
      </c>
      <c r="Z83" s="18">
        <f t="shared" si="108"/>
        <v>-1.8504678896325899</v>
      </c>
      <c r="AA83" s="18">
        <f t="shared" si="108"/>
        <v>1.5310147328400969</v>
      </c>
      <c r="AB83" s="18">
        <f t="shared" si="109"/>
        <v>0.3911037227557701</v>
      </c>
      <c r="AD83" s="18">
        <f t="shared" si="110"/>
        <v>0.3911037227557701</v>
      </c>
      <c r="AE83" s="18">
        <f t="shared" si="111"/>
        <v>3.318545858692179</v>
      </c>
      <c r="AF83" s="18">
        <f t="shared" si="112"/>
        <v>3.5687800053369578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3.1563514883010235</v>
      </c>
      <c r="C84" s="18">
        <f t="shared" si="96"/>
        <v>4.8998667960996389</v>
      </c>
      <c r="D84" s="18">
        <f t="shared" si="96"/>
        <v>3.9980343999407308</v>
      </c>
      <c r="E84" s="18">
        <f t="shared" si="96"/>
        <v>1.3856219551817484</v>
      </c>
      <c r="F84" s="18">
        <f t="shared" si="97"/>
        <v>2.2490520027983907</v>
      </c>
      <c r="H84" s="18">
        <f t="shared" si="98"/>
        <v>2.2490520027983907</v>
      </c>
      <c r="I84" s="18">
        <f t="shared" si="99"/>
        <v>2.5362573949308409</v>
      </c>
      <c r="J84" s="18">
        <f t="shared" si="100"/>
        <v>4.1940594206365533</v>
      </c>
      <c r="L84" t="str">
        <f t="shared" si="101"/>
        <v>21 Science, research, engineering and technology professionals</v>
      </c>
      <c r="M84" s="18">
        <f t="shared" si="102"/>
        <v>3.4125134621422859</v>
      </c>
      <c r="N84" s="18">
        <f t="shared" si="102"/>
        <v>1.4394449856434344</v>
      </c>
      <c r="O84" s="18">
        <f t="shared" si="102"/>
        <v>3.4649838493381768</v>
      </c>
      <c r="P84" s="18">
        <f t="shared" si="102"/>
        <v>1.1280254010563429</v>
      </c>
      <c r="Q84" s="18">
        <f t="shared" si="103"/>
        <v>1.9010869126676821</v>
      </c>
      <c r="S84" s="18">
        <f t="shared" si="104"/>
        <v>1.9010869126676821</v>
      </c>
      <c r="T84" s="18">
        <f t="shared" si="105"/>
        <v>2.2428400038569052</v>
      </c>
      <c r="U84" s="18">
        <f t="shared" si="106"/>
        <v>3.6863278632890406</v>
      </c>
      <c r="W84" t="str">
        <f t="shared" si="107"/>
        <v>21 Science, research, engineering and technology professionals</v>
      </c>
      <c r="X84" s="18">
        <f t="shared" si="108"/>
        <v>1.8118831719408757</v>
      </c>
      <c r="Y84" s="18">
        <f t="shared" si="108"/>
        <v>23.786152505017387</v>
      </c>
      <c r="Z84" s="18">
        <f t="shared" si="108"/>
        <v>6.2574672790887353</v>
      </c>
      <c r="AA84" s="18">
        <f t="shared" si="108"/>
        <v>2.341082733202926</v>
      </c>
      <c r="AB84" s="18">
        <f t="shared" si="109"/>
        <v>3.6302370433042519</v>
      </c>
      <c r="AD84" s="18">
        <f t="shared" si="110"/>
        <v>3.6302370433042519</v>
      </c>
      <c r="AE84" s="18">
        <f t="shared" si="111"/>
        <v>3.7216960006249744</v>
      </c>
      <c r="AF84" s="18">
        <f t="shared" si="112"/>
        <v>6.1190265821198242</v>
      </c>
    </row>
    <row r="85" spans="1:32" x14ac:dyDescent="0.2">
      <c r="A85" t="str">
        <f t="shared" si="95"/>
        <v>22 Health professionals</v>
      </c>
      <c r="B85" s="18">
        <f t="shared" si="96"/>
        <v>5.3805757947318122</v>
      </c>
      <c r="C85" s="18">
        <f t="shared" si="96"/>
        <v>-2.2369520895349049</v>
      </c>
      <c r="D85" s="18">
        <f t="shared" si="96"/>
        <v>-0.26267968825511856</v>
      </c>
      <c r="E85" s="18">
        <f t="shared" si="96"/>
        <v>0.81304138107962665</v>
      </c>
      <c r="F85" s="18">
        <f t="shared" si="97"/>
        <v>0.4531846950629248</v>
      </c>
      <c r="H85" s="18">
        <f t="shared" si="98"/>
        <v>0.4531846950629248</v>
      </c>
      <c r="I85" s="18">
        <f t="shared" si="99"/>
        <v>2.8957271996948197</v>
      </c>
      <c r="J85" s="18">
        <f t="shared" si="100"/>
        <v>3.2029419872323439</v>
      </c>
      <c r="L85" t="str">
        <f t="shared" si="101"/>
        <v>22 Health professionals</v>
      </c>
      <c r="M85" s="18">
        <f t="shared" si="102"/>
        <v>5.8024885132836879</v>
      </c>
      <c r="N85" s="18">
        <f t="shared" si="102"/>
        <v>6.0068478750180176</v>
      </c>
      <c r="O85" s="18">
        <f t="shared" si="102"/>
        <v>-0.27027653167753796</v>
      </c>
      <c r="P85" s="18">
        <f t="shared" si="102"/>
        <v>0.73514007597923481</v>
      </c>
      <c r="Q85" s="18">
        <f t="shared" si="103"/>
        <v>0.3988799989388836</v>
      </c>
      <c r="S85" s="18">
        <f t="shared" si="104"/>
        <v>0.3988799989388836</v>
      </c>
      <c r="T85" s="18">
        <f t="shared" si="105"/>
        <v>2.1980733416391951</v>
      </c>
      <c r="U85" s="18">
        <f t="shared" si="106"/>
        <v>2.4945364054491215</v>
      </c>
      <c r="W85" t="str">
        <f t="shared" si="107"/>
        <v>22 Health professionals</v>
      </c>
      <c r="X85" s="18">
        <f t="shared" si="108"/>
        <v>5.2498115511311338</v>
      </c>
      <c r="Y85" s="18">
        <f t="shared" si="108"/>
        <v>-4.8256198067737621</v>
      </c>
      <c r="Z85" s="18">
        <f t="shared" si="108"/>
        <v>-0.2600232079047804</v>
      </c>
      <c r="AA85" s="18">
        <f t="shared" si="108"/>
        <v>0.84014635751168409</v>
      </c>
      <c r="AB85" s="18">
        <f t="shared" si="109"/>
        <v>0.47208137199659106</v>
      </c>
      <c r="AD85" s="18">
        <f t="shared" si="110"/>
        <v>0.47208137199659106</v>
      </c>
      <c r="AE85" s="18">
        <f t="shared" si="111"/>
        <v>3.1248799272259875</v>
      </c>
      <c r="AF85" s="18">
        <f t="shared" si="112"/>
        <v>3.4354487812884971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0.43096747670439139</v>
      </c>
      <c r="C86" s="18">
        <f t="shared" si="96"/>
        <v>6.1423967130288082</v>
      </c>
      <c r="D86" s="18">
        <f t="shared" si="96"/>
        <v>-0.11218344011549863</v>
      </c>
      <c r="E86" s="18">
        <f t="shared" si="96"/>
        <v>0.99515019054179366</v>
      </c>
      <c r="F86" s="18">
        <f t="shared" si="97"/>
        <v>0.62468169643958849</v>
      </c>
      <c r="H86" s="18">
        <f t="shared" si="98"/>
        <v>0.62468169643958849</v>
      </c>
      <c r="I86" s="18">
        <f t="shared" si="99"/>
        <v>2.8294277461264894</v>
      </c>
      <c r="J86" s="18">
        <f t="shared" si="100"/>
        <v>3.2583505666840873</v>
      </c>
      <c r="L86" t="str">
        <f t="shared" si="101"/>
        <v>23 Teaching and other educational professionals</v>
      </c>
      <c r="M86" s="18">
        <f t="shared" si="102"/>
        <v>-0.88979774015721658</v>
      </c>
      <c r="N86" s="18">
        <f t="shared" si="102"/>
        <v>7.4925193285902303</v>
      </c>
      <c r="O86" s="18">
        <f t="shared" si="102"/>
        <v>0.40996670435964333</v>
      </c>
      <c r="P86" s="18">
        <f t="shared" si="102"/>
        <v>0.74106744312534278</v>
      </c>
      <c r="Q86" s="18">
        <f t="shared" si="103"/>
        <v>0.63057939643087479</v>
      </c>
      <c r="S86" s="18">
        <f t="shared" si="104"/>
        <v>0.63057939643087479</v>
      </c>
      <c r="T86" s="18">
        <f t="shared" si="105"/>
        <v>2.4902113140966131</v>
      </c>
      <c r="U86" s="18">
        <f t="shared" si="106"/>
        <v>2.9430818560531646</v>
      </c>
      <c r="W86" t="str">
        <f t="shared" si="107"/>
        <v>23 Teaching and other educational professionals</v>
      </c>
      <c r="X86" s="18">
        <f t="shared" si="108"/>
        <v>1.077197804999952</v>
      </c>
      <c r="Y86" s="18">
        <f t="shared" si="108"/>
        <v>5.5135258887889949</v>
      </c>
      <c r="Z86" s="18">
        <f t="shared" si="108"/>
        <v>-0.36382498193983093</v>
      </c>
      <c r="AA86" s="18">
        <f t="shared" si="108"/>
        <v>1.1183854542059946</v>
      </c>
      <c r="AB86" s="18">
        <f t="shared" si="109"/>
        <v>0.6218814012997953</v>
      </c>
      <c r="AD86" s="18">
        <f t="shared" si="110"/>
        <v>0.6218814012997953</v>
      </c>
      <c r="AE86" s="18">
        <f t="shared" si="111"/>
        <v>2.9850698348484306</v>
      </c>
      <c r="AF86" s="18">
        <f t="shared" si="112"/>
        <v>3.4033634643088062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4.0495554791688315</v>
      </c>
      <c r="C87" s="18">
        <f t="shared" si="96"/>
        <v>8.9069501526961581</v>
      </c>
      <c r="D87" s="18">
        <f t="shared" si="96"/>
        <v>0.88212860470640031</v>
      </c>
      <c r="E87" s="18">
        <f t="shared" si="96"/>
        <v>1.2424263192960527</v>
      </c>
      <c r="F87" s="18">
        <f t="shared" si="97"/>
        <v>1.1221843305493584</v>
      </c>
      <c r="H87" s="18">
        <f t="shared" si="98"/>
        <v>1.1221843305493584</v>
      </c>
      <c r="I87" s="18">
        <f t="shared" si="99"/>
        <v>2.7958154545544289</v>
      </c>
      <c r="J87" s="18">
        <f t="shared" si="100"/>
        <v>3.5784292733278322</v>
      </c>
      <c r="L87" t="str">
        <f t="shared" si="101"/>
        <v>24 Business, media and public service professionals</v>
      </c>
      <c r="M87" s="18">
        <f t="shared" si="102"/>
        <v>2.9424329258585846</v>
      </c>
      <c r="N87" s="18">
        <f t="shared" si="102"/>
        <v>9.6187979524435363</v>
      </c>
      <c r="O87" s="18">
        <f t="shared" si="102"/>
        <v>1.0976207158564399</v>
      </c>
      <c r="P87" s="18">
        <f t="shared" si="102"/>
        <v>0.90508690539301551</v>
      </c>
      <c r="Q87" s="18">
        <f t="shared" si="103"/>
        <v>0.96922406679682549</v>
      </c>
      <c r="S87" s="18">
        <f t="shared" si="104"/>
        <v>0.96922406679682549</v>
      </c>
      <c r="T87" s="18">
        <f t="shared" si="105"/>
        <v>2.5320498695125204</v>
      </c>
      <c r="U87" s="18">
        <f t="shared" si="106"/>
        <v>3.2291640654854126</v>
      </c>
      <c r="W87" t="str">
        <f t="shared" si="107"/>
        <v>24 Business, media and public service professionals</v>
      </c>
      <c r="X87" s="18">
        <f t="shared" si="108"/>
        <v>5.6869448128682221</v>
      </c>
      <c r="Y87" s="18">
        <f t="shared" si="108"/>
        <v>7.9210992688454551</v>
      </c>
      <c r="Z87" s="18">
        <f t="shared" si="108"/>
        <v>0.57584298775885667</v>
      </c>
      <c r="AA87" s="18">
        <f t="shared" si="108"/>
        <v>1.712230779727153</v>
      </c>
      <c r="AB87" s="18">
        <f t="shared" si="109"/>
        <v>1.332015318081492</v>
      </c>
      <c r="AD87" s="18">
        <f t="shared" si="110"/>
        <v>1.332015318081492</v>
      </c>
      <c r="AE87" s="18">
        <f t="shared" si="111"/>
        <v>3.1515183370537159</v>
      </c>
      <c r="AF87" s="18">
        <f t="shared" si="112"/>
        <v>4.0434129955759346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2.9002481669206936</v>
      </c>
      <c r="C88" s="18">
        <f t="shared" si="96"/>
        <v>7.4259813364599747</v>
      </c>
      <c r="D88" s="18">
        <f t="shared" si="96"/>
        <v>-1.2906174685442751</v>
      </c>
      <c r="E88" s="18">
        <f t="shared" si="96"/>
        <v>0.80543487118467372</v>
      </c>
      <c r="F88" s="18">
        <f t="shared" si="97"/>
        <v>0.10185143936614072</v>
      </c>
      <c r="H88" s="18">
        <f t="shared" si="98"/>
        <v>0.10185143936614072</v>
      </c>
      <c r="I88" s="18">
        <f t="shared" si="99"/>
        <v>2.2041975066049879</v>
      </c>
      <c r="J88" s="18">
        <f t="shared" si="100"/>
        <v>2.279405750520902</v>
      </c>
      <c r="L88" t="str">
        <f t="shared" si="101"/>
        <v>31 Science, engineering and technology associate professionals</v>
      </c>
      <c r="M88" s="18">
        <f t="shared" si="102"/>
        <v>3.79254222642742</v>
      </c>
      <c r="N88" s="18">
        <f t="shared" si="102"/>
        <v>3.3591551177066581</v>
      </c>
      <c r="O88" s="18">
        <f t="shared" si="102"/>
        <v>-2.1247790887916951</v>
      </c>
      <c r="P88" s="18">
        <f t="shared" si="102"/>
        <v>0.3922270781115289</v>
      </c>
      <c r="Q88" s="18">
        <f t="shared" si="103"/>
        <v>-0.45388604779545982</v>
      </c>
      <c r="S88" s="18">
        <f t="shared" si="104"/>
        <v>-0.45388604779545982</v>
      </c>
      <c r="T88" s="18">
        <f t="shared" si="105"/>
        <v>1.9260731946214582</v>
      </c>
      <c r="U88" s="18">
        <f t="shared" si="106"/>
        <v>1.5813589802447847</v>
      </c>
      <c r="W88" t="str">
        <f t="shared" si="107"/>
        <v>31 Science, engineering and technology associate professionals</v>
      </c>
      <c r="X88" s="18">
        <f t="shared" si="108"/>
        <v>-0.19717997004712329</v>
      </c>
      <c r="Y88" s="18">
        <f t="shared" si="108"/>
        <v>23.005013772697659</v>
      </c>
      <c r="Z88" s="18">
        <f t="shared" si="108"/>
        <v>1.2186297692424075</v>
      </c>
      <c r="AA88" s="18">
        <f t="shared" si="108"/>
        <v>1.8584657404354443</v>
      </c>
      <c r="AB88" s="18">
        <f t="shared" si="109"/>
        <v>1.6447389400008339</v>
      </c>
      <c r="AD88" s="18">
        <f t="shared" si="110"/>
        <v>1.6447389400008339</v>
      </c>
      <c r="AE88" s="18">
        <f t="shared" si="111"/>
        <v>3.033771372978955</v>
      </c>
      <c r="AF88" s="18">
        <f t="shared" si="112"/>
        <v>4.1597595010042676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4.3988959695634655</v>
      </c>
      <c r="C89" s="18">
        <f t="shared" si="96"/>
        <v>-0.30119412495797082</v>
      </c>
      <c r="D89" s="18">
        <f t="shared" si="96"/>
        <v>9.9105151107214731</v>
      </c>
      <c r="E89" s="18">
        <f t="shared" si="96"/>
        <v>1.8270685929311581</v>
      </c>
      <c r="F89" s="18">
        <f t="shared" si="97"/>
        <v>4.4532383042272139</v>
      </c>
      <c r="H89" s="18">
        <f t="shared" si="98"/>
        <v>4.4532383042272139</v>
      </c>
      <c r="I89" s="18">
        <f t="shared" si="99"/>
        <v>4.55719444025382</v>
      </c>
      <c r="J89" s="18">
        <f t="shared" si="100"/>
        <v>7.2905318368083893</v>
      </c>
      <c r="L89" t="str">
        <f t="shared" si="101"/>
        <v>32 Health and social care associate professionals</v>
      </c>
      <c r="M89" s="18">
        <f t="shared" si="102"/>
        <v>2.5805914217543746</v>
      </c>
      <c r="N89" s="18">
        <f t="shared" si="102"/>
        <v>4.848676728973067</v>
      </c>
      <c r="O89" s="18">
        <f t="shared" si="102"/>
        <v>5.9544734324612936</v>
      </c>
      <c r="P89" s="18">
        <f t="shared" si="102"/>
        <v>1.1395047194111552</v>
      </c>
      <c r="Q89" s="18">
        <f>IF(AND(Q$6-O$6 &lt;&gt; 0,O15&lt;&gt;0,Q15&lt;&gt;0),(EXP(LN(Q15/O15)/(Q$6-O$6))-1)*100,0)</f>
        <v>2.719677577019608</v>
      </c>
      <c r="S89" s="18">
        <f t="shared" si="104"/>
        <v>2.719677577019608</v>
      </c>
      <c r="T89" s="18">
        <f t="shared" si="105"/>
        <v>3.4050818100297198</v>
      </c>
      <c r="U89" s="18">
        <f t="shared" si="106"/>
        <v>5.2290838053155708</v>
      </c>
      <c r="W89" t="str">
        <f t="shared" si="107"/>
        <v>32 Health and social care associate professionals</v>
      </c>
      <c r="X89" s="18">
        <f t="shared" si="108"/>
        <v>4.9280044748961638</v>
      </c>
      <c r="Y89" s="18">
        <f t="shared" si="108"/>
        <v>-1.7170924335225823</v>
      </c>
      <c r="Z89" s="18">
        <f t="shared" si="108"/>
        <v>10.969659318893221</v>
      </c>
      <c r="AA89" s="18">
        <f t="shared" si="108"/>
        <v>1.9812702034076812</v>
      </c>
      <c r="AB89" s="18">
        <f t="shared" si="109"/>
        <v>4.8934481577714628</v>
      </c>
      <c r="AD89" s="18">
        <f t="shared" si="110"/>
        <v>4.8934481577714628</v>
      </c>
      <c r="AE89" s="18">
        <f t="shared" si="111"/>
        <v>4.8638777580501724</v>
      </c>
      <c r="AF89" s="18">
        <f t="shared" si="112"/>
        <v>7.8027641172249584</v>
      </c>
    </row>
    <row r="90" spans="1:32" x14ac:dyDescent="0.2">
      <c r="A90" t="str">
        <f t="shared" si="95"/>
        <v>33 Protective service occupations</v>
      </c>
      <c r="B90" s="18">
        <f t="shared" si="96"/>
        <v>0.57305837032799456</v>
      </c>
      <c r="C90" s="18">
        <f t="shared" si="96"/>
        <v>5.7720053233756952</v>
      </c>
      <c r="D90" s="18">
        <f t="shared" si="96"/>
        <v>-2.8260649520907566</v>
      </c>
      <c r="E90" s="18">
        <f t="shared" si="96"/>
        <v>0.97646963468247527</v>
      </c>
      <c r="F90" s="18">
        <f t="shared" si="97"/>
        <v>-0.30729384407199856</v>
      </c>
      <c r="H90" s="18">
        <f t="shared" si="98"/>
        <v>-0.30729384407199856</v>
      </c>
      <c r="I90" s="18">
        <f t="shared" si="99"/>
        <v>1.8287945478251855</v>
      </c>
      <c r="J90" s="18">
        <f t="shared" si="100"/>
        <v>1.591594235552507</v>
      </c>
      <c r="L90" t="str">
        <f t="shared" si="101"/>
        <v>33 Protective service occupations</v>
      </c>
      <c r="M90" s="18">
        <f t="shared" si="102"/>
        <v>-0.26167020413911946</v>
      </c>
      <c r="N90" s="18">
        <f t="shared" si="102"/>
        <v>3.4781503193489716</v>
      </c>
      <c r="O90" s="18">
        <f t="shared" si="102"/>
        <v>-3.0248126666678643</v>
      </c>
      <c r="P90" s="18">
        <f t="shared" si="102"/>
        <v>7.6372660177059792E-2</v>
      </c>
      <c r="Q90" s="18">
        <f t="shared" si="103"/>
        <v>-0.96822128335039004</v>
      </c>
      <c r="S90" s="18">
        <f t="shared" si="104"/>
        <v>-0.96822128335039004</v>
      </c>
      <c r="T90" s="18">
        <f t="shared" si="105"/>
        <v>1.4674354509683907</v>
      </c>
      <c r="U90" s="18">
        <f t="shared" si="106"/>
        <v>0.68870402550489374</v>
      </c>
      <c r="W90" t="str">
        <f t="shared" si="107"/>
        <v>33 Protective service occupations</v>
      </c>
      <c r="X90" s="18">
        <f t="shared" si="108"/>
        <v>3.1217602124466559</v>
      </c>
      <c r="Y90" s="18">
        <f t="shared" si="108"/>
        <v>12.21770816173926</v>
      </c>
      <c r="Z90" s="18">
        <f t="shared" si="108"/>
        <v>-2.318513017919277</v>
      </c>
      <c r="AA90" s="18">
        <f t="shared" si="108"/>
        <v>2.9538620549178551</v>
      </c>
      <c r="AB90" s="18">
        <f t="shared" si="109"/>
        <v>1.1655194602261165</v>
      </c>
      <c r="AD90" s="18">
        <f t="shared" si="110"/>
        <v>1.1655194602261165</v>
      </c>
      <c r="AE90" s="18">
        <f t="shared" si="111"/>
        <v>2.6893964807142234</v>
      </c>
      <c r="AF90" s="18">
        <f t="shared" si="112"/>
        <v>3.5142048044796592</v>
      </c>
    </row>
    <row r="91" spans="1:32" x14ac:dyDescent="0.2">
      <c r="A91" t="str">
        <f t="shared" si="95"/>
        <v>34 Culture, media and sports occupations</v>
      </c>
      <c r="B91" s="18">
        <f t="shared" si="96"/>
        <v>1.155705609710389</v>
      </c>
      <c r="C91" s="18">
        <f t="shared" si="96"/>
        <v>2.1587202220354929</v>
      </c>
      <c r="D91" s="18">
        <f t="shared" si="96"/>
        <v>-3.0516970211696082</v>
      </c>
      <c r="E91" s="18">
        <f t="shared" si="96"/>
        <v>1.1130693556486104</v>
      </c>
      <c r="F91" s="18">
        <f t="shared" si="97"/>
        <v>-0.29469498712325626</v>
      </c>
      <c r="H91" s="18">
        <f t="shared" si="98"/>
        <v>-0.29469498712325626</v>
      </c>
      <c r="I91" s="18">
        <f t="shared" si="99"/>
        <v>2.3396275924343568</v>
      </c>
      <c r="J91" s="18">
        <f t="shared" si="100"/>
        <v>2.1277399482461101</v>
      </c>
      <c r="L91" t="str">
        <f t="shared" si="101"/>
        <v>34 Culture, media and sports occupations</v>
      </c>
      <c r="M91" s="18">
        <f t="shared" si="102"/>
        <v>1.3987052195661098</v>
      </c>
      <c r="N91" s="18">
        <f t="shared" si="102"/>
        <v>0.90521564664953758</v>
      </c>
      <c r="O91" s="18">
        <f t="shared" si="102"/>
        <v>-3.2035191584991907</v>
      </c>
      <c r="P91" s="18">
        <f t="shared" si="102"/>
        <v>0.84363631639543524</v>
      </c>
      <c r="Q91" s="18">
        <f t="shared" si="103"/>
        <v>-0.52387613855608972</v>
      </c>
      <c r="S91" s="18">
        <f t="shared" si="104"/>
        <v>-0.52387613855608972</v>
      </c>
      <c r="T91" s="18">
        <f t="shared" si="105"/>
        <v>2.0496497366117028</v>
      </c>
      <c r="U91" s="18">
        <f t="shared" si="106"/>
        <v>1.659162792865998</v>
      </c>
      <c r="W91" t="str">
        <f t="shared" si="107"/>
        <v>34 Culture, media and sports occupations</v>
      </c>
      <c r="X91" s="18">
        <f t="shared" si="108"/>
        <v>0.78589892542071382</v>
      </c>
      <c r="Y91" s="18">
        <f t="shared" si="108"/>
        <v>4.0954934433362844</v>
      </c>
      <c r="Z91" s="18">
        <f>IF(AND(AA$6-Z$6 &lt;&gt; 0,Z17&lt;&gt;0,AA17&lt;&gt;0),(EXP(LN(AA17/Z17)/(AA$6-Z$6))-1)*100,0)</f>
        <v>-2.8260716298097677</v>
      </c>
      <c r="AA91" s="18">
        <f t="shared" si="108"/>
        <v>1.4974761289611616</v>
      </c>
      <c r="AB91" s="18">
        <f t="shared" si="109"/>
        <v>3.5331432584673195E-2</v>
      </c>
      <c r="AD91" s="18">
        <f t="shared" si="110"/>
        <v>3.5331432584673195E-2</v>
      </c>
      <c r="AE91" s="18">
        <f t="shared" si="111"/>
        <v>2.7535034931523317</v>
      </c>
      <c r="AF91" s="18">
        <f t="shared" si="112"/>
        <v>2.7776785407919613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0.83318696087377742</v>
      </c>
      <c r="C92" s="18">
        <f t="shared" si="96"/>
        <v>2.9747992098547504</v>
      </c>
      <c r="D92" s="18">
        <f t="shared" si="96"/>
        <v>0.20210006771357314</v>
      </c>
      <c r="E92" s="18">
        <f t="shared" si="96"/>
        <v>0.77602737464892435</v>
      </c>
      <c r="F92" s="18">
        <f t="shared" si="97"/>
        <v>0.58435394549896102</v>
      </c>
      <c r="H92" s="18">
        <f t="shared" si="98"/>
        <v>0.58435394549896102</v>
      </c>
      <c r="I92" s="18">
        <f t="shared" si="99"/>
        <v>2.6210341196218678</v>
      </c>
      <c r="J92" s="18">
        <f t="shared" si="100"/>
        <v>3.0331025575502268</v>
      </c>
      <c r="L92" t="str">
        <f t="shared" si="101"/>
        <v>35 Business and public service associate professionals</v>
      </c>
      <c r="M92" s="18">
        <f t="shared" si="102"/>
        <v>0.14046840987032017</v>
      </c>
      <c r="N92" s="18">
        <f t="shared" si="102"/>
        <v>3.8303036551714964</v>
      </c>
      <c r="O92" s="18">
        <f t="shared" si="102"/>
        <v>-2.8086287687001388E-2</v>
      </c>
      <c r="P92" s="18">
        <f t="shared" si="102"/>
        <v>0.32291283178245145</v>
      </c>
      <c r="Q92" s="18">
        <f t="shared" si="103"/>
        <v>0.20577641075174569</v>
      </c>
      <c r="S92" s="18">
        <f t="shared" si="104"/>
        <v>0.20577641075174569</v>
      </c>
      <c r="T92" s="18">
        <f t="shared" si="105"/>
        <v>2.2070694382114064</v>
      </c>
      <c r="U92" s="18">
        <f t="shared" si="106"/>
        <v>2.3592630549512883</v>
      </c>
      <c r="W92" t="str">
        <f t="shared" si="107"/>
        <v>35 Business and public service associate professionals</v>
      </c>
      <c r="X92" s="18">
        <f t="shared" si="108"/>
        <v>1.6615097848756921</v>
      </c>
      <c r="Y92" s="18">
        <f t="shared" si="108"/>
        <v>1.9896477451214256</v>
      </c>
      <c r="Z92" s="18">
        <f t="shared" si="108"/>
        <v>0.46928805294152998</v>
      </c>
      <c r="AA92" s="18">
        <f t="shared" si="108"/>
        <v>1.2726864420116391</v>
      </c>
      <c r="AB92" s="18">
        <f t="shared" si="109"/>
        <v>1.0041756884325403</v>
      </c>
      <c r="AD92" s="18">
        <f t="shared" si="110"/>
        <v>1.0041756884325403</v>
      </c>
      <c r="AE92" s="18">
        <f t="shared" si="111"/>
        <v>3.0783257118019769</v>
      </c>
      <c r="AF92" s="18">
        <f t="shared" si="112"/>
        <v>3.7517343529107183</v>
      </c>
    </row>
    <row r="93" spans="1:32" x14ac:dyDescent="0.2">
      <c r="A93" t="str">
        <f t="shared" si="95"/>
        <v>41 Administrative occupations</v>
      </c>
      <c r="B93" s="18">
        <f t="shared" si="96"/>
        <v>-1.5573896091182649</v>
      </c>
      <c r="C93" s="18">
        <f t="shared" si="96"/>
        <v>3.5214778378261258</v>
      </c>
      <c r="D93" s="18">
        <f t="shared" si="96"/>
        <v>0.80281344731378823</v>
      </c>
      <c r="E93" s="18">
        <f t="shared" si="96"/>
        <v>-6.2188497026549605E-3</v>
      </c>
      <c r="F93" s="18">
        <f t="shared" si="97"/>
        <v>0.26273452986458334</v>
      </c>
      <c r="H93" s="18">
        <f t="shared" si="98"/>
        <v>0.26273452986458334</v>
      </c>
      <c r="I93" s="18">
        <f t="shared" si="99"/>
        <v>2.8290202165407674</v>
      </c>
      <c r="J93" s="18">
        <f t="shared" si="100"/>
        <v>3.0079182119481906</v>
      </c>
      <c r="L93" t="str">
        <f t="shared" si="101"/>
        <v>41 Administrative occupations</v>
      </c>
      <c r="M93" s="18">
        <f t="shared" si="102"/>
        <v>-2.5069451406876997</v>
      </c>
      <c r="N93" s="18">
        <f t="shared" si="102"/>
        <v>17.85251214176402</v>
      </c>
      <c r="O93" s="18">
        <f t="shared" si="102"/>
        <v>1.6692325301669753</v>
      </c>
      <c r="P93" s="18">
        <f t="shared" si="102"/>
        <v>1.2845561551872331</v>
      </c>
      <c r="Q93" s="18">
        <f t="shared" si="103"/>
        <v>1.4126196227378651</v>
      </c>
      <c r="S93" s="18">
        <f t="shared" si="104"/>
        <v>1.4126196227378651</v>
      </c>
      <c r="T93" s="18">
        <f t="shared" si="105"/>
        <v>2.4120812109801326</v>
      </c>
      <c r="U93" s="18">
        <f t="shared" si="106"/>
        <v>3.4529447009119973</v>
      </c>
      <c r="W93" t="str">
        <f t="shared" si="107"/>
        <v>41 Administrative occupations</v>
      </c>
      <c r="X93" s="18">
        <f t="shared" si="108"/>
        <v>-1.1376329582956313</v>
      </c>
      <c r="Y93" s="18">
        <f t="shared" si="108"/>
        <v>-2.5962598772608647</v>
      </c>
      <c r="Z93" s="18">
        <f t="shared" si="108"/>
        <v>0.34337325776037098</v>
      </c>
      <c r="AA93" s="18">
        <f t="shared" si="108"/>
        <v>-0.78788069999127242</v>
      </c>
      <c r="AB93" s="18">
        <f t="shared" si="109"/>
        <v>-0.41222025731397771</v>
      </c>
      <c r="AD93" s="18">
        <f t="shared" si="110"/>
        <v>-0.41222025731397771</v>
      </c>
      <c r="AE93" s="18">
        <f t="shared" si="111"/>
        <v>3.0354401304941714</v>
      </c>
      <c r="AF93" s="18">
        <f t="shared" si="112"/>
        <v>2.767073236119022</v>
      </c>
    </row>
    <row r="94" spans="1:32" x14ac:dyDescent="0.2">
      <c r="A94" t="str">
        <f t="shared" si="95"/>
        <v>42 Secretarial and related occupations</v>
      </c>
      <c r="B94" s="18">
        <f t="shared" si="96"/>
        <v>-3.0173716632348913</v>
      </c>
      <c r="C94" s="18">
        <f t="shared" si="96"/>
        <v>-2.8240713214417568</v>
      </c>
      <c r="D94" s="18">
        <f t="shared" si="96"/>
        <v>-1.277585561862904</v>
      </c>
      <c r="E94" s="18">
        <f t="shared" si="96"/>
        <v>-3.8488361520453873</v>
      </c>
      <c r="F94" s="18">
        <f t="shared" si="97"/>
        <v>-2.9992810749395749</v>
      </c>
      <c r="H94" s="18">
        <f t="shared" si="98"/>
        <v>-2.9992810749395749</v>
      </c>
      <c r="I94" s="18">
        <f t="shared" si="99"/>
        <v>2.48192865649568</v>
      </c>
      <c r="J94" s="18">
        <f t="shared" si="100"/>
        <v>0.50069376234287422</v>
      </c>
      <c r="L94" t="str">
        <f t="shared" si="101"/>
        <v>42 Secretarial and related occupations</v>
      </c>
      <c r="M94" s="18">
        <f t="shared" si="102"/>
        <v>-7.1382482782481604</v>
      </c>
      <c r="N94" s="18">
        <f t="shared" si="102"/>
        <v>1.0025438240653939</v>
      </c>
      <c r="O94" s="18">
        <f t="shared" si="102"/>
        <v>-2.5139990912981358</v>
      </c>
      <c r="P94" s="18">
        <f t="shared" si="102"/>
        <v>1.7889505404073303</v>
      </c>
      <c r="Q94" s="18">
        <f t="shared" si="103"/>
        <v>0.33393445752754047</v>
      </c>
      <c r="S94" s="18">
        <f t="shared" si="104"/>
        <v>0.33393445752754047</v>
      </c>
      <c r="T94" s="18">
        <f t="shared" si="105"/>
        <v>1.8348647290732156</v>
      </c>
      <c r="U94" s="18">
        <f t="shared" si="106"/>
        <v>2.0951817717151489</v>
      </c>
      <c r="W94" t="str">
        <f t="shared" si="107"/>
        <v>42 Secretarial and related occupations</v>
      </c>
      <c r="X94" s="18">
        <f t="shared" si="108"/>
        <v>-2.6484451473945625</v>
      </c>
      <c r="Y94" s="18">
        <f t="shared" si="108"/>
        <v>-3.1281544391777771</v>
      </c>
      <c r="Z94" s="18">
        <f t="shared" si="108"/>
        <v>-1.1778796927110147</v>
      </c>
      <c r="AA94" s="18">
        <f t="shared" si="108"/>
        <v>-4.4362277417996037</v>
      </c>
      <c r="AB94" s="18">
        <f t="shared" si="109"/>
        <v>-3.3622271780815005</v>
      </c>
      <c r="AD94" s="18">
        <f t="shared" si="110"/>
        <v>-3.3622271780815005</v>
      </c>
      <c r="AE94" s="18">
        <f t="shared" si="111"/>
        <v>2.5330555242417452</v>
      </c>
      <c r="AF94" s="18">
        <f t="shared" si="112"/>
        <v>0.35130985009559357</v>
      </c>
    </row>
    <row r="95" spans="1:32" x14ac:dyDescent="0.2">
      <c r="A95" t="str">
        <f t="shared" si="95"/>
        <v>51 Skilled agricultural and related trades</v>
      </c>
      <c r="B95" s="18">
        <f t="shared" si="96"/>
        <v>-4.0254787836497936</v>
      </c>
      <c r="C95" s="18">
        <f t="shared" si="96"/>
        <v>-17.576918594386559</v>
      </c>
      <c r="D95" s="18">
        <f t="shared" si="96"/>
        <v>-0.38341560174607325</v>
      </c>
      <c r="E95" s="18">
        <f t="shared" si="96"/>
        <v>0.32290011725257806</v>
      </c>
      <c r="F95" s="18">
        <f t="shared" si="97"/>
        <v>8.69068438246412E-2</v>
      </c>
      <c r="H95" s="18">
        <f t="shared" si="98"/>
        <v>8.69068438246412E-2</v>
      </c>
      <c r="I95" s="18">
        <f t="shared" si="99"/>
        <v>2.9832799078076899</v>
      </c>
      <c r="J95" s="18">
        <f t="shared" si="100"/>
        <v>3.040991015924166</v>
      </c>
      <c r="L95" t="str">
        <f t="shared" si="101"/>
        <v>51 Skilled agricultural and related trades</v>
      </c>
      <c r="M95" s="18">
        <f t="shared" si="102"/>
        <v>-5.1143732348676307</v>
      </c>
      <c r="N95" s="18">
        <f t="shared" si="102"/>
        <v>-21.450932314808171</v>
      </c>
      <c r="O95" s="18">
        <f t="shared" si="102"/>
        <v>-0.6700148410068163</v>
      </c>
      <c r="P95" s="18">
        <f t="shared" si="102"/>
        <v>7.6958995743803271E-2</v>
      </c>
      <c r="Q95" s="18">
        <f t="shared" si="103"/>
        <v>-0.17265435465825263</v>
      </c>
      <c r="S95" s="18">
        <f t="shared" si="104"/>
        <v>-0.17265435465825263</v>
      </c>
      <c r="T95" s="18">
        <f t="shared" si="105"/>
        <v>2.7516346398808622</v>
      </c>
      <c r="U95" s="18">
        <f t="shared" si="106"/>
        <v>2.6340448269683403</v>
      </c>
      <c r="W95" t="str">
        <f t="shared" si="107"/>
        <v>51 Skilled agricultural and related trades</v>
      </c>
      <c r="X95" s="18">
        <f t="shared" si="108"/>
        <v>2.1634502321866478</v>
      </c>
      <c r="Y95" s="18">
        <f t="shared" si="108"/>
        <v>0.77059150874043691</v>
      </c>
      <c r="Z95" s="18">
        <f t="shared" si="108"/>
        <v>0.64700581838477156</v>
      </c>
      <c r="AA95" s="18">
        <f t="shared" si="108"/>
        <v>1.1335287011010831</v>
      </c>
      <c r="AB95" s="18">
        <f t="shared" si="109"/>
        <v>0.97109365239969048</v>
      </c>
      <c r="AD95" s="18">
        <f t="shared" si="110"/>
        <v>0.97109365239969048</v>
      </c>
      <c r="AE95" s="18">
        <f t="shared" si="111"/>
        <v>3.7804283269675221</v>
      </c>
      <c r="AF95" s="18">
        <f t="shared" si="112"/>
        <v>4.3746039619277477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8.088015801721582E-3</v>
      </c>
      <c r="C96" s="18">
        <f t="shared" si="96"/>
        <v>-16.552217738686203</v>
      </c>
      <c r="D96" s="18">
        <f t="shared" si="96"/>
        <v>-0.19174883171197976</v>
      </c>
      <c r="E96" s="18">
        <f t="shared" si="96"/>
        <v>-0.6115077571237526</v>
      </c>
      <c r="F96" s="18">
        <f t="shared" si="97"/>
        <v>-0.47178463404279336</v>
      </c>
      <c r="H96" s="18">
        <f t="shared" si="98"/>
        <v>-0.47178463404279336</v>
      </c>
      <c r="I96" s="18">
        <f t="shared" si="99"/>
        <v>2.100308388160399</v>
      </c>
      <c r="J96" s="18">
        <f t="shared" si="100"/>
        <v>1.7508012479750423</v>
      </c>
      <c r="L96" t="str">
        <f t="shared" si="101"/>
        <v>52 Skilled metal, electrical and electronic trades</v>
      </c>
      <c r="M96" s="18">
        <f t="shared" si="102"/>
        <v>-0.20038294640312149</v>
      </c>
      <c r="N96" s="18">
        <f t="shared" si="102"/>
        <v>-16.440981190311089</v>
      </c>
      <c r="O96" s="18">
        <f t="shared" si="102"/>
        <v>-0.49759701406616452</v>
      </c>
      <c r="P96" s="18">
        <f t="shared" si="102"/>
        <v>-0.72217973578293515</v>
      </c>
      <c r="Q96" s="18">
        <f t="shared" si="103"/>
        <v>-0.64737520692697004</v>
      </c>
      <c r="S96" s="18">
        <f t="shared" si="104"/>
        <v>-0.64737520692697004</v>
      </c>
      <c r="T96" s="18">
        <f t="shared" si="105"/>
        <v>2.0347532683120839</v>
      </c>
      <c r="U96" s="18">
        <f t="shared" si="106"/>
        <v>1.5523333442783782</v>
      </c>
      <c r="W96" t="str">
        <f t="shared" si="107"/>
        <v>52 Skilled metal, electrical and electronic trades</v>
      </c>
      <c r="X96" s="18">
        <f t="shared" si="108"/>
        <v>12.200068628013749</v>
      </c>
      <c r="Y96" s="18">
        <f t="shared" si="108"/>
        <v>-21.446617431438742</v>
      </c>
      <c r="Z96" s="18">
        <f t="shared" si="108"/>
        <v>11.148725540161086</v>
      </c>
      <c r="AA96" s="18">
        <f t="shared" si="108"/>
        <v>2.0161638337658161</v>
      </c>
      <c r="AB96" s="18">
        <f t="shared" si="109"/>
        <v>4.9737764844564047</v>
      </c>
      <c r="AD96" s="18">
        <f t="shared" si="110"/>
        <v>4.9737764844564047</v>
      </c>
      <c r="AE96" s="18">
        <f t="shared" si="111"/>
        <v>4.6549717560237402</v>
      </c>
      <c r="AF96" s="18">
        <f t="shared" si="112"/>
        <v>7.717445626026298</v>
      </c>
    </row>
    <row r="97" spans="1:32" x14ac:dyDescent="0.2">
      <c r="A97" t="str">
        <f t="shared" si="95"/>
        <v>53 Skilled construction and building trades</v>
      </c>
      <c r="B97" s="18">
        <f t="shared" si="96"/>
        <v>4.1886142208590105</v>
      </c>
      <c r="C97" s="18">
        <f t="shared" si="96"/>
        <v>-17.57681256903577</v>
      </c>
      <c r="D97" s="18">
        <f t="shared" si="96"/>
        <v>-0.67413928371753418</v>
      </c>
      <c r="E97" s="18">
        <f t="shared" si="96"/>
        <v>-1.4308003698469962</v>
      </c>
      <c r="F97" s="18">
        <f t="shared" si="97"/>
        <v>-1.1792226547265527</v>
      </c>
      <c r="H97" s="18">
        <f t="shared" si="98"/>
        <v>-1.1792226547265527</v>
      </c>
      <c r="I97" s="18">
        <f t="shared" si="99"/>
        <v>2.2223373344120612</v>
      </c>
      <c r="J97" s="18">
        <f t="shared" si="100"/>
        <v>1.3761786507296536</v>
      </c>
      <c r="L97" t="str">
        <f t="shared" si="101"/>
        <v>53 Skilled construction and building trades</v>
      </c>
      <c r="M97" s="18">
        <f t="shared" si="102"/>
        <v>4.2538681554988189</v>
      </c>
      <c r="N97" s="18">
        <f t="shared" si="102"/>
        <v>-18.029807898384597</v>
      </c>
      <c r="O97" s="18">
        <f t="shared" si="102"/>
        <v>-0.54221825745998098</v>
      </c>
      <c r="P97" s="18">
        <f t="shared" si="102"/>
        <v>-1.4588278683760336</v>
      </c>
      <c r="Q97" s="18">
        <f t="shared" si="103"/>
        <v>-1.1542338118927353</v>
      </c>
      <c r="S97" s="18">
        <f t="shared" si="104"/>
        <v>-1.1542338118927353</v>
      </c>
      <c r="T97" s="18">
        <f t="shared" si="105"/>
        <v>2.2274535624216885</v>
      </c>
      <c r="U97" s="18">
        <f t="shared" si="106"/>
        <v>1.3994010869495366</v>
      </c>
      <c r="W97" t="str">
        <f t="shared" si="107"/>
        <v>53 Skilled construction and building trades</v>
      </c>
      <c r="X97" s="18">
        <f t="shared" si="108"/>
        <v>-0.83234470548065875</v>
      </c>
      <c r="Y97" s="18">
        <f t="shared" si="108"/>
        <v>21.98178076032611</v>
      </c>
      <c r="Z97" s="18">
        <f t="shared" si="108"/>
        <v>-10.045386491325248</v>
      </c>
      <c r="AA97" s="18">
        <f t="shared" si="108"/>
        <v>0.99593423931838565</v>
      </c>
      <c r="AB97" s="18">
        <f t="shared" si="109"/>
        <v>-2.8274183149728516</v>
      </c>
      <c r="AD97" s="18">
        <f t="shared" si="110"/>
        <v>-2.8274183149728516</v>
      </c>
      <c r="AE97" s="18">
        <f t="shared" si="111"/>
        <v>1.915641190261641</v>
      </c>
      <c r="AF97" s="18">
        <f t="shared" si="112"/>
        <v>-0.13709694681393048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-3.1590590507775573</v>
      </c>
      <c r="C98" s="18">
        <f t="shared" si="96"/>
        <v>1.0626700495475649</v>
      </c>
      <c r="D98" s="18">
        <f t="shared" si="96"/>
        <v>0.20986214191263119</v>
      </c>
      <c r="E98" s="18">
        <f t="shared" si="96"/>
        <v>6.0701707687393913E-2</v>
      </c>
      <c r="F98" s="18">
        <f t="shared" si="97"/>
        <v>0.11039716693843626</v>
      </c>
      <c r="H98" s="18">
        <f t="shared" si="98"/>
        <v>0.11039716693843626</v>
      </c>
      <c r="I98" s="18">
        <f t="shared" si="99"/>
        <v>2.4221376634521619</v>
      </c>
      <c r="J98" s="18">
        <f t="shared" si="100"/>
        <v>2.5012879745988315</v>
      </c>
      <c r="L98" t="str">
        <f t="shared" si="101"/>
        <v>54 Textiles, printing and other skilled trades</v>
      </c>
      <c r="M98" s="18">
        <f t="shared" si="102"/>
        <v>-3.4686135817576624</v>
      </c>
      <c r="N98" s="18">
        <f t="shared" si="102"/>
        <v>-7.3935987799545018</v>
      </c>
      <c r="O98" s="18">
        <f t="shared" si="102"/>
        <v>-2.8098949564669962E-2</v>
      </c>
      <c r="P98" s="18">
        <f t="shared" si="102"/>
        <v>-0.24144315010199424</v>
      </c>
      <c r="Q98" s="18">
        <f t="shared" si="103"/>
        <v>-0.17037905189722924</v>
      </c>
      <c r="S98" s="18">
        <f t="shared" si="104"/>
        <v>-0.17037905189722924</v>
      </c>
      <c r="T98" s="18">
        <f t="shared" si="105"/>
        <v>1.8496711262556031</v>
      </c>
      <c r="U98" s="18">
        <f t="shared" si="106"/>
        <v>1.718230937762022</v>
      </c>
      <c r="W98" t="str">
        <f t="shared" si="107"/>
        <v>54 Textiles, printing and other skilled trades</v>
      </c>
      <c r="X98" s="18">
        <f t="shared" si="108"/>
        <v>-2.6083634074128725</v>
      </c>
      <c r="Y98" s="18">
        <f t="shared" si="108"/>
        <v>15.776522665979776</v>
      </c>
      <c r="Z98" s="18">
        <f t="shared" si="108"/>
        <v>0.5373333249687251</v>
      </c>
      <c r="AA98" s="18">
        <f t="shared" si="108"/>
        <v>0.45688102045731149</v>
      </c>
      <c r="AB98" s="18">
        <f t="shared" si="109"/>
        <v>0.48369129943817146</v>
      </c>
      <c r="AD98" s="18">
        <f t="shared" si="110"/>
        <v>0.48369129943817146</v>
      </c>
      <c r="AE98" s="18">
        <f t="shared" si="111"/>
        <v>3.1509993225628863</v>
      </c>
      <c r="AF98" s="18">
        <f t="shared" si="112"/>
        <v>3.4681978966447202</v>
      </c>
    </row>
    <row r="99" spans="1:32" x14ac:dyDescent="0.2">
      <c r="A99" t="str">
        <f t="shared" si="95"/>
        <v>61 Caring personal service occupations</v>
      </c>
      <c r="B99" s="18">
        <f t="shared" si="96"/>
        <v>0.95644682286348814</v>
      </c>
      <c r="C99" s="18">
        <f t="shared" si="96"/>
        <v>-4.1078890642879955</v>
      </c>
      <c r="D99" s="18">
        <f t="shared" si="96"/>
        <v>0.88230573636369769</v>
      </c>
      <c r="E99" s="18">
        <f t="shared" si="96"/>
        <v>0.91031688275280409</v>
      </c>
      <c r="F99" s="18">
        <f t="shared" si="97"/>
        <v>0.90097896988297066</v>
      </c>
      <c r="H99" s="18">
        <f t="shared" si="98"/>
        <v>0.90097896988297066</v>
      </c>
      <c r="I99" s="18">
        <f t="shared" si="99"/>
        <v>3.2183582086970475</v>
      </c>
      <c r="J99" s="18">
        <f t="shared" si="100"/>
        <v>3.8101887583404492</v>
      </c>
      <c r="L99" t="str">
        <f t="shared" si="101"/>
        <v>61 Caring personal service occupations</v>
      </c>
      <c r="M99" s="18">
        <f t="shared" si="102"/>
        <v>0.86512993121454773</v>
      </c>
      <c r="N99" s="18">
        <f t="shared" si="102"/>
        <v>-6.4129355634613638</v>
      </c>
      <c r="O99" s="18">
        <f t="shared" si="102"/>
        <v>3.533442644542073</v>
      </c>
      <c r="P99" s="18">
        <f t="shared" si="102"/>
        <v>1.3918660414527606</v>
      </c>
      <c r="Q99" s="18">
        <f t="shared" si="103"/>
        <v>2.1007570781409246</v>
      </c>
      <c r="S99" s="18">
        <f t="shared" si="104"/>
        <v>2.1007570781409246</v>
      </c>
      <c r="T99" s="18">
        <f t="shared" si="105"/>
        <v>2.9120374539638449</v>
      </c>
      <c r="U99" s="18">
        <f t="shared" si="106"/>
        <v>4.38681350072605</v>
      </c>
      <c r="W99" t="str">
        <f t="shared" si="107"/>
        <v>61 Caring personal service occupations</v>
      </c>
      <c r="X99" s="18">
        <f t="shared" si="108"/>
        <v>0.96800107338210761</v>
      </c>
      <c r="Y99" s="18">
        <f t="shared" si="108"/>
        <v>-3.8169759051525642</v>
      </c>
      <c r="Z99" s="18">
        <f t="shared" si="108"/>
        <v>0.53681903252735808</v>
      </c>
      <c r="AA99" s="18">
        <f t="shared" si="108"/>
        <v>0.84011917080544229</v>
      </c>
      <c r="AB99" s="18">
        <f t="shared" si="109"/>
        <v>0.73891759435951165</v>
      </c>
      <c r="AD99" s="18">
        <f t="shared" si="110"/>
        <v>0.73891759435951165</v>
      </c>
      <c r="AE99" s="18">
        <f t="shared" si="111"/>
        <v>3.2551114042756346</v>
      </c>
      <c r="AF99" s="18">
        <f t="shared" si="112"/>
        <v>3.7361900602220333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-1.290114926784236</v>
      </c>
      <c r="C100" s="18">
        <f t="shared" si="96"/>
        <v>-9.0600638257244412</v>
      </c>
      <c r="D100" s="18">
        <f t="shared" si="96"/>
        <v>-1.6885535839152976</v>
      </c>
      <c r="E100" s="18">
        <f t="shared" si="96"/>
        <v>0.10329427270441283</v>
      </c>
      <c r="F100" s="18">
        <f t="shared" si="97"/>
        <v>-0.49758799862784642</v>
      </c>
      <c r="H100" s="18">
        <f t="shared" si="98"/>
        <v>-0.49758799862784642</v>
      </c>
      <c r="I100" s="18">
        <f t="shared" si="99"/>
        <v>2.6322388419620424</v>
      </c>
      <c r="J100" s="18">
        <f t="shared" si="100"/>
        <v>2.2903123742477494</v>
      </c>
      <c r="L100" t="str">
        <f t="shared" si="101"/>
        <v>62 Leisure, travel and related personal service occupations</v>
      </c>
      <c r="M100" s="18">
        <f t="shared" si="102"/>
        <v>0.34838081246777453</v>
      </c>
      <c r="N100" s="18">
        <f t="shared" si="102"/>
        <v>-6.1639874148644136</v>
      </c>
      <c r="O100" s="18">
        <f t="shared" si="102"/>
        <v>-0.99742531899852382</v>
      </c>
      <c r="P100" s="18">
        <f t="shared" si="102"/>
        <v>0.48988740679649645</v>
      </c>
      <c r="Q100" s="18">
        <f t="shared" si="103"/>
        <v>-8.3497198019810703E-3</v>
      </c>
      <c r="S100" s="18">
        <f t="shared" si="104"/>
        <v>-8.3497198019810703E-3</v>
      </c>
      <c r="T100" s="18">
        <f t="shared" si="105"/>
        <v>2.3718228633508698</v>
      </c>
      <c r="U100" s="18">
        <f t="shared" si="106"/>
        <v>2.3658101497516126</v>
      </c>
      <c r="W100" t="str">
        <f t="shared" si="107"/>
        <v>62 Leisure, travel and related personal service occupations</v>
      </c>
      <c r="X100" s="18">
        <f t="shared" si="108"/>
        <v>-1.879524686003331</v>
      </c>
      <c r="Y100" s="18">
        <f t="shared" si="108"/>
        <v>-10.161844144548827</v>
      </c>
      <c r="Z100" s="18">
        <f t="shared" si="108"/>
        <v>-1.9686666071581427</v>
      </c>
      <c r="AA100" s="18">
        <f t="shared" si="108"/>
        <v>-6.2146672222929134E-2</v>
      </c>
      <c r="AB100" s="18">
        <f t="shared" si="109"/>
        <v>-0.70173789817150611</v>
      </c>
      <c r="AD100" s="18">
        <f t="shared" si="110"/>
        <v>-0.70173789817150611</v>
      </c>
      <c r="AE100" s="18">
        <f t="shared" si="111"/>
        <v>2.7332038334261011</v>
      </c>
      <c r="AF100" s="18">
        <f t="shared" si="112"/>
        <v>2.2600940135786285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-3.2592656613411375</v>
      </c>
      <c r="C101" s="18">
        <f t="shared" si="96"/>
        <v>20.689957797314552</v>
      </c>
      <c r="D101" s="18">
        <f t="shared" si="96"/>
        <v>-5.3195845391364571</v>
      </c>
      <c r="E101" s="18">
        <f t="shared" si="96"/>
        <v>0.9218860989314015</v>
      </c>
      <c r="F101" s="18">
        <f t="shared" si="97"/>
        <v>-1.2030303562060474</v>
      </c>
      <c r="H101" s="18">
        <f t="shared" si="98"/>
        <v>-1.2030303562060474</v>
      </c>
      <c r="I101" s="18">
        <f t="shared" si="99"/>
        <v>2.313106370221063</v>
      </c>
      <c r="J101" s="18">
        <f t="shared" si="100"/>
        <v>1.461654602271989</v>
      </c>
      <c r="L101" t="str">
        <f t="shared" si="101"/>
        <v>63 Community and civil enforcement occupations</v>
      </c>
      <c r="M101" s="18">
        <f t="shared" si="102"/>
        <v>-6.7443746003922893</v>
      </c>
      <c r="N101" s="18">
        <f t="shared" si="102"/>
        <v>40.374609189429897</v>
      </c>
      <c r="O101" s="18">
        <f t="shared" si="102"/>
        <v>-10.669607209505362</v>
      </c>
      <c r="P101" s="18">
        <f t="shared" si="102"/>
        <v>1.4273537457545338</v>
      </c>
      <c r="Q101" s="18">
        <f t="shared" si="103"/>
        <v>-2.7768224389659091</v>
      </c>
      <c r="S101" s="18">
        <f t="shared" si="104"/>
        <v>-2.7768224389659091</v>
      </c>
      <c r="T101" s="18">
        <f t="shared" si="105"/>
        <v>1.5481234550497991</v>
      </c>
      <c r="U101" s="18">
        <f t="shared" si="106"/>
        <v>-0.5932502971528919</v>
      </c>
      <c r="W101" t="str">
        <f t="shared" si="107"/>
        <v>63 Community and civil enforcement occupations</v>
      </c>
      <c r="X101" s="18">
        <f t="shared" si="108"/>
        <v>5.5824318751316993</v>
      </c>
      <c r="Y101" s="18">
        <f t="shared" si="108"/>
        <v>-16.069072241545324</v>
      </c>
      <c r="Z101" s="18">
        <f t="shared" si="108"/>
        <v>6.3509712842658494</v>
      </c>
      <c r="AA101" s="18">
        <f t="shared" si="108"/>
        <v>0.22551696085328921</v>
      </c>
      <c r="AB101" s="18">
        <f t="shared" si="109"/>
        <v>2.2270959335843221</v>
      </c>
      <c r="AD101" s="18">
        <f t="shared" si="110"/>
        <v>2.2270959335843221</v>
      </c>
      <c r="AE101" s="18">
        <f t="shared" si="111"/>
        <v>4.2900825583779056</v>
      </c>
      <c r="AF101" s="18">
        <f t="shared" si="112"/>
        <v>5.6151425886176609</v>
      </c>
    </row>
    <row r="102" spans="1:32" x14ac:dyDescent="0.2">
      <c r="A102" t="str">
        <f t="shared" si="95"/>
        <v>71 Sales occupations</v>
      </c>
      <c r="B102" s="18">
        <f t="shared" si="96"/>
        <v>-2.4226832935645981</v>
      </c>
      <c r="C102" s="18">
        <f t="shared" si="96"/>
        <v>-1.7217632156368068</v>
      </c>
      <c r="D102" s="18">
        <f t="shared" si="96"/>
        <v>-0.42025221790221723</v>
      </c>
      <c r="E102" s="18">
        <f t="shared" si="96"/>
        <v>-0.12070686920870877</v>
      </c>
      <c r="F102" s="18">
        <f t="shared" si="97"/>
        <v>-0.22065530303330139</v>
      </c>
      <c r="H102" s="18">
        <f t="shared" si="98"/>
        <v>-0.22065530303330139</v>
      </c>
      <c r="I102" s="18">
        <f t="shared" si="99"/>
        <v>2.4835070947390125</v>
      </c>
      <c r="J102" s="18">
        <f t="shared" si="100"/>
        <v>2.3277392562317312</v>
      </c>
      <c r="L102" t="str">
        <f t="shared" si="101"/>
        <v>71 Sales occupations</v>
      </c>
      <c r="M102" s="18">
        <f t="shared" si="102"/>
        <v>-0.69166388430834669</v>
      </c>
      <c r="N102" s="18">
        <f t="shared" si="102"/>
        <v>-0.93941875005012498</v>
      </c>
      <c r="O102" s="18">
        <f t="shared" si="102"/>
        <v>-0.27623762835176091</v>
      </c>
      <c r="P102" s="18">
        <f t="shared" si="102"/>
        <v>-5.3489994802546903E-2</v>
      </c>
      <c r="Q102" s="18">
        <f t="shared" si="103"/>
        <v>-0.1277944333404113</v>
      </c>
      <c r="S102" s="18">
        <f t="shared" si="104"/>
        <v>-0.1277944333404113</v>
      </c>
      <c r="T102" s="18">
        <f t="shared" si="105"/>
        <v>1.8800750101471753</v>
      </c>
      <c r="U102" s="18">
        <f t="shared" si="106"/>
        <v>1.7818299547820216</v>
      </c>
      <c r="W102" t="str">
        <f t="shared" si="107"/>
        <v>71 Sales occupations</v>
      </c>
      <c r="X102" s="18">
        <f t="shared" si="108"/>
        <v>-3.6253788749031957</v>
      </c>
      <c r="Y102" s="18">
        <f t="shared" si="108"/>
        <v>-2.3075872277787179</v>
      </c>
      <c r="Z102" s="18">
        <f t="shared" si="108"/>
        <v>-0.53016052915864087</v>
      </c>
      <c r="AA102" s="18">
        <f t="shared" si="108"/>
        <v>-0.17267725782368348</v>
      </c>
      <c r="AB102" s="18">
        <f t="shared" si="109"/>
        <v>-0.29198087119406413</v>
      </c>
      <c r="AD102" s="18">
        <f t="shared" si="110"/>
        <v>-0.29198087119406413</v>
      </c>
      <c r="AE102" s="18">
        <f t="shared" si="111"/>
        <v>2.9105909256197382</v>
      </c>
      <c r="AF102" s="18">
        <f t="shared" si="112"/>
        <v>2.7166005080344835</v>
      </c>
    </row>
    <row r="103" spans="1:32" x14ac:dyDescent="0.2">
      <c r="A103" t="str">
        <f t="shared" si="95"/>
        <v>72 Customer service occupations</v>
      </c>
      <c r="B103" s="18">
        <f t="shared" si="96"/>
        <v>1.2707512544609001</v>
      </c>
      <c r="C103" s="18">
        <f t="shared" si="96"/>
        <v>1.8269370565555221</v>
      </c>
      <c r="D103" s="18">
        <f t="shared" si="96"/>
        <v>2.5569610641942964</v>
      </c>
      <c r="E103" s="18">
        <f t="shared" si="96"/>
        <v>1.3418509671933698</v>
      </c>
      <c r="F103" s="18">
        <f t="shared" si="97"/>
        <v>1.7452795390549891</v>
      </c>
      <c r="H103" s="18">
        <f t="shared" si="98"/>
        <v>1.7452795390549891</v>
      </c>
      <c r="I103" s="18">
        <f t="shared" si="99"/>
        <v>2.8616877749598979</v>
      </c>
      <c r="J103" s="18">
        <f t="shared" si="100"/>
        <v>4.0852113195567918</v>
      </c>
      <c r="L103" t="str">
        <f t="shared" si="101"/>
        <v>72 Customer service occupations</v>
      </c>
      <c r="M103" s="18">
        <f t="shared" si="102"/>
        <v>-1.8987367528998766</v>
      </c>
      <c r="N103" s="18">
        <f t="shared" si="102"/>
        <v>13.740497358700621</v>
      </c>
      <c r="O103" s="18">
        <f t="shared" si="102"/>
        <v>4.9785282339689818</v>
      </c>
      <c r="P103" s="18">
        <f t="shared" si="102"/>
        <v>1.6412622579003333</v>
      </c>
      <c r="Q103" s="18">
        <f t="shared" si="103"/>
        <v>2.7417265837107685</v>
      </c>
      <c r="S103" s="18">
        <f t="shared" si="104"/>
        <v>2.7417265837107685</v>
      </c>
      <c r="T103" s="18">
        <f t="shared" si="105"/>
        <v>2.5338665169545083</v>
      </c>
      <c r="U103" s="18">
        <f t="shared" si="106"/>
        <v>4.5737756501845972</v>
      </c>
      <c r="W103" t="str">
        <f t="shared" si="107"/>
        <v>72 Customer service occupations</v>
      </c>
      <c r="X103" s="18">
        <f t="shared" si="108"/>
        <v>3.4323200883593641</v>
      </c>
      <c r="Y103" s="18">
        <f t="shared" si="108"/>
        <v>-5.2887038359640144</v>
      </c>
      <c r="Z103" s="18">
        <f t="shared" si="108"/>
        <v>0.66771180726457047</v>
      </c>
      <c r="AA103" s="18">
        <f t="shared" si="108"/>
        <v>1.0701949510972808</v>
      </c>
      <c r="AB103" s="18">
        <f t="shared" si="109"/>
        <v>0.93585542211656048</v>
      </c>
      <c r="AD103" s="18">
        <f t="shared" si="110"/>
        <v>0.93585542211656048</v>
      </c>
      <c r="AE103" s="18">
        <f t="shared" si="111"/>
        <v>3.0881289264690359</v>
      </c>
      <c r="AF103" s="18">
        <f t="shared" si="112"/>
        <v>3.7138936482839613</v>
      </c>
    </row>
    <row r="104" spans="1:32" x14ac:dyDescent="0.2">
      <c r="A104" t="str">
        <f t="shared" si="95"/>
        <v>81 Process, plant and machine operatives</v>
      </c>
      <c r="B104" s="18">
        <f t="shared" si="96"/>
        <v>-2.7501964505006971</v>
      </c>
      <c r="C104" s="18">
        <f t="shared" si="96"/>
        <v>-13.423841104504197</v>
      </c>
      <c r="D104" s="18">
        <f t="shared" si="96"/>
        <v>0.92828659114292389</v>
      </c>
      <c r="E104" s="18">
        <f t="shared" si="96"/>
        <v>-0.5791279946848471</v>
      </c>
      <c r="F104" s="18">
        <f t="shared" si="97"/>
        <v>-7.9174772299073215E-2</v>
      </c>
      <c r="H104" s="18">
        <f t="shared" si="98"/>
        <v>-7.9174772299073215E-2</v>
      </c>
      <c r="I104" s="18">
        <f t="shared" si="99"/>
        <v>2.3282744616016426</v>
      </c>
      <c r="J104" s="18">
        <f t="shared" si="100"/>
        <v>2.2710023708933269</v>
      </c>
      <c r="L104" t="str">
        <f t="shared" si="101"/>
        <v>81 Process, plant and machine operatives</v>
      </c>
      <c r="M104" s="18">
        <f t="shared" si="102"/>
        <v>-3.1316840405018032</v>
      </c>
      <c r="N104" s="18">
        <f t="shared" si="102"/>
        <v>-13.994024509543291</v>
      </c>
      <c r="O104" s="18">
        <f t="shared" si="102"/>
        <v>0.25408501072885503</v>
      </c>
      <c r="P104" s="18">
        <f t="shared" si="102"/>
        <v>-0.79652221058664763</v>
      </c>
      <c r="Q104" s="18">
        <f t="shared" si="103"/>
        <v>-0.44754884517080873</v>
      </c>
      <c r="S104" s="18">
        <f t="shared" si="104"/>
        <v>-0.44754884517080873</v>
      </c>
      <c r="T104" s="18">
        <f t="shared" si="105"/>
        <v>2.0737970785389415</v>
      </c>
      <c r="U104" s="18">
        <f t="shared" si="106"/>
        <v>1.7408501607130145</v>
      </c>
      <c r="W104" t="str">
        <f t="shared" si="107"/>
        <v>81 Process, plant and machine operatives</v>
      </c>
      <c r="X104" s="18">
        <f t="shared" si="108"/>
        <v>-1.3813704741463262</v>
      </c>
      <c r="Y104" s="18">
        <f t="shared" si="108"/>
        <v>-11.467303511638271</v>
      </c>
      <c r="Z104" s="18">
        <f t="shared" si="108"/>
        <v>3.0544176754808916</v>
      </c>
      <c r="AA104" s="18">
        <f t="shared" si="108"/>
        <v>2.9102475823838958E-2</v>
      </c>
      <c r="AB104" s="18">
        <f t="shared" si="109"/>
        <v>1.027541806851473</v>
      </c>
      <c r="AD104" s="18">
        <f t="shared" si="110"/>
        <v>1.027541806851473</v>
      </c>
      <c r="AE104" s="18">
        <f t="shared" si="111"/>
        <v>3.1178546258743944</v>
      </c>
      <c r="AF104" s="18">
        <f t="shared" si="112"/>
        <v>3.80380602898438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1.6304353779649672</v>
      </c>
      <c r="C105" s="18">
        <f t="shared" si="96"/>
        <v>-11.511606905964999</v>
      </c>
      <c r="D105" s="18">
        <f t="shared" si="96"/>
        <v>0.31940447368536962</v>
      </c>
      <c r="E105" s="18">
        <f t="shared" si="96"/>
        <v>-3.5067300548696778E-3</v>
      </c>
      <c r="F105" s="18">
        <f t="shared" si="97"/>
        <v>0.10401468382235102</v>
      </c>
      <c r="H105" s="18">
        <f t="shared" si="98"/>
        <v>0.10401468382235102</v>
      </c>
      <c r="I105" s="18">
        <f t="shared" si="99"/>
        <v>2.9161348076245375</v>
      </c>
      <c r="J105" s="18">
        <f t="shared" si="100"/>
        <v>2.985866463847886</v>
      </c>
      <c r="L105" t="str">
        <f t="shared" si="101"/>
        <v>82 Transport and mobile machine drivers and operatives</v>
      </c>
      <c r="M105" s="18">
        <f t="shared" si="102"/>
        <v>1.6492314265380115</v>
      </c>
      <c r="N105" s="18">
        <f t="shared" si="102"/>
        <v>-11.29831836466394</v>
      </c>
      <c r="O105" s="18">
        <f t="shared" si="102"/>
        <v>1.5743684796576396E-2</v>
      </c>
      <c r="P105" s="18">
        <f t="shared" si="102"/>
        <v>-8.7113294959850762E-2</v>
      </c>
      <c r="Q105" s="18">
        <f t="shared" si="103"/>
        <v>-5.2839393630688125E-2</v>
      </c>
      <c r="S105" s="18">
        <f t="shared" si="104"/>
        <v>-5.2839393630688125E-2</v>
      </c>
      <c r="T105" s="18">
        <f t="shared" si="105"/>
        <v>2.8443538497711085</v>
      </c>
      <c r="U105" s="18">
        <f t="shared" si="106"/>
        <v>2.8087186750003212</v>
      </c>
      <c r="W105" t="str">
        <f t="shared" si="107"/>
        <v>82 Transport and mobile machine drivers and operatives</v>
      </c>
      <c r="X105" s="18">
        <f t="shared" si="108"/>
        <v>1.2702815738804496</v>
      </c>
      <c r="Y105" s="18">
        <f t="shared" si="108"/>
        <v>-15.636831399548356</v>
      </c>
      <c r="Z105" s="18">
        <f t="shared" si="108"/>
        <v>5.8200742941846517</v>
      </c>
      <c r="AA105" s="18">
        <f t="shared" si="108"/>
        <v>1.2060094869051241</v>
      </c>
      <c r="AB105" s="18">
        <f t="shared" si="109"/>
        <v>2.7212324582343683</v>
      </c>
      <c r="AD105" s="18">
        <f t="shared" si="110"/>
        <v>2.7212324582343683</v>
      </c>
      <c r="AE105" s="18">
        <f t="shared" si="111"/>
        <v>4.242198329048108</v>
      </c>
      <c r="AF105" s="18">
        <f t="shared" si="112"/>
        <v>5.8937999889370873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-3.9773932630366771</v>
      </c>
      <c r="C106" s="18">
        <f t="shared" si="96"/>
        <v>-14.866817231695972</v>
      </c>
      <c r="D106" s="18">
        <f t="shared" si="96"/>
        <v>11.59601588808572</v>
      </c>
      <c r="E106" s="18">
        <f t="shared" si="96"/>
        <v>1.1900283759915808</v>
      </c>
      <c r="F106" s="18">
        <f t="shared" si="97"/>
        <v>4.5461494277594383</v>
      </c>
      <c r="H106" s="18">
        <f t="shared" si="98"/>
        <v>4.5461494277594383</v>
      </c>
      <c r="I106" s="18">
        <f t="shared" si="99"/>
        <v>4.0573418526292704</v>
      </c>
      <c r="J106" s="18">
        <f t="shared" si="100"/>
        <v>7.0129325794824116</v>
      </c>
      <c r="L106" t="str">
        <f t="shared" si="101"/>
        <v>91 Elementary trades and related occupations</v>
      </c>
      <c r="M106" s="18">
        <f t="shared" si="102"/>
        <v>-3.3781297330392479</v>
      </c>
      <c r="N106" s="18">
        <f t="shared" si="102"/>
        <v>-12.703367128900867</v>
      </c>
      <c r="O106" s="18">
        <f t="shared" si="102"/>
        <v>6.1200686743249966</v>
      </c>
      <c r="P106" s="18">
        <f t="shared" si="102"/>
        <v>0.87247546396165276</v>
      </c>
      <c r="Q106" s="18">
        <f t="shared" si="103"/>
        <v>2.5921882647417682</v>
      </c>
      <c r="S106" s="18">
        <f t="shared" si="104"/>
        <v>2.5921882647417682</v>
      </c>
      <c r="T106" s="18">
        <f t="shared" si="105"/>
        <v>2.5735316824650578</v>
      </c>
      <c r="U106" s="18">
        <f t="shared" si="106"/>
        <v>4.4878932862877141</v>
      </c>
      <c r="W106" t="str">
        <f t="shared" si="107"/>
        <v>91 Elementary trades and related occupations</v>
      </c>
      <c r="X106" s="18">
        <f t="shared" si="108"/>
        <v>-5.6910436589158175</v>
      </c>
      <c r="Y106" s="18">
        <f t="shared" si="108"/>
        <v>-21.440897771098289</v>
      </c>
      <c r="Z106" s="18">
        <f t="shared" si="108"/>
        <v>24.826895530291402</v>
      </c>
      <c r="AA106" s="18">
        <f t="shared" si="108"/>
        <v>1.6499954562433361</v>
      </c>
      <c r="AB106" s="18">
        <f t="shared" si="109"/>
        <v>8.8531410746343973</v>
      </c>
      <c r="AD106" s="18">
        <f t="shared" si="110"/>
        <v>8.8531410746343973</v>
      </c>
      <c r="AE106" s="18">
        <f t="shared" si="111"/>
        <v>7.6091495052643454</v>
      </c>
      <c r="AF106" s="18">
        <f t="shared" si="112"/>
        <v>12.135606801690058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0.80591191970664777</v>
      </c>
      <c r="C107" s="18">
        <f t="shared" si="96"/>
        <v>-10.590292510319721</v>
      </c>
      <c r="D107" s="18">
        <f t="shared" si="96"/>
        <v>-2.2618234722233233</v>
      </c>
      <c r="E107" s="18">
        <f t="shared" si="96"/>
        <v>-0.75124355714346613</v>
      </c>
      <c r="F107" s="18">
        <f t="shared" si="97"/>
        <v>-1.2573465996494559</v>
      </c>
      <c r="H107" s="18">
        <f t="shared" si="98"/>
        <v>-1.2573465996494559</v>
      </c>
      <c r="I107" s="18">
        <f t="shared" si="99"/>
        <v>2.4515437896683423</v>
      </c>
      <c r="J107" s="18">
        <f t="shared" si="100"/>
        <v>1.5805002021806125</v>
      </c>
      <c r="L107" t="str">
        <f t="shared" si="101"/>
        <v>92 Elementary administration and service occupations</v>
      </c>
      <c r="M107" s="18">
        <f t="shared" si="102"/>
        <v>-1.135939161783095</v>
      </c>
      <c r="N107" s="18">
        <f t="shared" si="102"/>
        <v>-6.9414413352391851</v>
      </c>
      <c r="O107" s="18">
        <f t="shared" si="102"/>
        <v>-0.48579628482543491</v>
      </c>
      <c r="P107" s="18">
        <f t="shared" si="102"/>
        <v>-0.61328341519490959</v>
      </c>
      <c r="Q107" s="18">
        <f t="shared" si="103"/>
        <v>-0.57080586242324038</v>
      </c>
      <c r="S107" s="18">
        <f t="shared" si="104"/>
        <v>-0.57080586242324038</v>
      </c>
      <c r="T107" s="18">
        <f t="shared" si="105"/>
        <v>2.2201970305343766</v>
      </c>
      <c r="U107" s="18">
        <f t="shared" si="106"/>
        <v>1.8052394446093301</v>
      </c>
      <c r="W107" t="str">
        <f t="shared" si="107"/>
        <v>92 Elementary administration and service occupations</v>
      </c>
      <c r="X107" s="18">
        <f t="shared" si="108"/>
        <v>2.594247928625526</v>
      </c>
      <c r="Y107" s="18">
        <f t="shared" si="108"/>
        <v>-13.653378382612368</v>
      </c>
      <c r="Z107" s="18">
        <f t="shared" si="108"/>
        <v>-3.9880018534123707</v>
      </c>
      <c r="AA107" s="18">
        <f t="shared" si="108"/>
        <v>-0.90251622178278978</v>
      </c>
      <c r="AB107" s="18">
        <f t="shared" si="109"/>
        <v>-1.9418743584197595</v>
      </c>
      <c r="AD107" s="18">
        <f t="shared" si="110"/>
        <v>-1.9418743584197595</v>
      </c>
      <c r="AE107" s="18">
        <f t="shared" si="111"/>
        <v>2.6547264136744575</v>
      </c>
      <c r="AF107" s="18">
        <f t="shared" si="112"/>
        <v>1.3709971746857397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0.75717704896562932</v>
      </c>
      <c r="C109" s="26">
        <f>IF(AND(D$6-C$6 &lt;&gt; 0,C35&lt;&gt;0,D35&lt;&gt;0),(EXP(LN(D35/C35)/(D$6-C$6))-1)*100,0)</f>
        <v>-2.7028689154699026</v>
      </c>
      <c r="D109" s="26">
        <f>IF(AND(E$6-D$6 &lt;&gt; 0,D35&lt;&gt;0,E35&lt;&gt;0),(EXP(LN(E35/D35)/(E$6-D$6))-1)*100,0)</f>
        <v>0.51065453157654872</v>
      </c>
      <c r="E109" s="26">
        <f>IF(AND(F$6-E$6 &lt;&gt; 0,E35&lt;&gt;0,F35&lt;&gt;0),(EXP(LN(F35/E35)/(F$6-E$6))-1)*100,0)</f>
        <v>0.4593005096997782</v>
      </c>
      <c r="F109" s="26">
        <f t="shared" ref="F109" si="113">IF(AND(F$6-D$6 &lt;&gt; 0,D35&lt;&gt;0,F35&lt;&gt;0),(EXP(LN(F35/D35)/(F$6-D$6))-1)*100,0)</f>
        <v>0.47641560095557089</v>
      </c>
      <c r="H109" s="26">
        <f t="shared" ref="H109" si="114">IF($F$6-$D$6 &lt;&gt; 0,(EXP(LN(1+(H72/100))/($F$6-$D$6))-1)*100,0)</f>
        <v>0.47641560095557089</v>
      </c>
      <c r="I109" s="26">
        <f>IF(D35&gt;0,((1+(I35/D35))^(1/($F$6-$D$6))-1)*100,0)</f>
        <v>2.7389891947329437</v>
      </c>
      <c r="J109" s="26">
        <f t="shared" ref="J109" si="115">IF($F$6-$D$6 &lt;&gt; 0,(EXP(LN(1+(J72/100))/($F$6-$D$6))-1)*100,0)</f>
        <v>3.0689354818983272</v>
      </c>
      <c r="L109" s="24" t="str">
        <f>L35</f>
        <v>All occupations</v>
      </c>
      <c r="M109" s="26">
        <f>IF(AND(N$6-M$6 &lt;&gt; 0,M35&lt;&gt;0,N35&lt;&gt;0),(EXP(LN(N35/M35)/(N$6-M$6))-1)*100,0)</f>
        <v>0.53103112628394289</v>
      </c>
      <c r="N109" s="26">
        <f>IF(AND(O$6-N$6 &lt;&gt; 0,N35&lt;&gt;0,O35&lt;&gt;0),(EXP(LN(O35/N35)/(O$6-N$6))-1)*100,0)</f>
        <v>-3.5922010126306803</v>
      </c>
      <c r="O109" s="26">
        <f>IF(AND(P$6-O$6 &lt;&gt; 0,O35&lt;&gt;0,P35&lt;&gt;0),(EXP(LN(P35/O35)/(P$6-O$6))-1)*100,0)</f>
        <v>0.42185155601055513</v>
      </c>
      <c r="P109" s="26">
        <f>IF(AND(Q$6-P$6 &lt;&gt; 0,P35&lt;&gt;0,Q35&lt;&gt;0),(EXP(LN(Q35/P35)/(Q$6-P$6))-1)*100,0)</f>
        <v>0.34254315268889002</v>
      </c>
      <c r="Q109" s="26">
        <f t="shared" ref="Q109" si="116">IF(AND(Q$6-O$6 &lt;&gt; 0,O35&lt;&gt;0,Q35&lt;&gt;0),(EXP(LN(Q35/O35)/(Q$6-O$6))-1)*100,0)</f>
        <v>0.36897232535160196</v>
      </c>
      <c r="S109" s="26">
        <f t="shared" ref="S109" si="117">IF($F$6-$D$6 &lt;&gt; 0,(EXP(LN(1+(S72/100))/($F$6-$D$6))-1)*100,0)</f>
        <v>0.36897232535160196</v>
      </c>
      <c r="T109" s="26">
        <f t="shared" ref="T109" si="118">IF(O35&gt;0,((1+(T35/O35))^(1/($F$6-$D$6))-1)*100,0)</f>
        <v>2.3305725402610555</v>
      </c>
      <c r="U109" s="26">
        <f t="shared" ref="U109" si="119">IF($F$6-$D$6 &lt;&gt; 0,(EXP(LN(1+(U72/100))/($F$6-$D$6))-1)*100,0)</f>
        <v>2.5998209083005763</v>
      </c>
      <c r="W109" s="24" t="str">
        <f>W35</f>
        <v>All occupations</v>
      </c>
      <c r="X109" s="26">
        <f>IF(AND(Y$6-X$6 &lt;&gt; 0,X35&lt;&gt;0,Y35&lt;&gt;0),(EXP(LN(Y35/X35)/(Y$6-X$6))-1)*100,0)</f>
        <v>1.0203626262962562</v>
      </c>
      <c r="Y109" s="26">
        <f>IF(AND(Z$6-Y$6 &lt;&gt; 0,Y35&lt;&gt;0,Z35&lt;&gt;0),(EXP(LN(Z35/Y35)/(Z$6-Y$6))-1)*100,0)</f>
        <v>-1.6803630630489841</v>
      </c>
      <c r="Z109" s="26">
        <f>IF(AND(AA$6-Z$6 &lt;&gt; 0,Z35&lt;&gt;0,AA35&lt;&gt;0),(EXP(LN(AA35/Z35)/(AA$6-Z$6))-1)*100,0)</f>
        <v>0.61039511574434435</v>
      </c>
      <c r="AA109" s="26">
        <f>IF(AND(AB$6-AA$6 &lt;&gt; 0,AA35&lt;&gt;0,AB35&lt;&gt;0),(EXP(LN(AB35/AA35)/(AB$6-AA$6))-1)*100,0)</f>
        <v>0.58827510088761414</v>
      </c>
      <c r="AB109" s="26">
        <f t="shared" ref="AB109" si="120">IF(AND(AB$6-Z$6 &lt;&gt; 0,Z35&lt;&gt;0,AB35&lt;&gt;0),(EXP(LN(AB35/Z35)/(AB$6-Z$6))-1)*100,0)</f>
        <v>0.59564789875756752</v>
      </c>
      <c r="AD109" s="26">
        <f t="shared" ref="AD109" si="121">IF($F$6-$D$6 &lt;&gt; 0,(EXP(LN(1+(AD72/100))/($F$6-$D$6))-1)*100,0)</f>
        <v>0.59564789875756752</v>
      </c>
      <c r="AE109" s="26">
        <f t="shared" ref="AE109" si="122">IF(Z35&gt;0,((1+(AE35/Z35))^(1/($F$6-$D$6))-1)*100,0)</f>
        <v>3.1737229237383868</v>
      </c>
      <c r="AF109" s="26">
        <f t="shared" ref="AF109" si="123">IF($F$6-$D$6 &lt;&gt; 0,(EXP(LN(1+(AF72/100))/($F$6-$D$6))-1)*100,0)</f>
        <v>3.5642720224834834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Worcestershire (Continued)</v>
      </c>
      <c r="L112" s="19" t="str">
        <f>CONCATENATE(L$1," (Continued)")</f>
        <v>Occupation Table 2.1  Males: Employment Change by Occupation (SOC 2020) and Replacement Demand, 2015-2035, Worcestershire (Continued)</v>
      </c>
      <c r="W112" s="19" t="str">
        <f>CONCATENATE(W$1," (Continued)")</f>
        <v>Occupation Table 2.2  Females: Employment Change by Occupation (SOC 2020) and Replacement Demand, 2015-2035, Worcestershire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1.3879431225413565</v>
      </c>
      <c r="C119" s="27">
        <f t="shared" si="125"/>
        <v>0.27308466324459779</v>
      </c>
      <c r="D119" s="27">
        <f t="shared" si="125"/>
        <v>-0.99745632218124669</v>
      </c>
      <c r="E119" s="27">
        <f t="shared" si="125"/>
        <v>1.0299673563974387</v>
      </c>
      <c r="F119" s="27">
        <f t="shared" ref="F119:F144" si="126">F8-D8</f>
        <v>3.2511034216192058E-2</v>
      </c>
      <c r="L119" t="str">
        <f t="shared" ref="L119:L144" si="127">L8</f>
        <v>11 Corporate managers and directors</v>
      </c>
      <c r="M119" s="27">
        <f t="shared" ref="M119:P144" si="128">N8-M8</f>
        <v>0.72129286007331395</v>
      </c>
      <c r="N119" s="27">
        <f t="shared" si="128"/>
        <v>0.11068213186051956</v>
      </c>
      <c r="O119" s="27">
        <f t="shared" si="128"/>
        <v>-0.93438160034096462</v>
      </c>
      <c r="P119" s="27">
        <f t="shared" si="128"/>
        <v>0.38020016762791897</v>
      </c>
      <c r="Q119" s="27">
        <f t="shared" ref="Q119:Q144" si="129">Q8-O8</f>
        <v>-0.55418143271304565</v>
      </c>
      <c r="W119" t="str">
        <f t="shared" ref="W119:W144" si="130">W8</f>
        <v>11 Corporate managers and directors</v>
      </c>
      <c r="X119" s="27">
        <f t="shared" ref="X119:AA144" si="131">Y8-X8</f>
        <v>0.66665026246806525</v>
      </c>
      <c r="Y119" s="27">
        <f t="shared" si="131"/>
        <v>0.16240253138404093</v>
      </c>
      <c r="Z119" s="27">
        <f t="shared" si="131"/>
        <v>-6.307472184023899E-2</v>
      </c>
      <c r="AA119" s="27">
        <f t="shared" si="131"/>
        <v>0.64976718876950335</v>
      </c>
      <c r="AB119" s="27">
        <f t="shared" ref="AB119:AB144" si="132">AB8-Z8</f>
        <v>0.58669246692926436</v>
      </c>
    </row>
    <row r="120" spans="1:28" x14ac:dyDescent="0.2">
      <c r="A120" t="str">
        <f t="shared" si="124"/>
        <v>12 Other managers and proprietors</v>
      </c>
      <c r="B120" s="27">
        <f t="shared" si="125"/>
        <v>0.28251265424494587</v>
      </c>
      <c r="C120" s="27">
        <f t="shared" si="125"/>
        <v>0.2004963921376941</v>
      </c>
      <c r="D120" s="27">
        <f t="shared" si="125"/>
        <v>0.1349007297183924</v>
      </c>
      <c r="E120" s="27">
        <f t="shared" si="125"/>
        <v>0.76566445180179521</v>
      </c>
      <c r="F120" s="27">
        <f t="shared" si="126"/>
        <v>0.90056518152018761</v>
      </c>
      <c r="L120" t="str">
        <f t="shared" si="127"/>
        <v>12 Other managers and proprietors</v>
      </c>
      <c r="M120" s="27">
        <f t="shared" si="128"/>
        <v>0.22485038025711113</v>
      </c>
      <c r="N120" s="27">
        <f t="shared" si="128"/>
        <v>-0.14507419766776231</v>
      </c>
      <c r="O120" s="27">
        <f t="shared" si="128"/>
        <v>0.32442387984236332</v>
      </c>
      <c r="P120" s="27">
        <f t="shared" si="128"/>
        <v>0.44796896221384275</v>
      </c>
      <c r="Q120" s="27">
        <f t="shared" si="129"/>
        <v>0.77239284205620606</v>
      </c>
      <c r="W120" t="str">
        <f t="shared" si="130"/>
        <v>12 Other managers and proprietors</v>
      </c>
      <c r="X120" s="27">
        <f t="shared" si="131"/>
        <v>5.7662273987836743E-2</v>
      </c>
      <c r="Y120" s="27">
        <f t="shared" si="131"/>
        <v>0.34557058980544975</v>
      </c>
      <c r="Z120" s="27">
        <f t="shared" si="131"/>
        <v>-0.18952315012397225</v>
      </c>
      <c r="AA120" s="27">
        <f t="shared" si="131"/>
        <v>0.31769548958794758</v>
      </c>
      <c r="AB120" s="27">
        <f t="shared" si="132"/>
        <v>0.12817233946397533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1.0305084003601523</v>
      </c>
      <c r="C121" s="27">
        <f t="shared" si="125"/>
        <v>0.43198464067830145</v>
      </c>
      <c r="D121" s="27">
        <f t="shared" si="125"/>
        <v>2.0025942067525584</v>
      </c>
      <c r="E121" s="27">
        <f t="shared" si="125"/>
        <v>1.6598247472932233</v>
      </c>
      <c r="F121" s="27">
        <f t="shared" si="126"/>
        <v>3.6624189540457817</v>
      </c>
      <c r="L121" t="str">
        <f t="shared" si="127"/>
        <v>21 Science, research, engineering and technology professionals</v>
      </c>
      <c r="M121" s="27">
        <f t="shared" si="128"/>
        <v>0.93588881258082246</v>
      </c>
      <c r="N121" s="27">
        <f t="shared" si="128"/>
        <v>0.10725365807721854</v>
      </c>
      <c r="O121" s="27">
        <f t="shared" si="128"/>
        <v>1.4034136483060697</v>
      </c>
      <c r="P121" s="27">
        <f t="shared" si="128"/>
        <v>1.0637927231168032</v>
      </c>
      <c r="Q121" s="27">
        <f t="shared" si="129"/>
        <v>2.4672063714228729</v>
      </c>
      <c r="W121" t="str">
        <f t="shared" si="130"/>
        <v>21 Science, research, engineering and technology professionals</v>
      </c>
      <c r="X121" s="27">
        <f t="shared" si="131"/>
        <v>9.4619587779330327E-2</v>
      </c>
      <c r="Y121" s="27">
        <f t="shared" si="131"/>
        <v>0.32473098260109001</v>
      </c>
      <c r="Z121" s="27">
        <f t="shared" si="131"/>
        <v>0.59918055844647933</v>
      </c>
      <c r="AA121" s="27">
        <f t="shared" si="131"/>
        <v>0.59603202417641787</v>
      </c>
      <c r="AB121" s="27">
        <f t="shared" si="132"/>
        <v>1.1952125826228972</v>
      </c>
    </row>
    <row r="122" spans="1:28" x14ac:dyDescent="0.2">
      <c r="A122" t="str">
        <f t="shared" si="124"/>
        <v>22 Health professionals</v>
      </c>
      <c r="B122" s="27">
        <f t="shared" si="125"/>
        <v>1.5483936273567265</v>
      </c>
      <c r="C122" s="27">
        <f t="shared" si="125"/>
        <v>-0.18314939839345179</v>
      </c>
      <c r="D122" s="27">
        <f t="shared" si="125"/>
        <v>-0.10457754421788756</v>
      </c>
      <c r="E122" s="27">
        <f t="shared" si="125"/>
        <v>0.66629623889061662</v>
      </c>
      <c r="F122" s="27">
        <f t="shared" si="126"/>
        <v>0.56171869467272906</v>
      </c>
      <c r="L122" t="str">
        <f t="shared" si="127"/>
        <v>22 Health professionals</v>
      </c>
      <c r="M122" s="27">
        <f t="shared" si="128"/>
        <v>0.3951804430790562</v>
      </c>
      <c r="N122" s="27">
        <f t="shared" si="128"/>
        <v>0.11752881383824176</v>
      </c>
      <c r="O122" s="27">
        <f t="shared" si="128"/>
        <v>-2.7878050006284294E-2</v>
      </c>
      <c r="P122" s="27">
        <f t="shared" si="128"/>
        <v>0.15550179067388825</v>
      </c>
      <c r="Q122" s="27">
        <f t="shared" si="129"/>
        <v>0.12762374066760396</v>
      </c>
      <c r="W122" t="str">
        <f t="shared" si="130"/>
        <v>22 Health professionals</v>
      </c>
      <c r="X122" s="27">
        <f t="shared" si="131"/>
        <v>1.1532131842776758</v>
      </c>
      <c r="Y122" s="27">
        <f t="shared" si="131"/>
        <v>-0.30067821223169755</v>
      </c>
      <c r="Z122" s="27">
        <f t="shared" si="131"/>
        <v>-7.6699494211609931E-2</v>
      </c>
      <c r="AA122" s="27">
        <f t="shared" si="131"/>
        <v>0.51079444821673192</v>
      </c>
      <c r="AB122" s="27">
        <f t="shared" si="132"/>
        <v>0.43409495400512199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0.10522475965136646</v>
      </c>
      <c r="C123" s="27">
        <f t="shared" si="125"/>
        <v>0.37897923310979031</v>
      </c>
      <c r="D123" s="27">
        <f t="shared" si="125"/>
        <v>-3.6651418301929084E-2</v>
      </c>
      <c r="E123" s="27">
        <f t="shared" si="125"/>
        <v>0.67786881805196408</v>
      </c>
      <c r="F123" s="27">
        <f t="shared" si="126"/>
        <v>0.641217399750035</v>
      </c>
      <c r="L123" t="str">
        <f t="shared" si="127"/>
        <v>23 Teaching and other educational professionals</v>
      </c>
      <c r="M123" s="27">
        <f t="shared" si="128"/>
        <v>-7.1362771622190291E-2</v>
      </c>
      <c r="N123" s="27">
        <f t="shared" si="128"/>
        <v>0.14690024302284677</v>
      </c>
      <c r="O123" s="27">
        <f t="shared" si="128"/>
        <v>4.3556441432406778E-2</v>
      </c>
      <c r="P123" s="27">
        <f t="shared" si="128"/>
        <v>0.16483212436097272</v>
      </c>
      <c r="Q123" s="27">
        <f t="shared" si="129"/>
        <v>0.2083885657933795</v>
      </c>
      <c r="W123" t="str">
        <f t="shared" si="130"/>
        <v>23 Teaching and other educational professionals</v>
      </c>
      <c r="X123" s="27">
        <f t="shared" si="131"/>
        <v>0.17658753127354565</v>
      </c>
      <c r="Y123" s="27">
        <f t="shared" si="131"/>
        <v>0.23207899008695421</v>
      </c>
      <c r="Z123" s="27">
        <f t="shared" si="131"/>
        <v>-8.0207859734342968E-2</v>
      </c>
      <c r="AA123" s="27">
        <f t="shared" si="131"/>
        <v>0.5130366936909958</v>
      </c>
      <c r="AB123" s="27">
        <f t="shared" si="132"/>
        <v>0.43282883395665284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1.3080780956888898</v>
      </c>
      <c r="C124" s="27">
        <f t="shared" si="125"/>
        <v>0.79353900214964845</v>
      </c>
      <c r="D124" s="27">
        <f t="shared" si="125"/>
        <v>0.43557077601727201</v>
      </c>
      <c r="E124" s="27">
        <f t="shared" si="125"/>
        <v>1.3324202792325419</v>
      </c>
      <c r="F124" s="27">
        <f t="shared" si="126"/>
        <v>1.7679910552498139</v>
      </c>
      <c r="L124" t="str">
        <f t="shared" si="127"/>
        <v>24 Business, media and public service professionals</v>
      </c>
      <c r="M124" s="27">
        <f t="shared" si="128"/>
        <v>0.56662875620858788</v>
      </c>
      <c r="N124" s="27">
        <f t="shared" si="128"/>
        <v>0.49763472254658314</v>
      </c>
      <c r="O124" s="27">
        <f t="shared" si="128"/>
        <v>0.31814919631530536</v>
      </c>
      <c r="P124" s="27">
        <f t="shared" si="128"/>
        <v>0.56470816139716629</v>
      </c>
      <c r="Q124" s="27">
        <f t="shared" si="129"/>
        <v>0.88285735771247165</v>
      </c>
      <c r="W124" t="str">
        <f t="shared" si="130"/>
        <v>24 Business, media and public service professionals</v>
      </c>
      <c r="X124" s="27">
        <f t="shared" si="131"/>
        <v>0.74144933948031433</v>
      </c>
      <c r="Y124" s="27">
        <f t="shared" si="131"/>
        <v>0.2959042796030289</v>
      </c>
      <c r="Z124" s="27">
        <f t="shared" si="131"/>
        <v>0.11742157970199596</v>
      </c>
      <c r="AA124" s="27">
        <f t="shared" si="131"/>
        <v>0.76771211783538096</v>
      </c>
      <c r="AB124" s="27">
        <f t="shared" si="132"/>
        <v>0.88513369753737692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0.29861825928251307</v>
      </c>
      <c r="C125" s="27">
        <f t="shared" si="125"/>
        <v>0.20520799485701557</v>
      </c>
      <c r="D125" s="27">
        <f t="shared" si="125"/>
        <v>-0.18668415102973546</v>
      </c>
      <c r="E125" s="27">
        <f t="shared" si="125"/>
        <v>0.23236215879962163</v>
      </c>
      <c r="F125" s="27">
        <f t="shared" si="126"/>
        <v>4.5678007769886175E-2</v>
      </c>
      <c r="L125" t="str">
        <f t="shared" si="127"/>
        <v>31 Science, engineering and technology associate professionals</v>
      </c>
      <c r="M125" s="27">
        <f t="shared" si="128"/>
        <v>0.30315236702463122</v>
      </c>
      <c r="N125" s="27">
        <f t="shared" si="128"/>
        <v>7.3610530694183662E-2</v>
      </c>
      <c r="O125" s="27">
        <f t="shared" si="128"/>
        <v>-0.23061547055963816</v>
      </c>
      <c r="P125" s="27">
        <f t="shared" si="128"/>
        <v>8.1215335113312914E-2</v>
      </c>
      <c r="Q125" s="27">
        <f t="shared" si="129"/>
        <v>-0.14940013544632524</v>
      </c>
      <c r="W125" t="str">
        <f t="shared" si="130"/>
        <v>31 Science, engineering and technology associate professionals</v>
      </c>
      <c r="X125" s="27">
        <f t="shared" si="131"/>
        <v>-4.5341077421149345E-3</v>
      </c>
      <c r="Y125" s="27">
        <f t="shared" si="131"/>
        <v>0.1315974641628328</v>
      </c>
      <c r="Z125" s="27">
        <f t="shared" si="131"/>
        <v>4.3931319529902146E-2</v>
      </c>
      <c r="AA125" s="27">
        <f t="shared" si="131"/>
        <v>0.15114682368630583</v>
      </c>
      <c r="AB125" s="27">
        <f t="shared" si="132"/>
        <v>0.19507814321620798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0.52640709832439336</v>
      </c>
      <c r="C126" s="27">
        <f t="shared" si="125"/>
        <v>-1.0023085231803286E-2</v>
      </c>
      <c r="D126" s="27">
        <f t="shared" si="125"/>
        <v>2.0038268186974513</v>
      </c>
      <c r="E126" s="27">
        <f t="shared" si="125"/>
        <v>1.0562522657365889</v>
      </c>
      <c r="F126" s="27">
        <f t="shared" si="126"/>
        <v>3.0600790844340402</v>
      </c>
      <c r="L126" t="str">
        <f t="shared" si="127"/>
        <v>32 Health and social care associate professionals</v>
      </c>
      <c r="M126" s="27">
        <f t="shared" si="128"/>
        <v>6.9533455329608085E-2</v>
      </c>
      <c r="N126" s="27">
        <f t="shared" si="128"/>
        <v>3.4795622456779696E-2</v>
      </c>
      <c r="O126" s="27">
        <f t="shared" si="128"/>
        <v>0.25232955770858734</v>
      </c>
      <c r="P126" s="27">
        <f t="shared" si="128"/>
        <v>0.12054539362595507</v>
      </c>
      <c r="Q126" s="27">
        <f t="shared" si="129"/>
        <v>0.3728749513345424</v>
      </c>
      <c r="W126" t="str">
        <f t="shared" si="130"/>
        <v>32 Health and social care associate professionals</v>
      </c>
      <c r="X126" s="27">
        <f t="shared" si="131"/>
        <v>0.45687364299478572</v>
      </c>
      <c r="Y126" s="27">
        <f t="shared" si="131"/>
        <v>-4.4818707688585757E-2</v>
      </c>
      <c r="Z126" s="27">
        <f t="shared" si="131"/>
        <v>1.7514972609888657</v>
      </c>
      <c r="AA126" s="27">
        <f t="shared" si="131"/>
        <v>0.93570687211062964</v>
      </c>
      <c r="AB126" s="27">
        <f t="shared" si="132"/>
        <v>2.6872041330994954</v>
      </c>
    </row>
    <row r="127" spans="1:28" x14ac:dyDescent="0.2">
      <c r="A127" t="str">
        <f t="shared" si="124"/>
        <v>33 Protective service occupations</v>
      </c>
      <c r="B127" s="27">
        <f t="shared" si="125"/>
        <v>3.7563856402902163E-2</v>
      </c>
      <c r="C127" s="27">
        <f t="shared" si="125"/>
        <v>9.5947424699652561E-2</v>
      </c>
      <c r="D127" s="27">
        <f t="shared" si="125"/>
        <v>-0.23479341668538312</v>
      </c>
      <c r="E127" s="27">
        <f t="shared" si="125"/>
        <v>0.15546942763121607</v>
      </c>
      <c r="F127" s="27">
        <f t="shared" si="126"/>
        <v>-7.9323989054167043E-2</v>
      </c>
      <c r="L127" t="str">
        <f t="shared" si="127"/>
        <v>33 Protective service occupations</v>
      </c>
      <c r="M127" s="27">
        <f t="shared" si="128"/>
        <v>-1.2916603187405284E-2</v>
      </c>
      <c r="N127" s="27">
        <f t="shared" si="128"/>
        <v>4.2641823239014442E-2</v>
      </c>
      <c r="O127" s="27">
        <f t="shared" si="128"/>
        <v>-0.18060736339408567</v>
      </c>
      <c r="P127" s="27">
        <f t="shared" si="128"/>
        <v>8.338159027968306E-3</v>
      </c>
      <c r="Q127" s="27">
        <f t="shared" si="129"/>
        <v>-0.17226920436611737</v>
      </c>
      <c r="W127" t="str">
        <f t="shared" si="130"/>
        <v>33 Protective service occupations</v>
      </c>
      <c r="X127" s="27">
        <f t="shared" si="131"/>
        <v>5.0480459590308335E-2</v>
      </c>
      <c r="Y127" s="27">
        <f t="shared" si="131"/>
        <v>5.3305601460638674E-2</v>
      </c>
      <c r="Z127" s="27">
        <f t="shared" si="131"/>
        <v>-5.4186053291301051E-2</v>
      </c>
      <c r="AA127" s="27">
        <f t="shared" si="131"/>
        <v>0.14713126860325204</v>
      </c>
      <c r="AB127" s="27">
        <f t="shared" si="132"/>
        <v>9.2945215311950991E-2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0.12857908511805505</v>
      </c>
      <c r="C128" s="27">
        <f t="shared" si="125"/>
        <v>6.1787354266615413E-2</v>
      </c>
      <c r="D128" s="27">
        <f t="shared" si="125"/>
        <v>-0.41974698671044353</v>
      </c>
      <c r="E128" s="27">
        <f t="shared" si="125"/>
        <v>0.29312595126307528</v>
      </c>
      <c r="F128" s="27">
        <f t="shared" si="126"/>
        <v>-0.12662103544736825</v>
      </c>
      <c r="L128" t="str">
        <f t="shared" si="127"/>
        <v>34 Culture, media and sports occupations</v>
      </c>
      <c r="M128" s="27">
        <f t="shared" si="128"/>
        <v>9.3909827084924569E-2</v>
      </c>
      <c r="N128" s="27">
        <f t="shared" si="128"/>
        <v>1.5729161145172865E-2</v>
      </c>
      <c r="O128" s="27">
        <f t="shared" si="128"/>
        <v>-0.26341705582271446</v>
      </c>
      <c r="P128" s="27">
        <f t="shared" si="128"/>
        <v>0.13057646256066935</v>
      </c>
      <c r="Q128" s="27">
        <f t="shared" si="129"/>
        <v>-0.13284059326204511</v>
      </c>
      <c r="W128" t="str">
        <f t="shared" si="130"/>
        <v>34 Culture, media and sports occupations</v>
      </c>
      <c r="X128" s="27">
        <f t="shared" si="131"/>
        <v>3.466925803313381E-2</v>
      </c>
      <c r="Y128" s="27">
        <f t="shared" si="131"/>
        <v>4.6058193121440993E-2</v>
      </c>
      <c r="Z128" s="27">
        <f t="shared" si="131"/>
        <v>-0.15632993088773062</v>
      </c>
      <c r="AA128" s="27">
        <f t="shared" si="131"/>
        <v>0.16254948870240837</v>
      </c>
      <c r="AB128" s="27">
        <f t="shared" si="132"/>
        <v>6.2195578146777564E-3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0.29271462131964654</v>
      </c>
      <c r="C129" s="27">
        <f t="shared" si="125"/>
        <v>0.2667409326357415</v>
      </c>
      <c r="D129" s="27">
        <f t="shared" si="125"/>
        <v>9.3681717174309398E-2</v>
      </c>
      <c r="E129" s="27">
        <f t="shared" si="125"/>
        <v>0.74961578772918536</v>
      </c>
      <c r="F129" s="27">
        <f t="shared" si="126"/>
        <v>0.84329750490349475</v>
      </c>
      <c r="L129" t="str">
        <f t="shared" si="127"/>
        <v>35 Business and public service associate professionals</v>
      </c>
      <c r="M129" s="27">
        <f t="shared" si="128"/>
        <v>2.6870611612924478E-2</v>
      </c>
      <c r="N129" s="27">
        <f t="shared" si="128"/>
        <v>0.18382120578027816</v>
      </c>
      <c r="O129" s="27">
        <f t="shared" si="128"/>
        <v>-6.9936987231002945E-3</v>
      </c>
      <c r="P129" s="27">
        <f t="shared" si="128"/>
        <v>0.16303508737093875</v>
      </c>
      <c r="Q129" s="27">
        <f t="shared" si="129"/>
        <v>0.15604138864783845</v>
      </c>
      <c r="W129" t="str">
        <f t="shared" si="130"/>
        <v>35 Business and public service associate professionals</v>
      </c>
      <c r="X129" s="27">
        <f t="shared" si="131"/>
        <v>0.26584400970673805</v>
      </c>
      <c r="Y129" s="27">
        <f t="shared" si="131"/>
        <v>8.2919726855442022E-2</v>
      </c>
      <c r="Z129" s="27">
        <f t="shared" si="131"/>
        <v>0.10067541589744078</v>
      </c>
      <c r="AA129" s="27">
        <f t="shared" si="131"/>
        <v>0.58658070035822973</v>
      </c>
      <c r="AB129" s="27">
        <f t="shared" si="132"/>
        <v>0.68725611625567051</v>
      </c>
    </row>
    <row r="130" spans="1:28" x14ac:dyDescent="0.2">
      <c r="A130" t="str">
        <f t="shared" si="124"/>
        <v>41 Administrative occupations</v>
      </c>
      <c r="B130" s="27">
        <f t="shared" si="125"/>
        <v>-0.95334553385088228</v>
      </c>
      <c r="C130" s="27">
        <f t="shared" si="125"/>
        <v>0.51809447620212268</v>
      </c>
      <c r="D130" s="27">
        <f t="shared" si="125"/>
        <v>0.62125826982355647</v>
      </c>
      <c r="E130" s="27">
        <f t="shared" si="125"/>
        <v>-9.8552185851481511E-3</v>
      </c>
      <c r="F130" s="27">
        <f t="shared" si="126"/>
        <v>0.61140305123840832</v>
      </c>
      <c r="L130" t="str">
        <f t="shared" si="127"/>
        <v>41 Administrative occupations</v>
      </c>
      <c r="M130" s="27">
        <f t="shared" si="128"/>
        <v>-0.47049303533718856</v>
      </c>
      <c r="N130" s="27">
        <f t="shared" si="128"/>
        <v>0.78579083670592809</v>
      </c>
      <c r="O130" s="27">
        <f t="shared" si="128"/>
        <v>0.4476426049529163</v>
      </c>
      <c r="P130" s="27">
        <f t="shared" si="128"/>
        <v>0.76715590712903658</v>
      </c>
      <c r="Q130" s="27">
        <f t="shared" si="129"/>
        <v>1.2147985120819529</v>
      </c>
      <c r="W130" t="str">
        <f t="shared" si="130"/>
        <v>41 Administrative occupations</v>
      </c>
      <c r="X130" s="27">
        <f t="shared" si="131"/>
        <v>-0.4828524985137097</v>
      </c>
      <c r="Y130" s="27">
        <f t="shared" si="131"/>
        <v>-0.26769636050377521</v>
      </c>
      <c r="Z130" s="27">
        <f t="shared" si="131"/>
        <v>0.17361566487061353</v>
      </c>
      <c r="AA130" s="27">
        <f t="shared" si="131"/>
        <v>-0.77701112571417141</v>
      </c>
      <c r="AB130" s="27">
        <f t="shared" si="132"/>
        <v>-0.60339546084355788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-0.42654933945369722</v>
      </c>
      <c r="C131" s="27">
        <f t="shared" si="125"/>
        <v>-9.2392399678807635E-2</v>
      </c>
      <c r="D131" s="27">
        <f t="shared" si="125"/>
        <v>-0.19796236005536993</v>
      </c>
      <c r="E131" s="27">
        <f t="shared" si="125"/>
        <v>-0.96778548460165892</v>
      </c>
      <c r="F131" s="27">
        <f t="shared" si="126"/>
        <v>-1.1657478446570289</v>
      </c>
      <c r="L131" t="str">
        <f t="shared" si="127"/>
        <v>42 Secretarial and related occupations</v>
      </c>
      <c r="M131" s="27">
        <f t="shared" si="128"/>
        <v>-8.3037917143763157E-2</v>
      </c>
      <c r="N131" s="27">
        <f t="shared" si="128"/>
        <v>2.4145310231197536E-3</v>
      </c>
      <c r="O131" s="27">
        <f t="shared" si="128"/>
        <v>-2.9077888887514947E-2</v>
      </c>
      <c r="P131" s="27">
        <f t="shared" si="128"/>
        <v>4.1551556826976643E-2</v>
      </c>
      <c r="Q131" s="27">
        <f t="shared" si="129"/>
        <v>1.2473667939461697E-2</v>
      </c>
      <c r="W131" t="str">
        <f t="shared" si="130"/>
        <v>42 Secretarial and related occupations</v>
      </c>
      <c r="X131" s="27">
        <f t="shared" si="131"/>
        <v>-0.34351142230993581</v>
      </c>
      <c r="Y131" s="27">
        <f t="shared" si="131"/>
        <v>-9.4806930701924585E-2</v>
      </c>
      <c r="Z131" s="27">
        <f t="shared" si="131"/>
        <v>-0.1688844711678561</v>
      </c>
      <c r="AA131" s="27">
        <f t="shared" si="131"/>
        <v>-1.0093370414286351</v>
      </c>
      <c r="AB131" s="27">
        <f t="shared" si="132"/>
        <v>-1.1782215125964912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-0.44165207311649946</v>
      </c>
      <c r="C132" s="27">
        <f t="shared" si="125"/>
        <v>-0.43458751715187915</v>
      </c>
      <c r="D132" s="27">
        <f t="shared" si="125"/>
        <v>-3.8769735755236567E-2</v>
      </c>
      <c r="E132" s="27">
        <f t="shared" si="125"/>
        <v>6.5498108732973126E-2</v>
      </c>
      <c r="F132" s="27">
        <f t="shared" si="126"/>
        <v>2.6728372977736559E-2</v>
      </c>
      <c r="L132" t="str">
        <f t="shared" si="127"/>
        <v>51 Skilled agricultural and related trades</v>
      </c>
      <c r="M132" s="27">
        <f t="shared" si="128"/>
        <v>-0.47702037330323499</v>
      </c>
      <c r="N132" s="27">
        <f t="shared" si="128"/>
        <v>-0.43790910729468968</v>
      </c>
      <c r="O132" s="27">
        <f t="shared" si="128"/>
        <v>-5.3004608999912106E-2</v>
      </c>
      <c r="P132" s="27">
        <f t="shared" si="128"/>
        <v>1.197414726687196E-2</v>
      </c>
      <c r="Q132" s="27">
        <f t="shared" si="129"/>
        <v>-4.1030461733040147E-2</v>
      </c>
      <c r="W132" t="str">
        <f t="shared" si="130"/>
        <v>51 Skilled agricultural and related trades</v>
      </c>
      <c r="X132" s="27">
        <f t="shared" si="131"/>
        <v>3.5368300186736756E-2</v>
      </c>
      <c r="Y132" s="27">
        <f t="shared" si="131"/>
        <v>3.321590142807862E-3</v>
      </c>
      <c r="Z132" s="27">
        <f t="shared" si="131"/>
        <v>1.4234873244677648E-2</v>
      </c>
      <c r="AA132" s="27">
        <f t="shared" si="131"/>
        <v>5.3523961466103553E-2</v>
      </c>
      <c r="AB132" s="27">
        <f t="shared" si="132"/>
        <v>6.7758834710781202E-2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2.4859137911983353E-3</v>
      </c>
      <c r="C133" s="27">
        <f t="shared" si="125"/>
        <v>-1.2721200018234882</v>
      </c>
      <c r="D133" s="27">
        <f t="shared" si="125"/>
        <v>-6.1252513178220447E-2</v>
      </c>
      <c r="E133" s="27">
        <f t="shared" si="125"/>
        <v>-0.37792076102155647</v>
      </c>
      <c r="F133" s="27">
        <f t="shared" si="126"/>
        <v>-0.43917327419977692</v>
      </c>
      <c r="L133" t="str">
        <f t="shared" si="127"/>
        <v>52 Skilled metal, electrical and electronic trades</v>
      </c>
      <c r="M133" s="27">
        <f t="shared" si="128"/>
        <v>-6.0535717047940807E-2</v>
      </c>
      <c r="N133" s="27">
        <f t="shared" si="128"/>
        <v>-1.2354915204188206</v>
      </c>
      <c r="O133" s="27">
        <f t="shared" si="128"/>
        <v>-0.1546789029848572</v>
      </c>
      <c r="P133" s="27">
        <f t="shared" si="128"/>
        <v>-0.42820099211676332</v>
      </c>
      <c r="Q133" s="27">
        <f t="shared" si="129"/>
        <v>-0.58287989510162053</v>
      </c>
      <c r="W133" t="str">
        <f t="shared" si="130"/>
        <v>52 Skilled metal, electrical and electronic trades</v>
      </c>
      <c r="X133" s="27">
        <f t="shared" si="131"/>
        <v>6.3021630839134771E-2</v>
      </c>
      <c r="Y133" s="27">
        <f t="shared" si="131"/>
        <v>-3.6628481404668345E-2</v>
      </c>
      <c r="Z133" s="27">
        <f t="shared" si="131"/>
        <v>9.3426389806636728E-2</v>
      </c>
      <c r="AA133" s="27">
        <f t="shared" si="131"/>
        <v>5.0280231095200079E-2</v>
      </c>
      <c r="AB133" s="27">
        <f t="shared" si="132"/>
        <v>0.14370662090183681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0.98044675656118674</v>
      </c>
      <c r="C134" s="27">
        <f t="shared" si="125"/>
        <v>-1.138485586301039</v>
      </c>
      <c r="D134" s="27">
        <f t="shared" si="125"/>
        <v>-0.17754195796762495</v>
      </c>
      <c r="E134" s="27">
        <f t="shared" si="125"/>
        <v>-0.69268388567006323</v>
      </c>
      <c r="F134" s="27">
        <f t="shared" si="126"/>
        <v>-0.87022584363768818</v>
      </c>
      <c r="L134" t="str">
        <f t="shared" si="127"/>
        <v>53 Skilled construction and building trades</v>
      </c>
      <c r="M134" s="27">
        <f t="shared" si="128"/>
        <v>0.98293992951246167</v>
      </c>
      <c r="N134" s="27">
        <f t="shared" si="128"/>
        <v>-1.1546053331009327</v>
      </c>
      <c r="O134" s="27">
        <f t="shared" si="128"/>
        <v>-0.14077739645355791</v>
      </c>
      <c r="P134" s="27">
        <f t="shared" si="128"/>
        <v>-0.69817273891738107</v>
      </c>
      <c r="Q134" s="27">
        <f t="shared" si="129"/>
        <v>-0.83895013537093899</v>
      </c>
      <c r="W134" t="str">
        <f t="shared" si="130"/>
        <v>53 Skilled construction and building trades</v>
      </c>
      <c r="X134" s="27">
        <f t="shared" si="131"/>
        <v>-2.4931729512694262E-3</v>
      </c>
      <c r="Y134" s="27">
        <f t="shared" si="131"/>
        <v>1.6119746799885398E-2</v>
      </c>
      <c r="Z134" s="27">
        <f t="shared" si="131"/>
        <v>-3.6764561514055577E-2</v>
      </c>
      <c r="AA134" s="27">
        <f t="shared" si="131"/>
        <v>5.4888532473047202E-3</v>
      </c>
      <c r="AB134" s="27">
        <f t="shared" si="132"/>
        <v>-3.1275708266750857E-2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-0.38639848631892182</v>
      </c>
      <c r="C135" s="27">
        <f t="shared" si="125"/>
        <v>2.9969808619308758E-2</v>
      </c>
      <c r="D135" s="27">
        <f t="shared" si="125"/>
        <v>3.003331288728095E-2</v>
      </c>
      <c r="E135" s="27">
        <f t="shared" si="125"/>
        <v>1.753138140015853E-2</v>
      </c>
      <c r="F135" s="27">
        <f t="shared" si="126"/>
        <v>4.756469428743948E-2</v>
      </c>
      <c r="L135" t="str">
        <f t="shared" si="127"/>
        <v>54 Textiles, printing and other skilled trades</v>
      </c>
      <c r="M135" s="27">
        <f t="shared" si="128"/>
        <v>-0.2716229004337245</v>
      </c>
      <c r="N135" s="27">
        <f t="shared" si="128"/>
        <v>-0.13241570588840745</v>
      </c>
      <c r="O135" s="27">
        <f t="shared" si="128"/>
        <v>-2.3288453664505049E-3</v>
      </c>
      <c r="P135" s="27">
        <f t="shared" si="128"/>
        <v>-3.9556280572455416E-2</v>
      </c>
      <c r="Q135" s="27">
        <f t="shared" si="129"/>
        <v>-4.1885125938905921E-2</v>
      </c>
      <c r="W135" t="str">
        <f t="shared" si="130"/>
        <v>54 Textiles, printing and other skilled trades</v>
      </c>
      <c r="X135" s="27">
        <f t="shared" si="131"/>
        <v>-0.1147755858851951</v>
      </c>
      <c r="Y135" s="27">
        <f t="shared" si="131"/>
        <v>0.16238551450771377</v>
      </c>
      <c r="Z135" s="27">
        <f t="shared" si="131"/>
        <v>3.2362158253734563E-2</v>
      </c>
      <c r="AA135" s="27">
        <f t="shared" si="131"/>
        <v>5.7087661972610837E-2</v>
      </c>
      <c r="AB135" s="27">
        <f t="shared" si="132"/>
        <v>8.94498202263454E-2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0.46134074390247726</v>
      </c>
      <c r="C136" s="27">
        <f t="shared" si="125"/>
        <v>-0.50725956637796266</v>
      </c>
      <c r="D136" s="27">
        <f t="shared" si="125"/>
        <v>0.53167597607007444</v>
      </c>
      <c r="E136" s="27">
        <f t="shared" si="125"/>
        <v>1.1735975215594259</v>
      </c>
      <c r="F136" s="27">
        <f t="shared" si="126"/>
        <v>1.7052734976295003</v>
      </c>
      <c r="L136" t="str">
        <f t="shared" si="127"/>
        <v>61 Caring personal service occupations</v>
      </c>
      <c r="M136" s="27">
        <f t="shared" si="128"/>
        <v>4.686901278205502E-2</v>
      </c>
      <c r="N136" s="27">
        <f t="shared" si="128"/>
        <v>-8.8742946212120977E-2</v>
      </c>
      <c r="O136" s="27">
        <f t="shared" si="128"/>
        <v>0.24555324847926063</v>
      </c>
      <c r="P136" s="27">
        <f t="shared" si="128"/>
        <v>0.22837563232807878</v>
      </c>
      <c r="Q136" s="27">
        <f t="shared" si="129"/>
        <v>0.47392888080733941</v>
      </c>
      <c r="W136" t="str">
        <f t="shared" si="130"/>
        <v>61 Caring personal service occupations</v>
      </c>
      <c r="X136" s="27">
        <f t="shared" si="131"/>
        <v>0.41447173112041824</v>
      </c>
      <c r="Y136" s="27">
        <f t="shared" si="131"/>
        <v>-0.41851662016584257</v>
      </c>
      <c r="Z136" s="27">
        <f t="shared" si="131"/>
        <v>0.28612272759081669</v>
      </c>
      <c r="AA136" s="27">
        <f t="shared" si="131"/>
        <v>0.94522188923134287</v>
      </c>
      <c r="AB136" s="27">
        <f t="shared" si="132"/>
        <v>1.2313446168221596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-0.18900984872110316</v>
      </c>
      <c r="C137" s="27">
        <f t="shared" si="125"/>
        <v>-0.32120563069876296</v>
      </c>
      <c r="D137" s="27">
        <f t="shared" si="125"/>
        <v>-0.2631634085849468</v>
      </c>
      <c r="E137" s="27">
        <f t="shared" si="125"/>
        <v>3.0727185488151232E-2</v>
      </c>
      <c r="F137" s="27">
        <f t="shared" si="126"/>
        <v>-0.23243622309679557</v>
      </c>
      <c r="L137" t="str">
        <f t="shared" si="127"/>
        <v>62 Leisure, travel and related personal service occupations</v>
      </c>
      <c r="M137" s="27">
        <f t="shared" si="128"/>
        <v>1.3497746124150001E-2</v>
      </c>
      <c r="N137" s="27">
        <f t="shared" si="128"/>
        <v>-6.0225639457449742E-2</v>
      </c>
      <c r="O137" s="27">
        <f t="shared" si="128"/>
        <v>-4.4820452037355518E-2</v>
      </c>
      <c r="P137" s="27">
        <f t="shared" si="128"/>
        <v>4.3672830834944554E-2</v>
      </c>
      <c r="Q137" s="27">
        <f t="shared" si="129"/>
        <v>-1.1476212024109644E-3</v>
      </c>
      <c r="W137" t="str">
        <f t="shared" si="130"/>
        <v>62 Leisure, travel and related personal service occupations</v>
      </c>
      <c r="X137" s="27">
        <f t="shared" si="131"/>
        <v>-0.20250759484525771</v>
      </c>
      <c r="Y137" s="27">
        <f t="shared" si="131"/>
        <v>-0.26097999124131555</v>
      </c>
      <c r="Z137" s="27">
        <f t="shared" si="131"/>
        <v>-0.21834295654758318</v>
      </c>
      <c r="AA137" s="27">
        <f t="shared" si="131"/>
        <v>-1.2945645346798873E-2</v>
      </c>
      <c r="AB137" s="27">
        <f t="shared" si="132"/>
        <v>-0.23128860189438205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-1.8870912403786883E-2</v>
      </c>
      <c r="C138" s="27">
        <f t="shared" si="125"/>
        <v>2.7548516719112404E-2</v>
      </c>
      <c r="D138" s="27">
        <f t="shared" si="125"/>
        <v>-3.843037591514839E-2</v>
      </c>
      <c r="E138" s="27">
        <f t="shared" si="125"/>
        <v>1.1750943927113344E-2</v>
      </c>
      <c r="F138" s="27">
        <f t="shared" si="126"/>
        <v>-2.6679431988035046E-2</v>
      </c>
      <c r="L138" t="str">
        <f t="shared" si="127"/>
        <v>63 Community and civil enforcement occupations</v>
      </c>
      <c r="M138" s="27">
        <f t="shared" si="128"/>
        <v>-2.7939839516663817E-2</v>
      </c>
      <c r="N138" s="27">
        <f t="shared" si="128"/>
        <v>3.5010285969632196E-2</v>
      </c>
      <c r="O138" s="27">
        <f t="shared" si="128"/>
        <v>-5.2481509123025669E-2</v>
      </c>
      <c r="P138" s="27">
        <f t="shared" si="128"/>
        <v>1.0542932586484297E-2</v>
      </c>
      <c r="Q138" s="27">
        <f t="shared" si="129"/>
        <v>-4.1938576536541372E-2</v>
      </c>
      <c r="W138" t="str">
        <f t="shared" si="130"/>
        <v>63 Community and civil enforcement occupations</v>
      </c>
      <c r="X138" s="27">
        <f t="shared" si="131"/>
        <v>9.0689271128768095E-3</v>
      </c>
      <c r="Y138" s="27">
        <f t="shared" si="131"/>
        <v>-7.4617692505195288E-3</v>
      </c>
      <c r="Z138" s="27">
        <f t="shared" si="131"/>
        <v>1.4051133207877008E-2</v>
      </c>
      <c r="AA138" s="27">
        <f t="shared" si="131"/>
        <v>1.2080113406290893E-3</v>
      </c>
      <c r="AB138" s="27">
        <f t="shared" si="132"/>
        <v>1.5259144548506097E-2</v>
      </c>
    </row>
    <row r="139" spans="1:28" x14ac:dyDescent="0.2">
      <c r="A139" t="str">
        <f t="shared" si="124"/>
        <v>71 Sales occupations</v>
      </c>
      <c r="B139" s="27">
        <f t="shared" si="125"/>
        <v>-0.92309599588515567</v>
      </c>
      <c r="C139" s="27">
        <f t="shared" si="125"/>
        <v>-0.15419581462110443</v>
      </c>
      <c r="D139" s="27">
        <f t="shared" si="125"/>
        <v>-0.18339448924415969</v>
      </c>
      <c r="E139" s="27">
        <f t="shared" si="125"/>
        <v>-0.1034631736485121</v>
      </c>
      <c r="F139" s="27">
        <f t="shared" si="126"/>
        <v>-0.28685766289267178</v>
      </c>
      <c r="L139" t="str">
        <f t="shared" si="127"/>
        <v>71 Sales occupations</v>
      </c>
      <c r="M139" s="27">
        <f t="shared" si="128"/>
        <v>-0.10795198982415588</v>
      </c>
      <c r="N139" s="27">
        <f t="shared" si="128"/>
        <v>-3.6023505580766724E-2</v>
      </c>
      <c r="O139" s="27">
        <f t="shared" si="128"/>
        <v>-5.2177239165601019E-2</v>
      </c>
      <c r="P139" s="27">
        <f t="shared" si="128"/>
        <v>-1.9991635159670729E-2</v>
      </c>
      <c r="Q139" s="27">
        <f t="shared" si="129"/>
        <v>-7.2168874325271748E-2</v>
      </c>
      <c r="W139" t="str">
        <f t="shared" si="130"/>
        <v>71 Sales occupations</v>
      </c>
      <c r="X139" s="27">
        <f t="shared" si="131"/>
        <v>-0.81514400606100512</v>
      </c>
      <c r="Y139" s="27">
        <f t="shared" si="131"/>
        <v>-0.11817230904032794</v>
      </c>
      <c r="Z139" s="27">
        <f t="shared" si="131"/>
        <v>-0.13121725007857066</v>
      </c>
      <c r="AA139" s="27">
        <f t="shared" si="131"/>
        <v>-8.347153848884048E-2</v>
      </c>
      <c r="AB139" s="27">
        <f t="shared" si="132"/>
        <v>-0.21468878856741114</v>
      </c>
    </row>
    <row r="140" spans="1:28" x14ac:dyDescent="0.2">
      <c r="A140" t="str">
        <f t="shared" si="124"/>
        <v>72 Customer service occupations</v>
      </c>
      <c r="B140" s="27">
        <f t="shared" si="125"/>
        <v>0.13735955954039181</v>
      </c>
      <c r="C140" s="27">
        <f t="shared" si="125"/>
        <v>5.0948187142608958E-2</v>
      </c>
      <c r="D140" s="27">
        <f t="shared" si="125"/>
        <v>0.38209297131626574</v>
      </c>
      <c r="E140" s="27">
        <f t="shared" si="125"/>
        <v>0.45937337313458393</v>
      </c>
      <c r="F140" s="27">
        <f t="shared" si="126"/>
        <v>0.84146634445084967</v>
      </c>
      <c r="L140" t="str">
        <f t="shared" si="127"/>
        <v>72 Customer service occupations</v>
      </c>
      <c r="M140" s="27">
        <f t="shared" si="128"/>
        <v>-8.3106808902344342E-2</v>
      </c>
      <c r="N140" s="27">
        <f t="shared" si="128"/>
        <v>0.14328511212103257</v>
      </c>
      <c r="O140" s="27">
        <f t="shared" si="128"/>
        <v>0.32614470562067166</v>
      </c>
      <c r="P140" s="27">
        <f t="shared" si="128"/>
        <v>0.26735235210536956</v>
      </c>
      <c r="Q140" s="27">
        <f t="shared" si="129"/>
        <v>0.59349705772604122</v>
      </c>
      <c r="W140" t="str">
        <f t="shared" si="130"/>
        <v>72 Customer service occupations</v>
      </c>
      <c r="X140" s="27">
        <f t="shared" si="131"/>
        <v>0.22046636844273571</v>
      </c>
      <c r="Y140" s="27">
        <f t="shared" si="131"/>
        <v>-9.2336924978428492E-2</v>
      </c>
      <c r="Z140" s="27">
        <f t="shared" si="131"/>
        <v>5.594826569559963E-2</v>
      </c>
      <c r="AA140" s="27">
        <f t="shared" si="131"/>
        <v>0.19202102102920882</v>
      </c>
      <c r="AB140" s="27">
        <f t="shared" si="132"/>
        <v>0.24796928672480845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-0.70830729257942782</v>
      </c>
      <c r="C141" s="27">
        <f t="shared" si="125"/>
        <v>-0.80572264363081203</v>
      </c>
      <c r="D141" s="27">
        <f t="shared" si="125"/>
        <v>0.24570955258560012</v>
      </c>
      <c r="E141" s="27">
        <f t="shared" si="125"/>
        <v>-0.30708289699071223</v>
      </c>
      <c r="F141" s="27">
        <f t="shared" si="126"/>
        <v>-6.1373344405112107E-2</v>
      </c>
      <c r="L141" t="str">
        <f t="shared" si="127"/>
        <v>81 Process, plant and machine operatives</v>
      </c>
      <c r="M141" s="27">
        <f t="shared" si="128"/>
        <v>-0.63080914521314657</v>
      </c>
      <c r="N141" s="27">
        <f t="shared" si="128"/>
        <v>-0.65040265244561635</v>
      </c>
      <c r="O141" s="27">
        <f t="shared" si="128"/>
        <v>5.1041602530485619E-2</v>
      </c>
      <c r="P141" s="27">
        <f t="shared" si="128"/>
        <v>-0.31114453835046696</v>
      </c>
      <c r="Q141" s="27">
        <f t="shared" si="129"/>
        <v>-0.26010293581998134</v>
      </c>
      <c r="W141" t="str">
        <f t="shared" si="130"/>
        <v>81 Process, plant and machine operatives</v>
      </c>
      <c r="X141" s="27">
        <f t="shared" si="131"/>
        <v>-7.7498147366267922E-2</v>
      </c>
      <c r="Y141" s="27">
        <f t="shared" si="131"/>
        <v>-0.1553199911851979</v>
      </c>
      <c r="Z141" s="27">
        <f t="shared" si="131"/>
        <v>0.19466795005511273</v>
      </c>
      <c r="AA141" s="27">
        <f t="shared" si="131"/>
        <v>4.0616413597556189E-3</v>
      </c>
      <c r="AB141" s="27">
        <f t="shared" si="132"/>
        <v>0.19872959141486835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0.41493521761462659</v>
      </c>
      <c r="C142" s="27">
        <f t="shared" si="125"/>
        <v>-0.76250226424137235</v>
      </c>
      <c r="D142" s="27">
        <f t="shared" si="125"/>
        <v>9.4205617698777999E-2</v>
      </c>
      <c r="E142" s="27">
        <f t="shared" si="125"/>
        <v>-2.0880939054066516E-3</v>
      </c>
      <c r="F142" s="27">
        <f t="shared" si="126"/>
        <v>9.2117523793371348E-2</v>
      </c>
      <c r="L142" t="str">
        <f t="shared" si="127"/>
        <v>82 Transport and mobile machine drivers and operatives</v>
      </c>
      <c r="M142" s="27">
        <f t="shared" si="128"/>
        <v>0.39890165625479401</v>
      </c>
      <c r="N142" s="27">
        <f t="shared" si="128"/>
        <v>-0.71158318315122315</v>
      </c>
      <c r="O142" s="27">
        <f t="shared" si="128"/>
        <v>4.3990293497309096E-3</v>
      </c>
      <c r="P142" s="27">
        <f t="shared" si="128"/>
        <v>-4.8514118689178432E-2</v>
      </c>
      <c r="Q142" s="27">
        <f t="shared" si="129"/>
        <v>-4.4115089339447522E-2</v>
      </c>
      <c r="W142" t="str">
        <f t="shared" si="130"/>
        <v>82 Transport and mobile machine drivers and operatives</v>
      </c>
      <c r="X142" s="27">
        <f t="shared" si="131"/>
        <v>1.6033561359849013E-2</v>
      </c>
      <c r="Y142" s="27">
        <f t="shared" si="131"/>
        <v>-5.091908109016019E-2</v>
      </c>
      <c r="Z142" s="27">
        <f t="shared" si="131"/>
        <v>8.9806588349045369E-2</v>
      </c>
      <c r="AA142" s="27">
        <f t="shared" si="131"/>
        <v>4.642602478377772E-2</v>
      </c>
      <c r="AB142" s="27">
        <f t="shared" si="132"/>
        <v>0.13623261313282309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-0.53835681531196444</v>
      </c>
      <c r="C143" s="27">
        <f t="shared" si="125"/>
        <v>-0.45406330056637367</v>
      </c>
      <c r="D143" s="27">
        <f t="shared" si="125"/>
        <v>1.9001490533732737</v>
      </c>
      <c r="E143" s="27">
        <f t="shared" si="125"/>
        <v>0.56515614205303066</v>
      </c>
      <c r="F143" s="27">
        <f t="shared" si="126"/>
        <v>2.4653051954263043</v>
      </c>
      <c r="L143" t="str">
        <f t="shared" si="127"/>
        <v>91 Elementary trades and related occupations</v>
      </c>
      <c r="M143" s="27">
        <f t="shared" si="128"/>
        <v>-0.33862024742600916</v>
      </c>
      <c r="N143" s="27">
        <f t="shared" si="128"/>
        <v>-0.29191980300634013</v>
      </c>
      <c r="O143" s="27">
        <f t="shared" si="128"/>
        <v>0.69373686541058532</v>
      </c>
      <c r="P143" s="27">
        <f t="shared" si="128"/>
        <v>0.24501646466161731</v>
      </c>
      <c r="Q143" s="27">
        <f t="shared" si="129"/>
        <v>0.93875333007220263</v>
      </c>
      <c r="W143" t="str">
        <f t="shared" si="130"/>
        <v>91 Elementary trades and related occupations</v>
      </c>
      <c r="X143" s="27">
        <f t="shared" si="131"/>
        <v>-0.19973656788595984</v>
      </c>
      <c r="Y143" s="27">
        <f t="shared" si="131"/>
        <v>-0.16214349756003121</v>
      </c>
      <c r="Z143" s="27">
        <f t="shared" si="131"/>
        <v>1.2064121879626923</v>
      </c>
      <c r="AA143" s="27">
        <f t="shared" si="131"/>
        <v>0.32013967739141069</v>
      </c>
      <c r="AB143" s="27">
        <f t="shared" si="132"/>
        <v>1.526551865354103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0.47547452594048067</v>
      </c>
      <c r="C144" s="27">
        <f t="shared" si="125"/>
        <v>-1.5936214177451973</v>
      </c>
      <c r="D144" s="27">
        <f t="shared" si="125"/>
        <v>-1.4542743222875565</v>
      </c>
      <c r="E144" s="27">
        <f t="shared" si="125"/>
        <v>-0.87162262469964524</v>
      </c>
      <c r="F144" s="27">
        <f t="shared" si="126"/>
        <v>-2.3258969469872017</v>
      </c>
      <c r="L144" t="str">
        <f t="shared" si="127"/>
        <v>92 Elementary administration and service occupations</v>
      </c>
      <c r="M144" s="27">
        <f t="shared" si="128"/>
        <v>-0.32110190099943647</v>
      </c>
      <c r="N144" s="27">
        <f t="shared" si="128"/>
        <v>-0.47669232268076556</v>
      </c>
      <c r="O144" s="27">
        <f t="shared" si="128"/>
        <v>-0.15372675464409546</v>
      </c>
      <c r="P144" s="27">
        <f t="shared" si="128"/>
        <v>-0.37211462635872028</v>
      </c>
      <c r="Q144" s="27">
        <f t="shared" si="129"/>
        <v>-0.52584138100281574</v>
      </c>
      <c r="W144" t="str">
        <f t="shared" si="130"/>
        <v>92 Elementary administration and service occupations</v>
      </c>
      <c r="X144" s="27">
        <f t="shared" si="131"/>
        <v>0.79657642693988873</v>
      </c>
      <c r="Y144" s="27">
        <f t="shared" si="131"/>
        <v>-1.1169290950644317</v>
      </c>
      <c r="Z144" s="27">
        <f t="shared" si="131"/>
        <v>-1.3005475676434459</v>
      </c>
      <c r="AA144" s="27">
        <f t="shared" si="131"/>
        <v>-0.4995079983409445</v>
      </c>
      <c r="AB144" s="27">
        <f t="shared" si="132"/>
        <v>-1.8000555659843904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4.8329999999998847</v>
      </c>
      <c r="C146" s="29">
        <f t="shared" ref="C146" si="133">D35-C35</f>
        <v>-4.3949999999998397</v>
      </c>
      <c r="D146" s="29">
        <f>E35-D35</f>
        <v>4.0810000000000173</v>
      </c>
      <c r="E146" s="29">
        <f>F35-E35</f>
        <v>7.6099999999999284</v>
      </c>
      <c r="F146" s="29">
        <f t="shared" ref="F146" si="134">F35-D35</f>
        <v>11.690999999999946</v>
      </c>
      <c r="L146" s="24" t="str">
        <f>L35</f>
        <v>All occupations</v>
      </c>
      <c r="M146" s="29">
        <f>N35-M35</f>
        <v>1.8229966079672408</v>
      </c>
      <c r="N146" s="29">
        <f t="shared" ref="N146" si="135">O35-N35</f>
        <v>-3.1239872384243625</v>
      </c>
      <c r="O146" s="29">
        <f>P35-O35</f>
        <v>1.7834239434392174</v>
      </c>
      <c r="P146" s="29">
        <f>Q35-P35</f>
        <v>2.9786612606641967</v>
      </c>
      <c r="Q146" s="29">
        <f t="shared" ref="Q146" si="136">Q35-O35</f>
        <v>4.7620852041034141</v>
      </c>
      <c r="W146" s="24" t="str">
        <f>W35</f>
        <v>All occupations</v>
      </c>
      <c r="X146" s="29">
        <f>Y35-X35</f>
        <v>3.0100033920326581</v>
      </c>
      <c r="Y146" s="29">
        <f t="shared" ref="Y146" si="137">Z35-Y35</f>
        <v>-1.2710127615756051</v>
      </c>
      <c r="Z146" s="29">
        <f>AA35-Z35</f>
        <v>2.2975760565607715</v>
      </c>
      <c r="AA146" s="29">
        <f>AB35-AA35</f>
        <v>4.631338739335817</v>
      </c>
      <c r="AB146" s="29">
        <f t="shared" ref="AB146" si="138">AB35-Z35</f>
        <v>6.9289147958965884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9.0624907438891853</v>
      </c>
      <c r="C153" s="11">
        <f t="shared" ref="C153:F153" si="143">C8</f>
        <v>10.450433866430542</v>
      </c>
      <c r="D153" s="11">
        <f t="shared" si="143"/>
        <v>10.72351852967514</v>
      </c>
      <c r="E153" s="11">
        <f t="shared" si="143"/>
        <v>9.7260622074938929</v>
      </c>
      <c r="F153" s="11">
        <f t="shared" si="143"/>
        <v>10.756029563891332</v>
      </c>
      <c r="H153" s="40">
        <f>IF(D$151-B$151 &lt;&gt; 0,(EXP(LN(D153/B153)/(D$151-B$151))-1)*100,0)</f>
        <v>3.423194054512968</v>
      </c>
      <c r="I153" s="40">
        <f>IF(F$151-D$151 &lt;&gt; 0,(EXP(LN(F153/D153)/(F$151-D$151))-1)*100,0)</f>
        <v>2.0183130896334056E-2</v>
      </c>
      <c r="L153" s="10" t="str">
        <f>L8</f>
        <v>11 Corporate managers and directors</v>
      </c>
      <c r="M153" s="11">
        <f>M8</f>
        <v>6.4308878228727471</v>
      </c>
      <c r="N153" s="11">
        <f t="shared" ref="N153:Q153" si="144">N8</f>
        <v>7.152180682946061</v>
      </c>
      <c r="O153" s="11">
        <f t="shared" si="144"/>
        <v>7.2628628148065806</v>
      </c>
      <c r="P153" s="11">
        <f t="shared" si="144"/>
        <v>6.328481214465616</v>
      </c>
      <c r="Q153" s="11">
        <f t="shared" si="144"/>
        <v>6.7086813820935349</v>
      </c>
      <c r="S153" s="40">
        <f>IF(O$151-M$151 &lt;&gt; 0,(EXP(LN(O153/M153)/(O$151-M$151))-1)*100,0)</f>
        <v>2.4630740876914858</v>
      </c>
      <c r="T153" s="40">
        <f>IF(Q$151-O$151 &lt;&gt; 0,(EXP(LN(Q153/O153)/(Q$151-O$151))-1)*100,0)</f>
        <v>-0.52774690952898107</v>
      </c>
      <c r="W153" s="10" t="str">
        <f>W8</f>
        <v>11 Corporate managers and directors</v>
      </c>
      <c r="X153" s="11">
        <f>X8</f>
        <v>2.6316029210164245</v>
      </c>
      <c r="Y153" s="11">
        <f t="shared" ref="Y153:AB153" si="145">Y8</f>
        <v>3.2982531834844897</v>
      </c>
      <c r="Z153" s="11">
        <f t="shared" si="145"/>
        <v>3.4606557148685306</v>
      </c>
      <c r="AA153" s="11">
        <f t="shared" si="145"/>
        <v>3.3975809930282916</v>
      </c>
      <c r="AB153" s="11">
        <f t="shared" si="145"/>
        <v>4.047348181797795</v>
      </c>
      <c r="AD153" s="40">
        <f>IF(Z$151-X$151 &lt;&gt; 0,(EXP(LN(Z153/X153)/(Z$151-X$151))-1)*100,0)</f>
        <v>5.6300796163345712</v>
      </c>
      <c r="AE153" s="40">
        <f>IF(AB$151-Z$151 &lt;&gt; 0,(EXP(LN(AB153/Z153)/(AB$151-Z$151))-1)*100,0)</f>
        <v>1.0494943789385092</v>
      </c>
    </row>
    <row r="154" spans="1:31" x14ac:dyDescent="0.2">
      <c r="A154" s="10" t="str">
        <f t="shared" si="142"/>
        <v>12 Other managers and proprietors</v>
      </c>
      <c r="B154" s="11">
        <f t="shared" si="142"/>
        <v>4.2680673525491359</v>
      </c>
      <c r="C154" s="11">
        <f t="shared" ref="C154:F178" si="146">C9</f>
        <v>4.5505800067940818</v>
      </c>
      <c r="D154" s="11">
        <f t="shared" si="146"/>
        <v>4.7510763989317759</v>
      </c>
      <c r="E154" s="11">
        <f t="shared" si="146"/>
        <v>4.8859771286501683</v>
      </c>
      <c r="F154" s="11">
        <f t="shared" si="146"/>
        <v>5.6516415804519635</v>
      </c>
      <c r="H154" s="40">
        <f t="shared" ref="H154:H177" si="147">IF(D$151-B$151 &lt;&gt; 0,(EXP(LN(D154/B154)/(D$151-B$151))-1)*100,0)</f>
        <v>2.1673549645563117</v>
      </c>
      <c r="I154" s="40">
        <f t="shared" ref="I154:I180" si="148">IF(F$151-D$151 &lt;&gt; 0,(EXP(LN(F154/D154)/(F$151-D$151))-1)*100,0)</f>
        <v>1.1638866977729201</v>
      </c>
      <c r="L154" s="10" t="str">
        <f t="shared" ref="L154:Q154" si="149">L9</f>
        <v>12 Other managers and proprietors</v>
      </c>
      <c r="M154" s="11">
        <f t="shared" si="149"/>
        <v>2.5456943450303919</v>
      </c>
      <c r="N154" s="11">
        <f t="shared" si="149"/>
        <v>2.7705447252875031</v>
      </c>
      <c r="O154" s="11">
        <f t="shared" si="149"/>
        <v>2.6254705276197408</v>
      </c>
      <c r="P154" s="11">
        <f t="shared" si="149"/>
        <v>2.9498944074621041</v>
      </c>
      <c r="Q154" s="11">
        <f t="shared" si="149"/>
        <v>3.3978633696759468</v>
      </c>
      <c r="S154" s="40">
        <f t="shared" ref="S154:S177" si="150">IF(O$151-M$151 &lt;&gt; 0,(EXP(LN(O154/M154)/(O$151-M$151))-1)*100,0)</f>
        <v>0.61904196745588003</v>
      </c>
      <c r="T154" s="40">
        <f t="shared" ref="T154:T177" si="151">IF(Q$151-O$151 &lt;&gt; 0,(EXP(LN(Q154/O154)/(Q$151-O$151))-1)*100,0)</f>
        <v>1.7341086357831381</v>
      </c>
      <c r="W154" s="10" t="str">
        <f t="shared" ref="W154:AB154" si="152">W9</f>
        <v>12 Other managers and proprietors</v>
      </c>
      <c r="X154" s="11">
        <f t="shared" si="152"/>
        <v>1.7223730075187473</v>
      </c>
      <c r="Y154" s="11">
        <f t="shared" si="152"/>
        <v>1.7800352815065841</v>
      </c>
      <c r="Z154" s="11">
        <f t="shared" si="152"/>
        <v>2.1256058713120338</v>
      </c>
      <c r="AA154" s="11">
        <f t="shared" si="152"/>
        <v>1.9360827211880616</v>
      </c>
      <c r="AB154" s="11">
        <f t="shared" si="152"/>
        <v>2.2537782107760091</v>
      </c>
      <c r="AD154" s="40">
        <f t="shared" ref="AD154:AD177" si="153">IF(Z$151-X$151 &lt;&gt; 0,(EXP(LN(Z154/X154)/(Z$151-X$151))-1)*100,0)</f>
        <v>4.2968293709070737</v>
      </c>
      <c r="AE154" s="40">
        <f t="shared" ref="AE154:AE177" si="154">IF(AB$151-Z$151 &lt;&gt; 0,(EXP(LN(AB154/Z154)/(AB$151-Z$151))-1)*100,0)</f>
        <v>0.3911037227557701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7.7857443398606163</v>
      </c>
      <c r="C155" s="11">
        <f t="shared" si="146"/>
        <v>8.8162527402207687</v>
      </c>
      <c r="D155" s="11">
        <f t="shared" si="146"/>
        <v>9.2482373808990701</v>
      </c>
      <c r="E155" s="11">
        <f t="shared" si="146"/>
        <v>11.250831587651628</v>
      </c>
      <c r="F155" s="11">
        <f t="shared" si="146"/>
        <v>12.910656334944852</v>
      </c>
      <c r="H155" s="40">
        <f t="shared" si="147"/>
        <v>3.5027207111078873</v>
      </c>
      <c r="I155" s="40">
        <f t="shared" si="148"/>
        <v>2.2490520027983907</v>
      </c>
      <c r="L155" s="10" t="str">
        <f t="shared" ref="L155:Q155" si="155">L10</f>
        <v>21 Science, research, engineering and technology professionals</v>
      </c>
      <c r="M155" s="11">
        <f t="shared" si="155"/>
        <v>6.5151537174868235</v>
      </c>
      <c r="N155" s="11">
        <f t="shared" si="155"/>
        <v>7.4510425300676459</v>
      </c>
      <c r="O155" s="11">
        <f t="shared" si="155"/>
        <v>7.5582961881448645</v>
      </c>
      <c r="P155" s="11">
        <f t="shared" si="155"/>
        <v>8.9617098364509342</v>
      </c>
      <c r="Q155" s="11">
        <f t="shared" si="155"/>
        <v>10.025502559567737</v>
      </c>
      <c r="S155" s="40">
        <f t="shared" si="150"/>
        <v>3.014853196049172</v>
      </c>
      <c r="T155" s="40">
        <f t="shared" si="151"/>
        <v>1.9010869126676821</v>
      </c>
      <c r="W155" s="10" t="str">
        <f t="shared" ref="W155:AB155" si="156">W10</f>
        <v>21 Science, research, engineering and technology professionals</v>
      </c>
      <c r="X155" s="11">
        <f t="shared" si="156"/>
        <v>1.2705906223737919</v>
      </c>
      <c r="Y155" s="11">
        <f t="shared" si="156"/>
        <v>1.3652102101531223</v>
      </c>
      <c r="Z155" s="11">
        <f t="shared" si="156"/>
        <v>1.6899411927542123</v>
      </c>
      <c r="AA155" s="11">
        <f t="shared" si="156"/>
        <v>2.2891217512006916</v>
      </c>
      <c r="AB155" s="11">
        <f t="shared" si="156"/>
        <v>2.8851537753771095</v>
      </c>
      <c r="AD155" s="40">
        <f t="shared" si="153"/>
        <v>5.8700673323769603</v>
      </c>
      <c r="AE155" s="40">
        <f t="shared" si="154"/>
        <v>3.6302370433042519</v>
      </c>
    </row>
    <row r="156" spans="1:31" x14ac:dyDescent="0.2">
      <c r="A156" s="10" t="str">
        <f t="shared" si="142"/>
        <v>22 Health professionals</v>
      </c>
      <c r="B156" s="11">
        <f t="shared" si="142"/>
        <v>6.6390592577665748</v>
      </c>
      <c r="C156" s="11">
        <f t="shared" si="146"/>
        <v>8.1874528851233013</v>
      </c>
      <c r="D156" s="11">
        <f t="shared" si="146"/>
        <v>8.0043034867298495</v>
      </c>
      <c r="E156" s="11">
        <f t="shared" si="146"/>
        <v>7.8997259425119619</v>
      </c>
      <c r="F156" s="11">
        <f t="shared" si="146"/>
        <v>8.5660221814025785</v>
      </c>
      <c r="H156" s="40">
        <f t="shared" si="147"/>
        <v>3.8110061603855439</v>
      </c>
      <c r="I156" s="40">
        <f t="shared" si="148"/>
        <v>0.4531846950629248</v>
      </c>
      <c r="L156" s="10" t="str">
        <f t="shared" ref="L156:Q156" si="157">L11</f>
        <v>22 Health professionals</v>
      </c>
      <c r="M156" s="11">
        <f t="shared" si="157"/>
        <v>1.5614000511104893</v>
      </c>
      <c r="N156" s="11">
        <f t="shared" si="157"/>
        <v>1.9565804941895455</v>
      </c>
      <c r="O156" s="11">
        <f t="shared" si="157"/>
        <v>2.0741093080277873</v>
      </c>
      <c r="P156" s="11">
        <f t="shared" si="157"/>
        <v>2.046231258021503</v>
      </c>
      <c r="Q156" s="11">
        <f t="shared" si="157"/>
        <v>2.2017330486953912</v>
      </c>
      <c r="S156" s="40">
        <f t="shared" si="150"/>
        <v>5.8433288442818476</v>
      </c>
      <c r="T156" s="40">
        <f t="shared" si="151"/>
        <v>0.3988799989388836</v>
      </c>
      <c r="W156" s="10" t="str">
        <f t="shared" ref="W156:AB156" si="158">W11</f>
        <v>22 Health professionals</v>
      </c>
      <c r="X156" s="11">
        <f t="shared" si="158"/>
        <v>5.0776592066560839</v>
      </c>
      <c r="Y156" s="11">
        <f t="shared" si="158"/>
        <v>6.2308723909337598</v>
      </c>
      <c r="Z156" s="11">
        <f t="shared" si="158"/>
        <v>5.9301941787020622</v>
      </c>
      <c r="AA156" s="11">
        <f t="shared" si="158"/>
        <v>5.8534946844904523</v>
      </c>
      <c r="AB156" s="11">
        <f t="shared" si="158"/>
        <v>6.3642891327071842</v>
      </c>
      <c r="AD156" s="40">
        <f t="shared" si="153"/>
        <v>3.1528123336944214</v>
      </c>
      <c r="AE156" s="40">
        <f t="shared" si="154"/>
        <v>0.47208137199659106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6.0646670727326768</v>
      </c>
      <c r="C157" s="11">
        <f t="shared" si="146"/>
        <v>6.1698918323840433</v>
      </c>
      <c r="D157" s="11">
        <f t="shared" si="146"/>
        <v>6.5488710654938336</v>
      </c>
      <c r="E157" s="11">
        <f t="shared" si="146"/>
        <v>6.5122196471919045</v>
      </c>
      <c r="F157" s="11">
        <f t="shared" si="146"/>
        <v>7.1900884652438686</v>
      </c>
      <c r="H157" s="40">
        <f t="shared" si="147"/>
        <v>1.5481217587174356</v>
      </c>
      <c r="I157" s="40">
        <f t="shared" si="148"/>
        <v>0.62468169643958849</v>
      </c>
      <c r="L157" s="10" t="str">
        <f t="shared" ref="L157:Q157" si="159">L12</f>
        <v>23 Teaching and other educational professionals</v>
      </c>
      <c r="M157" s="11">
        <f t="shared" si="159"/>
        <v>2.0319882512562493</v>
      </c>
      <c r="N157" s="11">
        <f t="shared" si="159"/>
        <v>1.960625479634059</v>
      </c>
      <c r="O157" s="11">
        <f t="shared" si="159"/>
        <v>2.1075257226569057</v>
      </c>
      <c r="P157" s="11">
        <f t="shared" si="159"/>
        <v>2.1510821640893125</v>
      </c>
      <c r="Q157" s="11">
        <f t="shared" si="159"/>
        <v>2.3159142884502852</v>
      </c>
      <c r="S157" s="40">
        <f t="shared" si="150"/>
        <v>0.73266834168164152</v>
      </c>
      <c r="T157" s="40">
        <f t="shared" si="151"/>
        <v>0.63057939643087479</v>
      </c>
      <c r="W157" s="10" t="str">
        <f t="shared" ref="W157:AB157" si="160">W12</f>
        <v>23 Teaching and other educational professionals</v>
      </c>
      <c r="X157" s="11">
        <f t="shared" si="160"/>
        <v>4.0326788214764306</v>
      </c>
      <c r="Y157" s="11">
        <f t="shared" si="160"/>
        <v>4.2092663527499763</v>
      </c>
      <c r="Z157" s="11">
        <f t="shared" si="160"/>
        <v>4.4413453428369305</v>
      </c>
      <c r="AA157" s="11">
        <f t="shared" si="160"/>
        <v>4.3611374831025875</v>
      </c>
      <c r="AB157" s="11">
        <f t="shared" si="160"/>
        <v>4.8741741767935833</v>
      </c>
      <c r="AD157" s="40">
        <f t="shared" si="153"/>
        <v>1.9492844242181784</v>
      </c>
      <c r="AE157" s="40">
        <f t="shared" si="154"/>
        <v>0.6218814012997953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7.6011331219066385</v>
      </c>
      <c r="C158" s="11">
        <f t="shared" si="146"/>
        <v>8.9092112175955283</v>
      </c>
      <c r="D158" s="11">
        <f t="shared" si="146"/>
        <v>9.7027502197451767</v>
      </c>
      <c r="E158" s="11">
        <f t="shared" si="146"/>
        <v>10.138320995762449</v>
      </c>
      <c r="F158" s="11">
        <f t="shared" si="146"/>
        <v>11.470741274994991</v>
      </c>
      <c r="H158" s="40">
        <f t="shared" si="147"/>
        <v>5.0033856980643554</v>
      </c>
      <c r="I158" s="40">
        <f t="shared" si="148"/>
        <v>1.1221843305493584</v>
      </c>
      <c r="L158" s="10" t="str">
        <f t="shared" ref="L158:Q158" si="161">L13</f>
        <v>24 Business, media and public service professionals</v>
      </c>
      <c r="M158" s="11">
        <f t="shared" si="161"/>
        <v>4.6069358098312394</v>
      </c>
      <c r="N158" s="11">
        <f t="shared" si="161"/>
        <v>5.1735645660398273</v>
      </c>
      <c r="O158" s="11">
        <f t="shared" si="161"/>
        <v>5.6711992885864104</v>
      </c>
      <c r="P158" s="11">
        <f t="shared" si="161"/>
        <v>5.9893484849017158</v>
      </c>
      <c r="Q158" s="11">
        <f t="shared" si="161"/>
        <v>6.5540566462988821</v>
      </c>
      <c r="S158" s="40">
        <f t="shared" si="150"/>
        <v>4.2443557239190355</v>
      </c>
      <c r="T158" s="40">
        <f t="shared" si="151"/>
        <v>0.96922406679682549</v>
      </c>
      <c r="W158" s="10" t="str">
        <f t="shared" ref="W158:AB158" si="162">W13</f>
        <v>24 Business, media and public service professionals</v>
      </c>
      <c r="X158" s="11">
        <f t="shared" si="162"/>
        <v>2.9941973120753946</v>
      </c>
      <c r="Y158" s="11">
        <f t="shared" si="162"/>
        <v>3.735646651555709</v>
      </c>
      <c r="Z158" s="11">
        <f t="shared" si="162"/>
        <v>4.0315509311587379</v>
      </c>
      <c r="AA158" s="11">
        <f t="shared" si="162"/>
        <v>4.1489725108607338</v>
      </c>
      <c r="AB158" s="11">
        <f t="shared" si="162"/>
        <v>4.9166846286961148</v>
      </c>
      <c r="AD158" s="40">
        <f t="shared" si="153"/>
        <v>6.1300446407202003</v>
      </c>
      <c r="AE158" s="40">
        <f t="shared" si="154"/>
        <v>1.332015318081492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2.4647605530165171</v>
      </c>
      <c r="C159" s="11">
        <f t="shared" si="146"/>
        <v>2.7633788122990302</v>
      </c>
      <c r="D159" s="11">
        <f t="shared" si="146"/>
        <v>2.9685868071560457</v>
      </c>
      <c r="E159" s="11">
        <f t="shared" si="146"/>
        <v>2.7819026561263103</v>
      </c>
      <c r="F159" s="11">
        <f t="shared" si="146"/>
        <v>3.0142648149259319</v>
      </c>
      <c r="H159" s="40">
        <f t="shared" si="147"/>
        <v>3.7898785259687706</v>
      </c>
      <c r="I159" s="40">
        <f t="shared" si="148"/>
        <v>0.10185143936614072</v>
      </c>
      <c r="L159" s="10" t="str">
        <f t="shared" ref="L159:Q159" si="163">L14</f>
        <v>31 Science, engineering and technology associate professionals</v>
      </c>
      <c r="M159" s="11">
        <f t="shared" si="163"/>
        <v>1.8881882562818222</v>
      </c>
      <c r="N159" s="11">
        <f t="shared" si="163"/>
        <v>2.1913406233064534</v>
      </c>
      <c r="O159" s="11">
        <f t="shared" si="163"/>
        <v>2.2649511540006371</v>
      </c>
      <c r="P159" s="11">
        <f t="shared" si="163"/>
        <v>2.0343356834409989</v>
      </c>
      <c r="Q159" s="11">
        <f t="shared" si="163"/>
        <v>2.1155510185543118</v>
      </c>
      <c r="S159" s="40">
        <f t="shared" si="150"/>
        <v>3.7057196718483842</v>
      </c>
      <c r="T159" s="40">
        <f t="shared" si="151"/>
        <v>-0.45388604779545982</v>
      </c>
      <c r="W159" s="10" t="str">
        <f t="shared" ref="W159:AB159" si="164">W14</f>
        <v>31 Science, engineering and technology associate professionals</v>
      </c>
      <c r="X159" s="11">
        <f t="shared" si="164"/>
        <v>0.5765722967346929</v>
      </c>
      <c r="Y159" s="11">
        <f t="shared" si="164"/>
        <v>0.57203818899257797</v>
      </c>
      <c r="Z159" s="11">
        <f t="shared" si="164"/>
        <v>0.70363565315541077</v>
      </c>
      <c r="AA159" s="11">
        <f t="shared" si="164"/>
        <v>0.74756697268531291</v>
      </c>
      <c r="AB159" s="11">
        <f t="shared" si="164"/>
        <v>0.89871379637161874</v>
      </c>
      <c r="AD159" s="40">
        <f t="shared" si="153"/>
        <v>4.0635921411049658</v>
      </c>
      <c r="AE159" s="40">
        <f t="shared" si="154"/>
        <v>1.6447389400008339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2.8013753520145834</v>
      </c>
      <c r="C160" s="11">
        <f t="shared" si="146"/>
        <v>3.3277824503389768</v>
      </c>
      <c r="D160" s="11">
        <f t="shared" si="146"/>
        <v>3.3177593651071735</v>
      </c>
      <c r="E160" s="11">
        <f t="shared" si="146"/>
        <v>5.3215861838046248</v>
      </c>
      <c r="F160" s="11">
        <f t="shared" si="146"/>
        <v>6.3778384495412137</v>
      </c>
      <c r="H160" s="40">
        <f t="shared" si="147"/>
        <v>3.4414777326872814</v>
      </c>
      <c r="I160" s="40">
        <f t="shared" si="148"/>
        <v>4.4532383042272139</v>
      </c>
      <c r="L160" s="10" t="str">
        <f t="shared" ref="L160:Q160" si="165">L15</f>
        <v>32 Health and social care associate professionals</v>
      </c>
      <c r="M160" s="11">
        <f t="shared" si="165"/>
        <v>0.64809785733060432</v>
      </c>
      <c r="N160" s="11">
        <f t="shared" si="165"/>
        <v>0.71763131266021241</v>
      </c>
      <c r="O160" s="11">
        <f t="shared" si="165"/>
        <v>0.7524269351169921</v>
      </c>
      <c r="P160" s="11">
        <f t="shared" si="165"/>
        <v>1.0047564928255794</v>
      </c>
      <c r="Q160" s="11">
        <f t="shared" si="165"/>
        <v>1.1253018864515345</v>
      </c>
      <c r="S160" s="40">
        <f t="shared" si="150"/>
        <v>3.0302490552267525</v>
      </c>
      <c r="T160" s="40">
        <f>IF(Q$151-O$151 &lt;&gt; 0,(EXP(LN(Q160/O160)/(Q$151-O$151))-1)*100,0)</f>
        <v>2.719677577019608</v>
      </c>
      <c r="W160" s="10" t="str">
        <f t="shared" ref="W160:AB160" si="166">W15</f>
        <v>32 Health and social care associate professionals</v>
      </c>
      <c r="X160" s="11">
        <f t="shared" si="166"/>
        <v>2.1532774946839801</v>
      </c>
      <c r="Y160" s="11">
        <f t="shared" si="166"/>
        <v>2.6101511376787658</v>
      </c>
      <c r="Z160" s="11">
        <f t="shared" si="166"/>
        <v>2.5653324299901801</v>
      </c>
      <c r="AA160" s="11">
        <f t="shared" si="166"/>
        <v>4.3168296909790458</v>
      </c>
      <c r="AB160" s="11">
        <f t="shared" si="166"/>
        <v>5.2525365630896754</v>
      </c>
      <c r="AD160" s="40">
        <f t="shared" si="153"/>
        <v>3.563979484519586</v>
      </c>
      <c r="AE160" s="40">
        <f t="shared" si="154"/>
        <v>4.8934481577714628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1.6247254057202796</v>
      </c>
      <c r="C161" s="11">
        <f t="shared" si="146"/>
        <v>1.6622892621231817</v>
      </c>
      <c r="D161" s="11">
        <f t="shared" si="146"/>
        <v>1.7582366868228343</v>
      </c>
      <c r="E161" s="11">
        <f t="shared" si="146"/>
        <v>1.5234432701374512</v>
      </c>
      <c r="F161" s="11">
        <f t="shared" si="146"/>
        <v>1.6789126977686673</v>
      </c>
      <c r="H161" s="40">
        <f t="shared" si="147"/>
        <v>1.5919913533533725</v>
      </c>
      <c r="I161" s="40">
        <f t="shared" si="148"/>
        <v>-0.30729384407199856</v>
      </c>
      <c r="L161" s="10" t="str">
        <f t="shared" ref="L161:Q161" si="167">L16</f>
        <v>33 Protective service occupations</v>
      </c>
      <c r="M161" s="11">
        <f t="shared" si="167"/>
        <v>1.2389079872227027</v>
      </c>
      <c r="N161" s="11">
        <f t="shared" si="167"/>
        <v>1.2259913840352974</v>
      </c>
      <c r="O161" s="11">
        <f t="shared" si="167"/>
        <v>1.2686332072743118</v>
      </c>
      <c r="P161" s="11">
        <f t="shared" si="167"/>
        <v>1.0880258438802262</v>
      </c>
      <c r="Q161" s="11">
        <f t="shared" si="167"/>
        <v>1.0963640029081945</v>
      </c>
      <c r="S161" s="40">
        <f t="shared" si="150"/>
        <v>0.47532148652413841</v>
      </c>
      <c r="T161" s="40">
        <f t="shared" si="151"/>
        <v>-0.96822128335039004</v>
      </c>
      <c r="W161" s="10" t="str">
        <f t="shared" ref="W161:AB161" si="168">W16</f>
        <v>33 Protective service occupations</v>
      </c>
      <c r="X161" s="11">
        <f t="shared" si="168"/>
        <v>0.38581741849757611</v>
      </c>
      <c r="Y161" s="11">
        <f t="shared" si="168"/>
        <v>0.43629787808788445</v>
      </c>
      <c r="Z161" s="11">
        <f t="shared" si="168"/>
        <v>0.48960347954852312</v>
      </c>
      <c r="AA161" s="11">
        <f t="shared" si="168"/>
        <v>0.43541742625722207</v>
      </c>
      <c r="AB161" s="11">
        <f t="shared" si="168"/>
        <v>0.58254869486047411</v>
      </c>
      <c r="AD161" s="40">
        <f t="shared" si="153"/>
        <v>4.8799648079411506</v>
      </c>
      <c r="AE161" s="40">
        <f t="shared" si="154"/>
        <v>1.1655194602261165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2.7336424124114043</v>
      </c>
      <c r="C162" s="11">
        <f t="shared" si="146"/>
        <v>2.8622214975294593</v>
      </c>
      <c r="D162" s="11">
        <f t="shared" si="146"/>
        <v>2.9240088517960747</v>
      </c>
      <c r="E162" s="11">
        <f t="shared" si="146"/>
        <v>2.5042618650856312</v>
      </c>
      <c r="F162" s="11">
        <f t="shared" si="146"/>
        <v>2.7973878163487065</v>
      </c>
      <c r="H162" s="40">
        <f t="shared" si="147"/>
        <v>1.3555175976184053</v>
      </c>
      <c r="I162" s="40">
        <f t="shared" si="148"/>
        <v>-0.29469498712325626</v>
      </c>
      <c r="L162" s="10" t="str">
        <f t="shared" ref="L162:Q162" si="169">L17</f>
        <v>34 Culture, media and sports occupations</v>
      </c>
      <c r="M162" s="11">
        <f t="shared" si="169"/>
        <v>1.6437049836390274</v>
      </c>
      <c r="N162" s="11">
        <f t="shared" si="169"/>
        <v>1.737614810723952</v>
      </c>
      <c r="O162" s="11">
        <f t="shared" si="169"/>
        <v>1.7533439718691248</v>
      </c>
      <c r="P162" s="11">
        <f t="shared" si="169"/>
        <v>1.4899269160464104</v>
      </c>
      <c r="Q162" s="11">
        <f t="shared" si="169"/>
        <v>1.6205033786070797</v>
      </c>
      <c r="S162" s="40">
        <f t="shared" si="150"/>
        <v>1.2998146038819769</v>
      </c>
      <c r="T162" s="40">
        <f t="shared" si="151"/>
        <v>-0.52387613855608972</v>
      </c>
      <c r="W162" s="10" t="str">
        <f t="shared" ref="W162:AB162" si="170">W17</f>
        <v>34 Culture, media and sports occupations</v>
      </c>
      <c r="X162" s="11">
        <f t="shared" si="170"/>
        <v>1.0899374287723755</v>
      </c>
      <c r="Y162" s="11">
        <f t="shared" si="170"/>
        <v>1.1246066868055093</v>
      </c>
      <c r="Z162" s="11">
        <f t="shared" si="170"/>
        <v>1.1706648799269503</v>
      </c>
      <c r="AA162" s="11">
        <f t="shared" si="170"/>
        <v>1.0143349490392197</v>
      </c>
      <c r="AB162" s="11">
        <f t="shared" si="170"/>
        <v>1.1768844377416281</v>
      </c>
      <c r="AD162" s="40">
        <f t="shared" si="153"/>
        <v>1.4392908870476617</v>
      </c>
      <c r="AE162" s="40">
        <f t="shared" si="154"/>
        <v>3.5331432584673195E-2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8.6739723319408135</v>
      </c>
      <c r="C163" s="11">
        <f t="shared" si="146"/>
        <v>8.9666869532604601</v>
      </c>
      <c r="D163" s="11">
        <f t="shared" si="146"/>
        <v>9.2334278858962016</v>
      </c>
      <c r="E163" s="11">
        <f t="shared" si="146"/>
        <v>9.327109603070511</v>
      </c>
      <c r="F163" s="11">
        <f t="shared" si="146"/>
        <v>10.076725390799696</v>
      </c>
      <c r="H163" s="40">
        <f t="shared" si="147"/>
        <v>1.2579162205656358</v>
      </c>
      <c r="I163" s="40">
        <f t="shared" si="148"/>
        <v>0.58435394549896102</v>
      </c>
      <c r="L163" s="10" t="str">
        <f t="shared" ref="L163:Q163" si="171">L18</f>
        <v>35 Business and public service associate professionals</v>
      </c>
      <c r="M163" s="11">
        <f t="shared" si="171"/>
        <v>4.7722581867550931</v>
      </c>
      <c r="N163" s="11">
        <f t="shared" si="171"/>
        <v>4.7991287983680175</v>
      </c>
      <c r="O163" s="11">
        <f t="shared" si="171"/>
        <v>4.9829500041482957</v>
      </c>
      <c r="P163" s="11">
        <f t="shared" si="171"/>
        <v>4.9759563054251954</v>
      </c>
      <c r="Q163" s="11">
        <f t="shared" si="171"/>
        <v>5.1389913927961341</v>
      </c>
      <c r="S163" s="40">
        <f t="shared" si="150"/>
        <v>0.86779325651218375</v>
      </c>
      <c r="T163" s="40">
        <f t="shared" si="151"/>
        <v>0.20577641075174569</v>
      </c>
      <c r="W163" s="10" t="str">
        <f t="shared" ref="W163:AB163" si="172">W18</f>
        <v>35 Business and public service associate professionals</v>
      </c>
      <c r="X163" s="11">
        <f t="shared" si="172"/>
        <v>3.901714145185708</v>
      </c>
      <c r="Y163" s="11">
        <f t="shared" si="172"/>
        <v>4.1675581548924461</v>
      </c>
      <c r="Z163" s="11">
        <f t="shared" si="172"/>
        <v>4.2504778817478881</v>
      </c>
      <c r="AA163" s="11">
        <f t="shared" si="172"/>
        <v>4.3511532976453289</v>
      </c>
      <c r="AB163" s="11">
        <f t="shared" si="172"/>
        <v>4.9377339980035586</v>
      </c>
      <c r="AD163" s="40">
        <f t="shared" si="153"/>
        <v>1.7270528088610293</v>
      </c>
      <c r="AE163" s="40">
        <f t="shared" si="154"/>
        <v>1.0041756884325403</v>
      </c>
    </row>
    <row r="164" spans="1:31" x14ac:dyDescent="0.2">
      <c r="A164" s="10" t="str">
        <f t="shared" si="142"/>
        <v>41 Administrative occupations</v>
      </c>
      <c r="B164" s="11">
        <f t="shared" si="142"/>
        <v>15.665761742664845</v>
      </c>
      <c r="C164" s="11">
        <f t="shared" si="146"/>
        <v>14.712416208813963</v>
      </c>
      <c r="D164" s="11">
        <f t="shared" si="146"/>
        <v>15.230510685016085</v>
      </c>
      <c r="E164" s="11">
        <f t="shared" si="146"/>
        <v>15.851768954839642</v>
      </c>
      <c r="F164" s="11">
        <f t="shared" si="146"/>
        <v>15.841913736254494</v>
      </c>
      <c r="H164" s="40">
        <f t="shared" si="147"/>
        <v>-0.56195215661517528</v>
      </c>
      <c r="I164" s="40">
        <f t="shared" si="148"/>
        <v>0.26273452986458334</v>
      </c>
      <c r="L164" s="10" t="str">
        <f t="shared" ref="L164:Q164" si="173">L19</f>
        <v>41 Administrative occupations</v>
      </c>
      <c r="M164" s="11">
        <f t="shared" si="173"/>
        <v>4.8720631363184133</v>
      </c>
      <c r="N164" s="11">
        <f t="shared" si="173"/>
        <v>4.4015701009812247</v>
      </c>
      <c r="O164" s="11">
        <f t="shared" si="173"/>
        <v>5.1873609376871528</v>
      </c>
      <c r="P164" s="11">
        <f t="shared" si="173"/>
        <v>5.6350035426400691</v>
      </c>
      <c r="Q164" s="11">
        <f t="shared" si="173"/>
        <v>6.4021594497691057</v>
      </c>
      <c r="S164" s="40">
        <f t="shared" si="150"/>
        <v>1.2620492375460701</v>
      </c>
      <c r="T164" s="40">
        <f t="shared" si="151"/>
        <v>1.4126196227378651</v>
      </c>
      <c r="W164" s="10" t="str">
        <f t="shared" ref="W164:AB164" si="174">W19</f>
        <v>41 Administrative occupations</v>
      </c>
      <c r="X164" s="11">
        <f t="shared" si="174"/>
        <v>10.793698606346439</v>
      </c>
      <c r="Y164" s="11">
        <f t="shared" si="174"/>
        <v>10.310846107832729</v>
      </c>
      <c r="Z164" s="11">
        <f t="shared" si="174"/>
        <v>10.043149747328954</v>
      </c>
      <c r="AA164" s="11">
        <f t="shared" si="174"/>
        <v>10.216765412199567</v>
      </c>
      <c r="AB164" s="11">
        <f t="shared" si="174"/>
        <v>9.4397542864853961</v>
      </c>
      <c r="AD164" s="40">
        <f t="shared" si="153"/>
        <v>-1.4310954023910916</v>
      </c>
      <c r="AE164" s="40">
        <f t="shared" si="154"/>
        <v>-0.41222025731397771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3.6981522546250893</v>
      </c>
      <c r="C165" s="11">
        <f t="shared" si="146"/>
        <v>3.2716029151713921</v>
      </c>
      <c r="D165" s="11">
        <f t="shared" si="146"/>
        <v>3.1792105154925845</v>
      </c>
      <c r="E165" s="11">
        <f t="shared" si="146"/>
        <v>2.9812481554372146</v>
      </c>
      <c r="F165" s="11">
        <f t="shared" si="146"/>
        <v>2.0134626708355556</v>
      </c>
      <c r="H165" s="40">
        <f t="shared" si="147"/>
        <v>-2.9787423801009627</v>
      </c>
      <c r="I165" s="40">
        <f t="shared" si="148"/>
        <v>-2.9992810749395749</v>
      </c>
      <c r="L165" s="10" t="str">
        <f t="shared" ref="L165:Q165" si="175">L20</f>
        <v>42 Secretarial and related occupations</v>
      </c>
      <c r="M165" s="11">
        <f t="shared" si="175"/>
        <v>0.32387836373178519</v>
      </c>
      <c r="N165" s="11">
        <f t="shared" si="175"/>
        <v>0.24084044658802203</v>
      </c>
      <c r="O165" s="11">
        <f t="shared" si="175"/>
        <v>0.24325497761114179</v>
      </c>
      <c r="P165" s="11">
        <f t="shared" si="175"/>
        <v>0.21417708872362684</v>
      </c>
      <c r="Q165" s="11">
        <f t="shared" si="175"/>
        <v>0.25572864555060348</v>
      </c>
      <c r="S165" s="40">
        <f>IF(O$151-M$151 &lt;&gt; 0,(EXP(LN(O165/M165)/(O$151-M$151))-1)*100,0)</f>
        <v>-5.5643530561083177</v>
      </c>
      <c r="T165" s="40">
        <f t="shared" si="151"/>
        <v>0.33393445752754047</v>
      </c>
      <c r="W165" s="10" t="str">
        <f t="shared" ref="W165:AB165" si="176">W20</f>
        <v>42 Secretarial and related occupations</v>
      </c>
      <c r="X165" s="11">
        <f t="shared" si="176"/>
        <v>3.3742738908933037</v>
      </c>
      <c r="Y165" s="11">
        <f t="shared" si="176"/>
        <v>3.0307624685833678</v>
      </c>
      <c r="Z165" s="11">
        <f t="shared" si="176"/>
        <v>2.9359555378814433</v>
      </c>
      <c r="AA165" s="11">
        <f t="shared" si="176"/>
        <v>2.7670710667135872</v>
      </c>
      <c r="AB165" s="11">
        <f t="shared" si="176"/>
        <v>1.757734025284952</v>
      </c>
      <c r="AD165" s="40">
        <f t="shared" si="153"/>
        <v>-2.7445766719372933</v>
      </c>
      <c r="AE165" s="40">
        <f t="shared" si="154"/>
        <v>-3.3622271780815005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2.9141418603234039</v>
      </c>
      <c r="C166" s="11">
        <f t="shared" si="146"/>
        <v>2.4724897872069045</v>
      </c>
      <c r="D166" s="11">
        <f t="shared" si="146"/>
        <v>2.0379022700550253</v>
      </c>
      <c r="E166" s="11">
        <f t="shared" si="146"/>
        <v>1.9991325342997888</v>
      </c>
      <c r="F166" s="11">
        <f t="shared" si="146"/>
        <v>2.0646306430327619</v>
      </c>
      <c r="H166" s="40">
        <f t="shared" si="147"/>
        <v>-6.9032472824659958</v>
      </c>
      <c r="I166" s="40">
        <f t="shared" si="148"/>
        <v>8.69068438246412E-2</v>
      </c>
      <c r="L166" s="10" t="str">
        <f t="shared" ref="L166:Q166" si="177">L21</f>
        <v>51 Skilled agricultural and related trades</v>
      </c>
      <c r="M166" s="11">
        <f t="shared" si="177"/>
        <v>2.5184659425123135</v>
      </c>
      <c r="N166" s="11">
        <f t="shared" si="177"/>
        <v>2.0414455692090785</v>
      </c>
      <c r="O166" s="11">
        <f t="shared" si="177"/>
        <v>1.6035364619143888</v>
      </c>
      <c r="P166" s="11">
        <f t="shared" si="177"/>
        <v>1.5505318529144767</v>
      </c>
      <c r="Q166" s="11">
        <f t="shared" si="177"/>
        <v>1.5625060001813487</v>
      </c>
      <c r="S166" s="40">
        <f t="shared" si="150"/>
        <v>-8.6331712049001919</v>
      </c>
      <c r="T166" s="40">
        <f t="shared" si="151"/>
        <v>-0.17265435465825263</v>
      </c>
      <c r="W166" s="10" t="str">
        <f t="shared" ref="W166:AB166" si="178">W21</f>
        <v>51 Skilled agricultural and related trades</v>
      </c>
      <c r="X166" s="11">
        <f t="shared" si="178"/>
        <v>0.39567591781108929</v>
      </c>
      <c r="Y166" s="11">
        <f t="shared" si="178"/>
        <v>0.43104421799782605</v>
      </c>
      <c r="Z166" s="11">
        <f t="shared" si="178"/>
        <v>0.43436580814063391</v>
      </c>
      <c r="AA166" s="11">
        <f t="shared" si="178"/>
        <v>0.44860068138531156</v>
      </c>
      <c r="AB166" s="11">
        <f t="shared" si="178"/>
        <v>0.50212464285141511</v>
      </c>
      <c r="AD166" s="40">
        <f t="shared" si="153"/>
        <v>1.8833467628261324</v>
      </c>
      <c r="AE166" s="40">
        <f t="shared" si="154"/>
        <v>0.97109365239969048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7.6830099025806549</v>
      </c>
      <c r="C167" s="11">
        <f t="shared" si="146"/>
        <v>7.6854958163718532</v>
      </c>
      <c r="D167" s="11">
        <f t="shared" si="146"/>
        <v>6.413375814548365</v>
      </c>
      <c r="E167" s="11">
        <f t="shared" si="146"/>
        <v>6.3521233013701446</v>
      </c>
      <c r="F167" s="11">
        <f t="shared" si="146"/>
        <v>5.9742025403485881</v>
      </c>
      <c r="H167" s="40">
        <f t="shared" si="147"/>
        <v>-3.5480395597596526</v>
      </c>
      <c r="I167" s="40">
        <f t="shared" si="148"/>
        <v>-0.47178463404279336</v>
      </c>
      <c r="L167" s="10" t="str">
        <f t="shared" ref="L167:Q167" si="179">L22</f>
        <v>52 Skilled metal, electrical and electronic trades</v>
      </c>
      <c r="M167" s="11">
        <f t="shared" si="179"/>
        <v>7.5752424496784352</v>
      </c>
      <c r="N167" s="11">
        <f t="shared" si="179"/>
        <v>7.5147067326304944</v>
      </c>
      <c r="O167" s="11">
        <f t="shared" si="179"/>
        <v>6.2792152122116738</v>
      </c>
      <c r="P167" s="11">
        <f t="shared" si="179"/>
        <v>6.1245363092268166</v>
      </c>
      <c r="Q167" s="11">
        <f t="shared" si="179"/>
        <v>5.6963353171100533</v>
      </c>
      <c r="S167" s="40">
        <f t="shared" si="150"/>
        <v>-3.6832618955534913</v>
      </c>
      <c r="T167" s="40">
        <f t="shared" si="151"/>
        <v>-0.64737520692697004</v>
      </c>
      <c r="W167" s="10" t="str">
        <f t="shared" ref="W167:AB167" si="180">W22</f>
        <v>52 Skilled metal, electrical and electronic trades</v>
      </c>
      <c r="X167" s="11">
        <f t="shared" si="180"/>
        <v>0.10776745290222207</v>
      </c>
      <c r="Y167" s="11">
        <f t="shared" si="180"/>
        <v>0.17078908374135685</v>
      </c>
      <c r="Z167" s="11">
        <f t="shared" si="180"/>
        <v>0.1341606023366885</v>
      </c>
      <c r="AA167" s="11">
        <f t="shared" si="180"/>
        <v>0.22758699214332523</v>
      </c>
      <c r="AB167" s="11">
        <f t="shared" si="180"/>
        <v>0.27786722323852531</v>
      </c>
      <c r="AD167" s="40">
        <f t="shared" si="153"/>
        <v>4.4786316915703672</v>
      </c>
      <c r="AE167" s="40">
        <f t="shared" si="154"/>
        <v>4.9737764844564047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5.496754851121965</v>
      </c>
      <c r="C168" s="11">
        <f t="shared" si="146"/>
        <v>6.4772016076831518</v>
      </c>
      <c r="D168" s="11">
        <f t="shared" si="146"/>
        <v>5.3387160213821128</v>
      </c>
      <c r="E168" s="11">
        <f t="shared" si="146"/>
        <v>5.1611740634144878</v>
      </c>
      <c r="F168" s="11">
        <f t="shared" si="146"/>
        <v>4.4684901777444246</v>
      </c>
      <c r="H168" s="40">
        <f t="shared" si="147"/>
        <v>-0.58175545936868245</v>
      </c>
      <c r="I168" s="40">
        <f t="shared" si="148"/>
        <v>-1.1792226547265527</v>
      </c>
      <c r="L168" s="10" t="str">
        <f t="shared" ref="L168:Q168" si="181">L23</f>
        <v>53 Skilled construction and building trades</v>
      </c>
      <c r="M168" s="11">
        <f t="shared" si="181"/>
        <v>5.4209293718591924</v>
      </c>
      <c r="N168" s="11">
        <f t="shared" si="181"/>
        <v>6.4038693013716541</v>
      </c>
      <c r="O168" s="11">
        <f t="shared" si="181"/>
        <v>5.2492639682707214</v>
      </c>
      <c r="P168" s="11">
        <f t="shared" si="181"/>
        <v>5.1084865718171635</v>
      </c>
      <c r="Q168" s="11">
        <f t="shared" si="181"/>
        <v>4.4103138328997824</v>
      </c>
      <c r="S168" s="40">
        <f t="shared" si="150"/>
        <v>-0.64152143447667731</v>
      </c>
      <c r="T168" s="40">
        <f t="shared" si="151"/>
        <v>-1.1542338118927353</v>
      </c>
      <c r="W168" s="10" t="str">
        <f t="shared" ref="W168:AB168" si="182">W23</f>
        <v>53 Skilled construction and building trades</v>
      </c>
      <c r="X168" s="11">
        <f t="shared" si="182"/>
        <v>7.5825479262772513E-2</v>
      </c>
      <c r="Y168" s="11">
        <f t="shared" si="182"/>
        <v>7.3332306311503087E-2</v>
      </c>
      <c r="Z168" s="11">
        <f t="shared" si="182"/>
        <v>8.9452053111388485E-2</v>
      </c>
      <c r="AA168" s="11">
        <f t="shared" si="182"/>
        <v>5.2687491597332908E-2</v>
      </c>
      <c r="AB168" s="11">
        <f t="shared" si="182"/>
        <v>5.8176344844637629E-2</v>
      </c>
      <c r="AD168" s="40">
        <f t="shared" si="153"/>
        <v>3.3606019265094211</v>
      </c>
      <c r="AE168" s="40">
        <f t="shared" si="154"/>
        <v>-2.8274183149728516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3.206634987015307</v>
      </c>
      <c r="C169" s="11">
        <f t="shared" si="146"/>
        <v>2.8202365006963852</v>
      </c>
      <c r="D169" s="11">
        <f t="shared" si="146"/>
        <v>2.850206309315694</v>
      </c>
      <c r="E169" s="11">
        <f t="shared" si="146"/>
        <v>2.8802396222029749</v>
      </c>
      <c r="F169" s="11">
        <f t="shared" si="146"/>
        <v>2.8977710036031334</v>
      </c>
      <c r="H169" s="40">
        <f t="shared" si="147"/>
        <v>-2.329063010351673</v>
      </c>
      <c r="I169" s="40">
        <f t="shared" si="148"/>
        <v>0.11039716693843626</v>
      </c>
      <c r="L169" s="10" t="str">
        <f t="shared" ref="L169:Q169" si="183">L24</f>
        <v>54 Textiles, printing and other skilled trades</v>
      </c>
      <c r="M169" s="11">
        <f t="shared" si="183"/>
        <v>2.0625735569315093</v>
      </c>
      <c r="N169" s="11">
        <f t="shared" si="183"/>
        <v>1.7909506564977848</v>
      </c>
      <c r="O169" s="11">
        <f t="shared" si="183"/>
        <v>1.6585349506093774</v>
      </c>
      <c r="P169" s="11">
        <f t="shared" si="183"/>
        <v>1.6562061052429269</v>
      </c>
      <c r="Q169" s="11">
        <f t="shared" si="183"/>
        <v>1.6166498246704715</v>
      </c>
      <c r="S169" s="40">
        <f t="shared" si="150"/>
        <v>-4.2666984948846682</v>
      </c>
      <c r="T169" s="40">
        <f t="shared" si="151"/>
        <v>-0.17037905189722924</v>
      </c>
      <c r="W169" s="10" t="str">
        <f t="shared" ref="W169:AB169" si="184">W24</f>
        <v>54 Textiles, printing and other skilled trades</v>
      </c>
      <c r="X169" s="11">
        <f t="shared" si="184"/>
        <v>1.1440614300837977</v>
      </c>
      <c r="Y169" s="11">
        <f t="shared" si="184"/>
        <v>1.0292858441986026</v>
      </c>
      <c r="Z169" s="11">
        <f t="shared" si="184"/>
        <v>1.1916713587063164</v>
      </c>
      <c r="AA169" s="11">
        <f t="shared" si="184"/>
        <v>1.2240335169600509</v>
      </c>
      <c r="AB169" s="11">
        <f t="shared" si="184"/>
        <v>1.2811211789326618</v>
      </c>
      <c r="AD169" s="40">
        <f t="shared" si="153"/>
        <v>0.81877852011722485</v>
      </c>
      <c r="AE169" s="40">
        <f t="shared" si="154"/>
        <v>0.48369129943817146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11.887083433075258</v>
      </c>
      <c r="C170" s="11">
        <f t="shared" si="146"/>
        <v>12.348424176977735</v>
      </c>
      <c r="D170" s="11">
        <f t="shared" si="146"/>
        <v>11.841164610599773</v>
      </c>
      <c r="E170" s="11">
        <f t="shared" si="146"/>
        <v>12.372840586669847</v>
      </c>
      <c r="F170" s="11">
        <f t="shared" si="146"/>
        <v>13.546438108229273</v>
      </c>
      <c r="H170" s="40">
        <f t="shared" si="147"/>
        <v>-7.7378004249661902E-2</v>
      </c>
      <c r="I170" s="40">
        <f t="shared" si="148"/>
        <v>0.90097896988297066</v>
      </c>
      <c r="L170" s="10" t="str">
        <f t="shared" ref="L170:Q170" si="185">L25</f>
        <v>61 Caring personal service occupations</v>
      </c>
      <c r="M170" s="11">
        <f t="shared" si="185"/>
        <v>1.3369425869749569</v>
      </c>
      <c r="N170" s="11">
        <f t="shared" si="185"/>
        <v>1.383811599757012</v>
      </c>
      <c r="O170" s="11">
        <f t="shared" si="185"/>
        <v>1.295068653544891</v>
      </c>
      <c r="P170" s="11">
        <f t="shared" si="185"/>
        <v>1.5406219020241516</v>
      </c>
      <c r="Q170" s="11">
        <f t="shared" si="185"/>
        <v>1.7689975343522304</v>
      </c>
      <c r="S170" s="40">
        <f t="shared" si="150"/>
        <v>-0.63441200413849597</v>
      </c>
      <c r="T170" s="40">
        <f t="shared" si="151"/>
        <v>2.1007570781409246</v>
      </c>
      <c r="W170" s="10" t="str">
        <f t="shared" ref="W170:AB170" si="186">W25</f>
        <v>61 Caring personal service occupations</v>
      </c>
      <c r="X170" s="11">
        <f t="shared" si="186"/>
        <v>10.550140846100305</v>
      </c>
      <c r="Y170" s="11">
        <f t="shared" si="186"/>
        <v>10.964612577220723</v>
      </c>
      <c r="Z170" s="11">
        <f t="shared" si="186"/>
        <v>10.546095957054881</v>
      </c>
      <c r="AA170" s="11">
        <f t="shared" si="186"/>
        <v>10.832218684645698</v>
      </c>
      <c r="AB170" s="11">
        <f t="shared" si="186"/>
        <v>11.77744057387704</v>
      </c>
      <c r="AD170" s="40">
        <f t="shared" si="153"/>
        <v>-7.6691099502812499E-3</v>
      </c>
      <c r="AE170" s="40">
        <f t="shared" si="154"/>
        <v>0.73891759435951165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3.7343008850464403</v>
      </c>
      <c r="C171" s="11">
        <f t="shared" si="146"/>
        <v>3.5452910363253372</v>
      </c>
      <c r="D171" s="11">
        <f t="shared" si="146"/>
        <v>3.2240854056265742</v>
      </c>
      <c r="E171" s="11">
        <f t="shared" si="146"/>
        <v>2.9609219970416274</v>
      </c>
      <c r="F171" s="11">
        <f t="shared" si="146"/>
        <v>2.9916491825297786</v>
      </c>
      <c r="H171" s="40">
        <f t="shared" si="147"/>
        <v>-2.895479955170488</v>
      </c>
      <c r="I171" s="40">
        <f t="shared" si="148"/>
        <v>-0.49758799862784642</v>
      </c>
      <c r="L171" s="10" t="str">
        <f t="shared" ref="L171:Q171" si="187">L26</f>
        <v>62 Leisure, travel and related personal service occupations</v>
      </c>
      <c r="M171" s="11">
        <f t="shared" si="187"/>
        <v>0.96355875000392555</v>
      </c>
      <c r="N171" s="11">
        <f t="shared" si="187"/>
        <v>0.97705649612807555</v>
      </c>
      <c r="O171" s="11">
        <f t="shared" si="187"/>
        <v>0.9168308566706258</v>
      </c>
      <c r="P171" s="11">
        <f t="shared" si="187"/>
        <v>0.87201040463327029</v>
      </c>
      <c r="Q171" s="11">
        <f t="shared" si="187"/>
        <v>0.91568323546821484</v>
      </c>
      <c r="S171" s="40">
        <f t="shared" si="150"/>
        <v>-0.98928326441047876</v>
      </c>
      <c r="T171" s="40">
        <f t="shared" si="151"/>
        <v>-8.3497198019810703E-3</v>
      </c>
      <c r="W171" s="10" t="str">
        <f t="shared" ref="W171:AB171" si="188">W26</f>
        <v>62 Leisure, travel and related personal service occupations</v>
      </c>
      <c r="X171" s="11">
        <f t="shared" si="188"/>
        <v>2.7707421350425152</v>
      </c>
      <c r="Y171" s="11">
        <f t="shared" si="188"/>
        <v>2.5682345401972575</v>
      </c>
      <c r="Z171" s="11">
        <f t="shared" si="188"/>
        <v>2.307254548955942</v>
      </c>
      <c r="AA171" s="11">
        <f t="shared" si="188"/>
        <v>2.0889115924083588</v>
      </c>
      <c r="AB171" s="11">
        <f t="shared" si="188"/>
        <v>2.0759659470615599</v>
      </c>
      <c r="AD171" s="40">
        <f t="shared" si="153"/>
        <v>-3.5949286576886563</v>
      </c>
      <c r="AE171" s="40">
        <f t="shared" si="154"/>
        <v>-0.70173789817150611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0.15202012898985484</v>
      </c>
      <c r="C172" s="11">
        <f t="shared" si="146"/>
        <v>0.13314921658606796</v>
      </c>
      <c r="D172" s="11">
        <f t="shared" si="146"/>
        <v>0.16069773330518036</v>
      </c>
      <c r="E172" s="11">
        <f t="shared" si="146"/>
        <v>0.12226735739003197</v>
      </c>
      <c r="F172" s="11">
        <f t="shared" si="146"/>
        <v>0.13401830131714532</v>
      </c>
      <c r="H172" s="40">
        <f t="shared" si="147"/>
        <v>1.1164306446138639</v>
      </c>
      <c r="I172" s="40">
        <f t="shared" si="148"/>
        <v>-1.2030303562060474</v>
      </c>
      <c r="L172" s="10" t="str">
        <f t="shared" ref="L172:Q172" si="189">L27</f>
        <v>63 Community and civil enforcement occupations</v>
      </c>
      <c r="M172" s="11">
        <f t="shared" si="189"/>
        <v>0.11465346145011876</v>
      </c>
      <c r="N172" s="11">
        <f t="shared" si="189"/>
        <v>8.6713621933454943E-2</v>
      </c>
      <c r="O172" s="11">
        <f t="shared" si="189"/>
        <v>0.12172390790308714</v>
      </c>
      <c r="P172" s="11">
        <f t="shared" si="189"/>
        <v>6.924239878006147E-2</v>
      </c>
      <c r="Q172" s="11">
        <f t="shared" si="189"/>
        <v>7.9785331366545767E-2</v>
      </c>
      <c r="S172" s="40">
        <f t="shared" si="150"/>
        <v>1.2040152010516669</v>
      </c>
      <c r="T172" s="40">
        <f t="shared" si="151"/>
        <v>-2.7768224389659091</v>
      </c>
      <c r="W172" s="10" t="str">
        <f t="shared" ref="W172:AB172" si="190">W27</f>
        <v>63 Community and civil enforcement occupations</v>
      </c>
      <c r="X172" s="11">
        <f t="shared" si="190"/>
        <v>3.7366667539736123E-2</v>
      </c>
      <c r="Y172" s="11">
        <f t="shared" si="190"/>
        <v>4.6435594652612933E-2</v>
      </c>
      <c r="Z172" s="11">
        <f t="shared" si="190"/>
        <v>3.8973825402093404E-2</v>
      </c>
      <c r="AA172" s="11">
        <f t="shared" si="190"/>
        <v>5.3024958609970411E-2</v>
      </c>
      <c r="AB172" s="11">
        <f t="shared" si="190"/>
        <v>5.4232969950599501E-2</v>
      </c>
      <c r="AD172" s="40">
        <f t="shared" si="153"/>
        <v>0.84578093653684405</v>
      </c>
      <c r="AE172" s="40">
        <f t="shared" si="154"/>
        <v>2.2270959335843221</v>
      </c>
    </row>
    <row r="173" spans="1:31" x14ac:dyDescent="0.2">
      <c r="A173" s="10" t="str">
        <f t="shared" si="142"/>
        <v>71 Sales occupations</v>
      </c>
      <c r="B173" s="11">
        <f t="shared" si="142"/>
        <v>9.8787882316537345</v>
      </c>
      <c r="C173" s="11">
        <f t="shared" si="146"/>
        <v>8.9556922357685789</v>
      </c>
      <c r="D173" s="11">
        <f t="shared" si="146"/>
        <v>8.8014964211474744</v>
      </c>
      <c r="E173" s="11">
        <f t="shared" si="146"/>
        <v>8.6181019319033147</v>
      </c>
      <c r="F173" s="11">
        <f t="shared" si="146"/>
        <v>8.5146387582548027</v>
      </c>
      <c r="H173" s="40">
        <f t="shared" si="147"/>
        <v>-2.2829003401415027</v>
      </c>
      <c r="I173" s="40">
        <f t="shared" si="148"/>
        <v>-0.22065530303330139</v>
      </c>
      <c r="L173" s="10" t="str">
        <f t="shared" ref="L173:Q173" si="191">L28</f>
        <v>71 Sales occupations</v>
      </c>
      <c r="M173" s="11">
        <f t="shared" si="191"/>
        <v>3.9426109828285738</v>
      </c>
      <c r="N173" s="11">
        <f t="shared" si="191"/>
        <v>3.8346589930044179</v>
      </c>
      <c r="O173" s="11">
        <f t="shared" si="191"/>
        <v>3.7986354874236512</v>
      </c>
      <c r="P173" s="11">
        <f t="shared" si="191"/>
        <v>3.7464582482580502</v>
      </c>
      <c r="Q173" s="11">
        <f t="shared" si="191"/>
        <v>3.7264666130983795</v>
      </c>
      <c r="S173" s="40">
        <f t="shared" si="150"/>
        <v>-0.74126437959675107</v>
      </c>
      <c r="T173" s="40">
        <f t="shared" si="151"/>
        <v>-0.1277944333404113</v>
      </c>
      <c r="W173" s="10" t="str">
        <f t="shared" ref="W173:AB173" si="192">W28</f>
        <v>71 Sales occupations</v>
      </c>
      <c r="X173" s="11">
        <f t="shared" si="192"/>
        <v>5.936177248825163</v>
      </c>
      <c r="Y173" s="11">
        <f t="shared" si="192"/>
        <v>5.1210332427641578</v>
      </c>
      <c r="Z173" s="11">
        <f t="shared" si="192"/>
        <v>5.0028609337238299</v>
      </c>
      <c r="AA173" s="11">
        <f t="shared" si="192"/>
        <v>4.8716436836452592</v>
      </c>
      <c r="AB173" s="11">
        <f t="shared" si="192"/>
        <v>4.7881721451564188</v>
      </c>
      <c r="AD173" s="40">
        <f t="shared" si="153"/>
        <v>-3.3632503514532841</v>
      </c>
      <c r="AE173" s="40">
        <f t="shared" si="154"/>
        <v>-0.29198087119406413</v>
      </c>
    </row>
    <row r="174" spans="1:31" x14ac:dyDescent="0.2">
      <c r="A174" s="10" t="str">
        <f t="shared" si="142"/>
        <v>72 Customer service occupations</v>
      </c>
      <c r="B174" s="11">
        <f t="shared" si="142"/>
        <v>2.6513619763107528</v>
      </c>
      <c r="C174" s="11">
        <f t="shared" si="146"/>
        <v>2.7887215358511446</v>
      </c>
      <c r="D174" s="11">
        <f t="shared" si="146"/>
        <v>2.8396697229937535</v>
      </c>
      <c r="E174" s="11">
        <f t="shared" si="146"/>
        <v>3.2217626943100193</v>
      </c>
      <c r="F174" s="11">
        <f t="shared" si="146"/>
        <v>3.6811360674446032</v>
      </c>
      <c r="H174" s="40">
        <f t="shared" si="147"/>
        <v>1.3817448482532857</v>
      </c>
      <c r="I174" s="40">
        <f t="shared" si="148"/>
        <v>1.7452795390549891</v>
      </c>
      <c r="L174" s="10" t="str">
        <f t="shared" ref="L174:Q174" si="193">L29</f>
        <v>72 Customer service occupations</v>
      </c>
      <c r="M174" s="11">
        <f t="shared" si="193"/>
        <v>1.1259010279216657</v>
      </c>
      <c r="N174" s="11">
        <f t="shared" si="193"/>
        <v>1.0427942190193213</v>
      </c>
      <c r="O174" s="11">
        <f t="shared" si="193"/>
        <v>1.1860793311403539</v>
      </c>
      <c r="P174" s="11">
        <f t="shared" si="193"/>
        <v>1.5122240367610256</v>
      </c>
      <c r="Q174" s="11">
        <f t="shared" si="193"/>
        <v>1.7795763888663951</v>
      </c>
      <c r="S174" s="40">
        <f t="shared" si="150"/>
        <v>1.0468325341120188</v>
      </c>
      <c r="T174" s="40">
        <f t="shared" si="151"/>
        <v>2.7417265837107685</v>
      </c>
      <c r="W174" s="10" t="str">
        <f t="shared" ref="W174:AB174" si="194">W29</f>
        <v>72 Customer service occupations</v>
      </c>
      <c r="X174" s="11">
        <f t="shared" si="194"/>
        <v>1.5254609483890913</v>
      </c>
      <c r="Y174" s="11">
        <f t="shared" si="194"/>
        <v>1.745927316831827</v>
      </c>
      <c r="Z174" s="11">
        <f t="shared" si="194"/>
        <v>1.6535903918533985</v>
      </c>
      <c r="AA174" s="11">
        <f t="shared" si="194"/>
        <v>1.7095386575489981</v>
      </c>
      <c r="AB174" s="11">
        <f t="shared" si="194"/>
        <v>1.901559678578207</v>
      </c>
      <c r="AD174" s="40">
        <f t="shared" si="153"/>
        <v>1.6261256840202964</v>
      </c>
      <c r="AE174" s="40">
        <f>IF(AB$151-Z$151 &lt;&gt; 0,(EXP(LN(AB174/Z174)/(AB$151-Z$151))-1)*100,0)</f>
        <v>0.93585542211656048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6.7104838481441549</v>
      </c>
      <c r="C175" s="11">
        <f t="shared" si="146"/>
        <v>6.0021765555647271</v>
      </c>
      <c r="D175" s="11">
        <f t="shared" si="146"/>
        <v>5.196453911933915</v>
      </c>
      <c r="E175" s="11">
        <f t="shared" si="146"/>
        <v>5.4421634645195152</v>
      </c>
      <c r="F175" s="11">
        <f t="shared" si="146"/>
        <v>5.1350805675288029</v>
      </c>
      <c r="H175" s="40">
        <f t="shared" si="147"/>
        <v>-4.9853333762366558</v>
      </c>
      <c r="I175" s="40">
        <f t="shared" si="148"/>
        <v>-7.9174772299073215E-2</v>
      </c>
      <c r="L175" s="10" t="str">
        <f t="shared" ref="L175:Q175" si="195">L30</f>
        <v>81 Process, plant and machine operatives</v>
      </c>
      <c r="M175" s="11">
        <f t="shared" si="195"/>
        <v>5.2785261189977151</v>
      </c>
      <c r="N175" s="11">
        <f t="shared" si="195"/>
        <v>4.6477169737845685</v>
      </c>
      <c r="O175" s="11">
        <f t="shared" si="195"/>
        <v>3.9973143213389521</v>
      </c>
      <c r="P175" s="11">
        <f t="shared" si="195"/>
        <v>4.0483559238694378</v>
      </c>
      <c r="Q175" s="11">
        <f t="shared" si="195"/>
        <v>3.7372113855189708</v>
      </c>
      <c r="S175" s="40">
        <f t="shared" si="150"/>
        <v>-5.4087150779585924</v>
      </c>
      <c r="T175" s="40">
        <f t="shared" si="151"/>
        <v>-0.44754884517080873</v>
      </c>
      <c r="W175" s="10" t="str">
        <f t="shared" ref="W175:AB175" si="196">W30</f>
        <v>81 Process, plant and machine operatives</v>
      </c>
      <c r="X175" s="11">
        <f t="shared" si="196"/>
        <v>1.4319577291464325</v>
      </c>
      <c r="Y175" s="11">
        <f t="shared" si="196"/>
        <v>1.3544595817801646</v>
      </c>
      <c r="Z175" s="11">
        <f t="shared" si="196"/>
        <v>1.1991395905949667</v>
      </c>
      <c r="AA175" s="11">
        <f t="shared" si="196"/>
        <v>1.3938075406500794</v>
      </c>
      <c r="AB175" s="11">
        <f t="shared" si="196"/>
        <v>1.397869182009835</v>
      </c>
      <c r="AD175" s="40">
        <f t="shared" si="153"/>
        <v>-3.4865347891246623</v>
      </c>
      <c r="AE175" s="40">
        <f t="shared" si="154"/>
        <v>1.027541806851473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6.2088339092330305</v>
      </c>
      <c r="C176" s="11">
        <f t="shared" si="146"/>
        <v>6.6237691268476571</v>
      </c>
      <c r="D176" s="11">
        <f t="shared" si="146"/>
        <v>5.8612668626062847</v>
      </c>
      <c r="E176" s="11">
        <f t="shared" si="146"/>
        <v>5.9554724803050627</v>
      </c>
      <c r="F176" s="11">
        <f t="shared" si="146"/>
        <v>5.9533843863996561</v>
      </c>
      <c r="H176" s="40">
        <f t="shared" si="147"/>
        <v>-1.14553487991087</v>
      </c>
      <c r="I176" s="40">
        <f t="shared" si="148"/>
        <v>0.10401468382235102</v>
      </c>
      <c r="L176" s="10" t="str">
        <f t="shared" ref="L176:Q176" si="197">L31</f>
        <v>82 Transport and mobile machine drivers and operatives</v>
      </c>
      <c r="M176" s="11">
        <f t="shared" si="197"/>
        <v>5.899231925966923</v>
      </c>
      <c r="N176" s="11">
        <f t="shared" si="197"/>
        <v>6.298133582221717</v>
      </c>
      <c r="O176" s="11">
        <f t="shared" si="197"/>
        <v>5.5865503990704939</v>
      </c>
      <c r="P176" s="11">
        <f t="shared" si="197"/>
        <v>5.5909494284202248</v>
      </c>
      <c r="Q176" s="11">
        <f t="shared" si="197"/>
        <v>5.5424353097310464</v>
      </c>
      <c r="S176" s="40">
        <f t="shared" si="150"/>
        <v>-1.0832929756930287</v>
      </c>
      <c r="T176" s="40">
        <f t="shared" si="151"/>
        <v>-5.2839393630688125E-2</v>
      </c>
      <c r="W176" s="10" t="str">
        <f t="shared" ref="W176:AB176" si="198">W31</f>
        <v>82 Transport and mobile machine drivers and operatives</v>
      </c>
      <c r="X176" s="11">
        <f t="shared" si="198"/>
        <v>0.30960198326609684</v>
      </c>
      <c r="Y176" s="11">
        <f t="shared" si="198"/>
        <v>0.32563554462594585</v>
      </c>
      <c r="Z176" s="11">
        <f t="shared" si="198"/>
        <v>0.27471646353578566</v>
      </c>
      <c r="AA176" s="11">
        <f t="shared" si="198"/>
        <v>0.36452305188483103</v>
      </c>
      <c r="AB176" s="11">
        <f t="shared" si="198"/>
        <v>0.41094907666860875</v>
      </c>
      <c r="AD176" s="40">
        <f t="shared" si="153"/>
        <v>-2.362603461434476</v>
      </c>
      <c r="AE176" s="40">
        <f t="shared" si="154"/>
        <v>2.7212324582343683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3.5925633310032534</v>
      </c>
      <c r="C177" s="11">
        <f t="shared" si="146"/>
        <v>3.054206515691289</v>
      </c>
      <c r="D177" s="11">
        <f t="shared" si="146"/>
        <v>2.6001432151249153</v>
      </c>
      <c r="E177" s="11">
        <f t="shared" si="146"/>
        <v>4.500292268498189</v>
      </c>
      <c r="F177" s="11">
        <f t="shared" si="146"/>
        <v>5.0654484105512196</v>
      </c>
      <c r="H177" s="40">
        <f t="shared" si="147"/>
        <v>-6.2613774760996161</v>
      </c>
      <c r="I177" s="40">
        <f t="shared" si="148"/>
        <v>4.5461494277594383</v>
      </c>
      <c r="L177" s="10" t="str">
        <f t="shared" ref="L177:Q178" si="199">L32</f>
        <v>91 Elementary trades and related occupations</v>
      </c>
      <c r="M177" s="11">
        <f t="shared" si="199"/>
        <v>2.6365921161772983</v>
      </c>
      <c r="N177" s="11">
        <f t="shared" si="199"/>
        <v>2.2979718687512891</v>
      </c>
      <c r="O177" s="11">
        <f t="shared" si="199"/>
        <v>2.006052065744949</v>
      </c>
      <c r="P177" s="11">
        <f t="shared" si="199"/>
        <v>2.6997889311555343</v>
      </c>
      <c r="Q177" s="11">
        <f t="shared" si="199"/>
        <v>2.9448053958171516</v>
      </c>
      <c r="S177" s="40">
        <f t="shared" si="150"/>
        <v>-5.3196509571420521</v>
      </c>
      <c r="T177" s="40">
        <f t="shared" si="151"/>
        <v>2.5921882647417682</v>
      </c>
      <c r="W177" s="10" t="str">
        <f t="shared" ref="W177:AB178" si="200">W32</f>
        <v>91 Elementary trades and related occupations</v>
      </c>
      <c r="X177" s="11">
        <f t="shared" si="200"/>
        <v>0.95597121482595859</v>
      </c>
      <c r="Y177" s="11">
        <f t="shared" si="200"/>
        <v>0.75623464693999876</v>
      </c>
      <c r="Z177" s="11">
        <f t="shared" si="200"/>
        <v>0.59409114937996754</v>
      </c>
      <c r="AA177" s="11">
        <f t="shared" si="200"/>
        <v>1.80050333734266</v>
      </c>
      <c r="AB177" s="11">
        <f t="shared" si="200"/>
        <v>2.1206430147340707</v>
      </c>
      <c r="AD177" s="40">
        <f t="shared" si="153"/>
        <v>-9.0753467742537559</v>
      </c>
      <c r="AE177" s="40">
        <f t="shared" si="154"/>
        <v>8.8531410746343973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14.572470714403844</v>
      </c>
      <c r="C178" s="11">
        <f t="shared" si="146"/>
        <v>15.047945240344324</v>
      </c>
      <c r="D178" s="11">
        <f t="shared" si="146"/>
        <v>13.454323822599127</v>
      </c>
      <c r="E178" s="11">
        <f t="shared" si="146"/>
        <v>12.000049500311571</v>
      </c>
      <c r="F178" s="11">
        <f t="shared" si="146"/>
        <v>11.128426875611925</v>
      </c>
      <c r="H178" s="40">
        <f>IF(D$151-B$151 &lt;&gt; 0,(EXP(LN(D178/B178)/(D$151-B$151))-1)*100,0)</f>
        <v>-1.5839938094699968</v>
      </c>
      <c r="I178" s="40">
        <f t="shared" ref="I178" si="201">IF(F$151-D$151 &lt;&gt; 0,(EXP(LN(F178/D178)/(F$151-D$151))-1)*100,0)</f>
        <v>-1.2573465996494559</v>
      </c>
      <c r="L178" s="10" t="str">
        <f t="shared" si="199"/>
        <v>92 Elementary administration and service occupations</v>
      </c>
      <c r="M178" s="11">
        <f t="shared" si="199"/>
        <v>7.1884411128252426</v>
      </c>
      <c r="N178" s="11">
        <f t="shared" si="199"/>
        <v>6.8673392118258061</v>
      </c>
      <c r="O178" s="11">
        <f t="shared" si="199"/>
        <v>6.3906468891450405</v>
      </c>
      <c r="P178" s="11">
        <f t="shared" si="199"/>
        <v>6.2369201345009451</v>
      </c>
      <c r="Q178" s="11">
        <f t="shared" si="199"/>
        <v>5.8648055081422248</v>
      </c>
      <c r="S178" s="40">
        <f t="shared" ref="S178" si="202">IF(O$151-M$151 &lt;&gt; 0,(EXP(LN(O178/M178)/(O$151-M$151))-1)*100,0)</f>
        <v>-2.325314745071172</v>
      </c>
      <c r="T178" s="40">
        <f t="shared" ref="T178" si="203">IF(Q$151-O$151 &lt;&gt; 0,(EXP(LN(Q178/O178)/(Q$151-O$151))-1)*100,0)</f>
        <v>-0.57080586242324038</v>
      </c>
      <c r="W178" s="10" t="str">
        <f t="shared" si="200"/>
        <v>92 Elementary administration and service occupations</v>
      </c>
      <c r="X178" s="11">
        <f t="shared" si="200"/>
        <v>7.3840296015786313</v>
      </c>
      <c r="Y178" s="11">
        <f t="shared" si="200"/>
        <v>8.18060602851852</v>
      </c>
      <c r="Z178" s="11">
        <f t="shared" si="200"/>
        <v>7.0636769334540883</v>
      </c>
      <c r="AA178" s="11">
        <f t="shared" si="200"/>
        <v>5.7631293658106424</v>
      </c>
      <c r="AB178" s="11">
        <f t="shared" si="200"/>
        <v>5.2636213674696979</v>
      </c>
      <c r="AD178" s="40">
        <f t="shared" ref="AD178" si="204">IF(Z$151-X$151 &lt;&gt; 0,(EXP(LN(Z178/X178)/(Z$151-X$151))-1)*100,0)</f>
        <v>-0.88315265383561714</v>
      </c>
      <c r="AE178" s="40">
        <f t="shared" ref="AE178" si="205">IF(AB$151-Z$151 &lt;&gt; 0,(EXP(LN(AB178/Z178)/(AB$151-Z$151))-1)*100,0)</f>
        <v>-1.9418743584197595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157.77199999999996</v>
      </c>
      <c r="C180" s="34">
        <f t="shared" si="206"/>
        <v>162.60499999999985</v>
      </c>
      <c r="D180" s="34">
        <f t="shared" si="206"/>
        <v>158.21</v>
      </c>
      <c r="E180" s="34">
        <f t="shared" si="206"/>
        <v>162.29100000000003</v>
      </c>
      <c r="F180" s="34">
        <f t="shared" si="206"/>
        <v>169.90099999999995</v>
      </c>
      <c r="H180" s="43">
        <f>IF(D$151-B$151 &lt;&gt; 0,(EXP(LN(D180/B180)/(D$151-B$151))-1)*100,0)</f>
        <v>5.5461606078743841E-2</v>
      </c>
      <c r="I180" s="43">
        <f t="shared" si="148"/>
        <v>0.47641560095557089</v>
      </c>
      <c r="L180" s="231" t="str">
        <f t="shared" ref="L180:Q180" si="207">L35</f>
        <v>All occupations</v>
      </c>
      <c r="M180" s="34">
        <f t="shared" si="207"/>
        <v>85.14282817299528</v>
      </c>
      <c r="N180" s="34">
        <f t="shared" si="207"/>
        <v>86.965824780962521</v>
      </c>
      <c r="O180" s="34">
        <f t="shared" si="207"/>
        <v>83.841837542538158</v>
      </c>
      <c r="P180" s="34">
        <f t="shared" si="207"/>
        <v>85.625261485977376</v>
      </c>
      <c r="Q180" s="34">
        <f t="shared" si="207"/>
        <v>88.603922746641572</v>
      </c>
      <c r="S180" s="43">
        <f t="shared" ref="S180" si="208">IF(O$151-M$151 &lt;&gt; 0,(EXP(LN(O180/M180)/(O$151-M$151))-1)*100,0)</f>
        <v>-0.30748709060198776</v>
      </c>
      <c r="T180" s="43">
        <f t="shared" ref="T180" si="209">IF(Q$151-O$151 &lt;&gt; 0,(EXP(LN(Q180/O180)/(Q$151-O$151))-1)*100,0)</f>
        <v>0.36897232535160196</v>
      </c>
      <c r="W180" s="231" t="str">
        <f t="shared" ref="W180:AB180" si="210">W35</f>
        <v>All occupations</v>
      </c>
      <c r="X180" s="34">
        <f t="shared" si="210"/>
        <v>72.629171827004768</v>
      </c>
      <c r="Y180" s="34">
        <f t="shared" si="210"/>
        <v>75.639175219037426</v>
      </c>
      <c r="Z180" s="34">
        <f t="shared" si="210"/>
        <v>74.368162457461821</v>
      </c>
      <c r="AA180" s="34">
        <f t="shared" si="210"/>
        <v>76.665738514022593</v>
      </c>
      <c r="AB180" s="34">
        <f t="shared" si="210"/>
        <v>81.29707725335841</v>
      </c>
      <c r="AD180" s="43">
        <f t="shared" ref="AD180" si="211">IF(Z$151-X$151 &lt;&gt; 0,(EXP(LN(Z180/X180)/(Z$151-X$151))-1)*100,0)</f>
        <v>0.47434686710583485</v>
      </c>
      <c r="AE180" s="43">
        <f t="shared" ref="AE180" si="212">IF(AB$151-Z$151 &lt;&gt; 0,(EXP(LN(AB180/Z180)/(AB$151-Z$151))-1)*100,0)</f>
        <v>0.59564789875756752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Worcestershire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13.33055809643832</v>
      </c>
      <c r="C7" s="31">
        <f>'Occ T1'!C8</f>
        <v>15.001013873224624</v>
      </c>
      <c r="D7" s="31">
        <f>'Occ T1'!D8</f>
        <v>15.474594928606916</v>
      </c>
      <c r="E7" s="31">
        <f>'Occ T1'!E8</f>
        <v>14.612039336144061</v>
      </c>
      <c r="F7" s="31">
        <f>'Occ T1'!F8</f>
        <v>16.407671144343297</v>
      </c>
      <c r="H7" s="31">
        <f>C7-B7</f>
        <v>1.6704557767863033</v>
      </c>
      <c r="I7" s="31">
        <f>D7-C7</f>
        <v>0.47358105538229189</v>
      </c>
      <c r="J7" s="31">
        <f>E7-D7</f>
        <v>-0.86255559246285429</v>
      </c>
      <c r="K7" s="31">
        <f>F7-E7</f>
        <v>1.7956318081992357</v>
      </c>
      <c r="L7" s="31">
        <f>F7-D7</f>
        <v>0.93307621573638144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9.0624907438891853</v>
      </c>
      <c r="C8" s="32">
        <f>'Occ T2'!C8</f>
        <v>10.450433866430542</v>
      </c>
      <c r="D8" s="32">
        <f>'Occ T2'!D8</f>
        <v>10.72351852967514</v>
      </c>
      <c r="E8" s="32">
        <f>'Occ T2'!E8</f>
        <v>9.7260622074938929</v>
      </c>
      <c r="F8" s="32">
        <f>'Occ T2'!F8</f>
        <v>10.756029563891332</v>
      </c>
      <c r="H8" s="31">
        <f t="shared" ref="H8:H9" si="0">C8-B8</f>
        <v>1.3879431225413565</v>
      </c>
      <c r="I8" s="31">
        <f t="shared" ref="I8:I9" si="1">D8-C8</f>
        <v>0.27308466324459779</v>
      </c>
      <c r="J8" s="31">
        <f t="shared" ref="J8:J9" si="2">E8-D8</f>
        <v>-0.99745632218124669</v>
      </c>
      <c r="K8" s="31">
        <f t="shared" ref="K8:K9" si="3">F8-E8</f>
        <v>1.0299673563974387</v>
      </c>
      <c r="L8" s="31">
        <f t="shared" ref="L8:L49" si="4">F8-D8</f>
        <v>3.2511034216192058E-2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4.2680673525491359</v>
      </c>
      <c r="C9" s="32">
        <f>'Occ T2'!C9</f>
        <v>4.5505800067940818</v>
      </c>
      <c r="D9" s="32">
        <f>'Occ T2'!D9</f>
        <v>4.7510763989317759</v>
      </c>
      <c r="E9" s="32">
        <f>'Occ T2'!E9</f>
        <v>4.8859771286501683</v>
      </c>
      <c r="F9" s="32">
        <f>'Occ T2'!F9</f>
        <v>5.6516415804519635</v>
      </c>
      <c r="H9" s="31">
        <f t="shared" si="0"/>
        <v>0.28251265424494587</v>
      </c>
      <c r="I9" s="31">
        <f t="shared" si="1"/>
        <v>0.2004963921376941</v>
      </c>
      <c r="J9" s="31">
        <f t="shared" si="2"/>
        <v>0.1349007297183924</v>
      </c>
      <c r="K9" s="31">
        <f t="shared" si="3"/>
        <v>0.76566445180179521</v>
      </c>
      <c r="L9" s="31">
        <f t="shared" si="4"/>
        <v>0.90056518152018761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28.090603792266506</v>
      </c>
      <c r="C11" s="31">
        <f>'Occ T1'!C9</f>
        <v>32.082808675323641</v>
      </c>
      <c r="D11" s="31">
        <f>'Occ T1'!D9</f>
        <v>33.504162152867934</v>
      </c>
      <c r="E11" s="31">
        <f>'Occ T1'!E9</f>
        <v>35.801098173117943</v>
      </c>
      <c r="F11" s="31">
        <f>'Occ T1'!F9</f>
        <v>40.137508256586287</v>
      </c>
      <c r="H11" s="31">
        <f>C11-B11</f>
        <v>3.9922048830571342</v>
      </c>
      <c r="I11" s="31">
        <f t="shared" ref="I11:I49" si="5">D11-C11</f>
        <v>1.4213534775442938</v>
      </c>
      <c r="J11" s="31">
        <f>E11-D11</f>
        <v>2.2969360202500084</v>
      </c>
      <c r="K11" s="31">
        <f>F11-E11</f>
        <v>4.3364100834683441</v>
      </c>
      <c r="L11" s="31">
        <f t="shared" si="4"/>
        <v>6.6333461037183525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7.7857443398606163</v>
      </c>
      <c r="C12" s="10">
        <f>'Occ T2'!C10</f>
        <v>8.8162527402207687</v>
      </c>
      <c r="D12" s="10">
        <f>'Occ T2'!D10</f>
        <v>9.2482373808990701</v>
      </c>
      <c r="E12" s="10">
        <f>'Occ T2'!E10</f>
        <v>11.250831587651628</v>
      </c>
      <c r="F12" s="10">
        <f>'Occ T2'!F10</f>
        <v>12.910656334944852</v>
      </c>
      <c r="H12" s="11">
        <f t="shared" ref="H12:K14" si="6">C12-B12</f>
        <v>1.0305084003601523</v>
      </c>
      <c r="I12" s="31">
        <f t="shared" si="5"/>
        <v>0.43198464067830145</v>
      </c>
      <c r="J12" s="11">
        <f t="shared" si="6"/>
        <v>2.0025942067525584</v>
      </c>
      <c r="K12" s="11">
        <f t="shared" si="6"/>
        <v>1.6598247472932233</v>
      </c>
      <c r="L12" s="31">
        <f t="shared" si="4"/>
        <v>3.6624189540457817</v>
      </c>
    </row>
    <row r="13" spans="1:12" x14ac:dyDescent="0.2">
      <c r="A13" s="10" t="str">
        <f>'Occ T2'!A11</f>
        <v>22 Health professionals</v>
      </c>
      <c r="B13" s="10">
        <f>'Occ T2'!B11</f>
        <v>6.6390592577665748</v>
      </c>
      <c r="C13" s="10">
        <f>'Occ T2'!C11</f>
        <v>8.1874528851233013</v>
      </c>
      <c r="D13" s="10">
        <f>'Occ T2'!D11</f>
        <v>8.0043034867298495</v>
      </c>
      <c r="E13" s="10">
        <f>'Occ T2'!E11</f>
        <v>7.8997259425119619</v>
      </c>
      <c r="F13" s="10">
        <f>'Occ T2'!F11</f>
        <v>8.5660221814025785</v>
      </c>
      <c r="H13" s="11">
        <f t="shared" si="6"/>
        <v>1.5483936273567265</v>
      </c>
      <c r="I13" s="31">
        <f t="shared" si="5"/>
        <v>-0.18314939839345179</v>
      </c>
      <c r="J13" s="11">
        <f t="shared" si="6"/>
        <v>-0.10457754421788756</v>
      </c>
      <c r="K13" s="11">
        <f t="shared" si="6"/>
        <v>0.66629623889061662</v>
      </c>
      <c r="L13" s="31">
        <f t="shared" si="4"/>
        <v>0.56171869467272906</v>
      </c>
    </row>
    <row r="14" spans="1:12" x14ac:dyDescent="0.2">
      <c r="A14" s="10" t="str">
        <f>'Occ T2'!A12</f>
        <v>23 Teaching and other educational professionals</v>
      </c>
      <c r="B14" s="10">
        <f>'Occ T2'!B12</f>
        <v>6.0646670727326768</v>
      </c>
      <c r="C14" s="10">
        <f>'Occ T2'!C12</f>
        <v>6.1698918323840433</v>
      </c>
      <c r="D14" s="10">
        <f>'Occ T2'!D12</f>
        <v>6.5488710654938336</v>
      </c>
      <c r="E14" s="10">
        <f>'Occ T2'!E12</f>
        <v>6.5122196471919045</v>
      </c>
      <c r="F14" s="10">
        <f>'Occ T2'!F12</f>
        <v>7.1900884652438686</v>
      </c>
      <c r="H14" s="11">
        <f t="shared" si="6"/>
        <v>0.10522475965136646</v>
      </c>
      <c r="I14" s="31">
        <f t="shared" si="5"/>
        <v>0.37897923310979031</v>
      </c>
      <c r="J14" s="11">
        <f t="shared" si="6"/>
        <v>-3.6651418301929084E-2</v>
      </c>
      <c r="K14" s="11">
        <f t="shared" si="6"/>
        <v>0.67786881805196408</v>
      </c>
      <c r="L14" s="31">
        <f t="shared" si="4"/>
        <v>0.641217399750035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7.6011331219066385</v>
      </c>
      <c r="C15" s="10">
        <f>'Occ T2'!C13</f>
        <v>8.9092112175955283</v>
      </c>
      <c r="D15" s="10">
        <f>'Occ T2'!D13</f>
        <v>9.7027502197451767</v>
      </c>
      <c r="E15" s="10">
        <f>'Occ T2'!E13</f>
        <v>10.138320995762449</v>
      </c>
      <c r="F15" s="10">
        <f>'Occ T2'!F13</f>
        <v>11.470741274994991</v>
      </c>
      <c r="H15" s="11">
        <f t="shared" ref="H15" si="7">C15-B15</f>
        <v>1.3080780956888898</v>
      </c>
      <c r="I15" s="31">
        <f t="shared" si="5"/>
        <v>0.79353900214964845</v>
      </c>
      <c r="J15" s="11">
        <f t="shared" ref="J15" si="8">E15-D15</f>
        <v>0.43557077601727201</v>
      </c>
      <c r="K15" s="11">
        <f t="shared" ref="K15" si="9">F15-E15</f>
        <v>1.3324202792325419</v>
      </c>
      <c r="L15" s="31">
        <f t="shared" si="4"/>
        <v>1.7679910552498139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18.298476055103599</v>
      </c>
      <c r="C17" s="31">
        <f>'Occ T1'!C10</f>
        <v>19.582358975551109</v>
      </c>
      <c r="D17" s="31">
        <f>'Occ T1'!D10</f>
        <v>20.202019596778328</v>
      </c>
      <c r="E17" s="31">
        <f>'Occ T1'!E10</f>
        <v>21.45830357822453</v>
      </c>
      <c r="F17" s="31">
        <f>'Occ T1'!F10</f>
        <v>23.945129169384217</v>
      </c>
      <c r="H17" s="31">
        <f t="shared" ref="H17:K21" si="10">C17-B17</f>
        <v>1.2838829204475104</v>
      </c>
      <c r="I17" s="31">
        <f t="shared" si="5"/>
        <v>0.61966062122721866</v>
      </c>
      <c r="J17" s="31">
        <f t="shared" si="10"/>
        <v>1.2562839814462023</v>
      </c>
      <c r="K17" s="31">
        <f t="shared" si="10"/>
        <v>2.4868255911596862</v>
      </c>
      <c r="L17" s="31">
        <f t="shared" si="4"/>
        <v>3.7431095726058885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2.4647605530165171</v>
      </c>
      <c r="C18" s="10">
        <f>'Occ T2'!C14</f>
        <v>2.7633788122990302</v>
      </c>
      <c r="D18" s="10">
        <f>'Occ T2'!D14</f>
        <v>2.9685868071560457</v>
      </c>
      <c r="E18" s="10">
        <f>'Occ T2'!E14</f>
        <v>2.7819026561263103</v>
      </c>
      <c r="F18" s="10">
        <f>'Occ T2'!F14</f>
        <v>3.0142648149259319</v>
      </c>
      <c r="H18" s="11">
        <f t="shared" si="10"/>
        <v>0.29861825928251307</v>
      </c>
      <c r="I18" s="31">
        <f t="shared" si="5"/>
        <v>0.20520799485701557</v>
      </c>
      <c r="J18" s="11">
        <f t="shared" si="10"/>
        <v>-0.18668415102973546</v>
      </c>
      <c r="K18" s="11">
        <f t="shared" si="10"/>
        <v>0.23236215879962163</v>
      </c>
      <c r="L18" s="31">
        <f t="shared" si="4"/>
        <v>4.5678007769886175E-2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2.8013753520145834</v>
      </c>
      <c r="C19" s="10">
        <f>'Occ T2'!C15</f>
        <v>3.3277824503389768</v>
      </c>
      <c r="D19" s="10">
        <f>'Occ T2'!D15</f>
        <v>3.3177593651071735</v>
      </c>
      <c r="E19" s="10">
        <f>'Occ T2'!E15</f>
        <v>5.3215861838046248</v>
      </c>
      <c r="F19" s="10">
        <f>'Occ T2'!F15</f>
        <v>6.3778384495412137</v>
      </c>
      <c r="H19" s="11">
        <f t="shared" si="10"/>
        <v>0.52640709832439336</v>
      </c>
      <c r="I19" s="31">
        <f t="shared" si="5"/>
        <v>-1.0023085231803286E-2</v>
      </c>
      <c r="J19" s="11">
        <f t="shared" si="10"/>
        <v>2.0038268186974513</v>
      </c>
      <c r="K19" s="11">
        <f t="shared" si="10"/>
        <v>1.0562522657365889</v>
      </c>
      <c r="L19" s="31">
        <f t="shared" si="4"/>
        <v>3.0600790844340402</v>
      </c>
    </row>
    <row r="20" spans="1:12" x14ac:dyDescent="0.2">
      <c r="A20" s="10" t="str">
        <f>'Occ T2'!A16</f>
        <v>33 Protective service occupations</v>
      </c>
      <c r="B20" s="10">
        <f>'Occ T2'!B16</f>
        <v>1.6247254057202796</v>
      </c>
      <c r="C20" s="10">
        <f>'Occ T2'!C16</f>
        <v>1.6622892621231817</v>
      </c>
      <c r="D20" s="10">
        <f>'Occ T2'!D16</f>
        <v>1.7582366868228343</v>
      </c>
      <c r="E20" s="10">
        <f>'Occ T2'!E16</f>
        <v>1.5234432701374512</v>
      </c>
      <c r="F20" s="10">
        <f>'Occ T2'!F16</f>
        <v>1.6789126977686673</v>
      </c>
      <c r="H20" s="11">
        <f t="shared" si="10"/>
        <v>3.7563856402902163E-2</v>
      </c>
      <c r="I20" s="31">
        <f t="shared" si="5"/>
        <v>9.5947424699652561E-2</v>
      </c>
      <c r="J20" s="11">
        <f t="shared" si="10"/>
        <v>-0.23479341668538312</v>
      </c>
      <c r="K20" s="11">
        <f t="shared" si="10"/>
        <v>0.15546942763121607</v>
      </c>
      <c r="L20" s="31">
        <f t="shared" si="4"/>
        <v>-7.9323989054167043E-2</v>
      </c>
    </row>
    <row r="21" spans="1:12" x14ac:dyDescent="0.2">
      <c r="A21" s="10" t="str">
        <f>'Occ T2'!A17</f>
        <v>34 Culture, media and sports occupations</v>
      </c>
      <c r="B21" s="10">
        <f>'Occ T2'!B17</f>
        <v>2.7336424124114043</v>
      </c>
      <c r="C21" s="10">
        <f>'Occ T2'!C17</f>
        <v>2.8622214975294593</v>
      </c>
      <c r="D21" s="10">
        <f>'Occ T2'!D17</f>
        <v>2.9240088517960747</v>
      </c>
      <c r="E21" s="10">
        <f>'Occ T2'!E17</f>
        <v>2.5042618650856312</v>
      </c>
      <c r="F21" s="10">
        <f>'Occ T2'!F17</f>
        <v>2.7973878163487065</v>
      </c>
      <c r="H21" s="11">
        <f t="shared" si="10"/>
        <v>0.12857908511805505</v>
      </c>
      <c r="I21" s="31">
        <f t="shared" si="5"/>
        <v>6.1787354266615413E-2</v>
      </c>
      <c r="J21" s="11">
        <f t="shared" si="10"/>
        <v>-0.41974698671044353</v>
      </c>
      <c r="K21" s="11">
        <f t="shared" si="10"/>
        <v>0.29312595126307528</v>
      </c>
      <c r="L21" s="31">
        <f t="shared" si="4"/>
        <v>-0.12662103544736825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8.6739723319408135</v>
      </c>
      <c r="C22" s="10">
        <f>'Occ T2'!C18</f>
        <v>8.9666869532604601</v>
      </c>
      <c r="D22" s="10">
        <f>'Occ T2'!D18</f>
        <v>9.2334278858962016</v>
      </c>
      <c r="E22" s="10">
        <f>'Occ T2'!E18</f>
        <v>9.327109603070511</v>
      </c>
      <c r="F22" s="10">
        <f>'Occ T2'!F18</f>
        <v>10.076725390799696</v>
      </c>
      <c r="H22" s="11">
        <f t="shared" ref="H22" si="11">C22-B22</f>
        <v>0.29271462131964654</v>
      </c>
      <c r="I22" s="31">
        <f t="shared" si="5"/>
        <v>0.2667409326357415</v>
      </c>
      <c r="J22" s="11">
        <f t="shared" ref="J22" si="12">E22-D22</f>
        <v>9.3681717174309398E-2</v>
      </c>
      <c r="K22" s="11">
        <f t="shared" ref="K22" si="13">F22-E22</f>
        <v>0.74961578772918536</v>
      </c>
      <c r="L22" s="31">
        <f t="shared" si="4"/>
        <v>0.84329750490349475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19.363913997289934</v>
      </c>
      <c r="C24" s="31">
        <f>'Occ T1'!C11</f>
        <v>17.984019123985355</v>
      </c>
      <c r="D24" s="31">
        <f>'Occ T1'!D11</f>
        <v>18.40972120050867</v>
      </c>
      <c r="E24" s="31">
        <f>'Occ T1'!E11</f>
        <v>18.833017110276856</v>
      </c>
      <c r="F24" s="31">
        <f>'Occ T1'!F11</f>
        <v>17.855376407090048</v>
      </c>
      <c r="H24" s="31">
        <f t="shared" ref="H24:K26" si="14">C24-B24</f>
        <v>-1.3798948733045791</v>
      </c>
      <c r="I24" s="31">
        <f t="shared" si="5"/>
        <v>0.42570207652331504</v>
      </c>
      <c r="J24" s="31">
        <f t="shared" si="14"/>
        <v>0.42329590976818565</v>
      </c>
      <c r="K24" s="31">
        <f t="shared" si="14"/>
        <v>-0.97764070318680751</v>
      </c>
      <c r="L24" s="31">
        <f t="shared" si="4"/>
        <v>-0.55434479341862186</v>
      </c>
    </row>
    <row r="25" spans="1:12" x14ac:dyDescent="0.2">
      <c r="A25" t="str">
        <f>'Occ T2'!A19</f>
        <v>41 Administrative occupations</v>
      </c>
      <c r="B25" s="32">
        <f>'Occ T2'!B19</f>
        <v>15.665761742664845</v>
      </c>
      <c r="C25" s="32">
        <f>'Occ T2'!C19</f>
        <v>14.712416208813963</v>
      </c>
      <c r="D25" s="32">
        <f>'Occ T2'!D19</f>
        <v>15.230510685016085</v>
      </c>
      <c r="E25" s="32">
        <f>'Occ T2'!E19</f>
        <v>15.851768954839642</v>
      </c>
      <c r="F25" s="32">
        <f>'Occ T2'!F19</f>
        <v>15.841913736254494</v>
      </c>
      <c r="H25" s="11">
        <f t="shared" si="14"/>
        <v>-0.95334553385088228</v>
      </c>
      <c r="I25" s="31">
        <f t="shared" si="5"/>
        <v>0.51809447620212268</v>
      </c>
      <c r="J25" s="11">
        <f t="shared" si="14"/>
        <v>0.62125826982355647</v>
      </c>
      <c r="K25" s="11">
        <f t="shared" si="14"/>
        <v>-9.8552185851481511E-3</v>
      </c>
      <c r="L25" s="31">
        <f t="shared" si="4"/>
        <v>0.61140305123840832</v>
      </c>
    </row>
    <row r="26" spans="1:12" x14ac:dyDescent="0.2">
      <c r="A26" t="str">
        <f>'Occ T2'!A20</f>
        <v>42 Secretarial and related occupations</v>
      </c>
      <c r="B26" s="32">
        <f>'Occ T2'!B20</f>
        <v>3.6981522546250893</v>
      </c>
      <c r="C26" s="32">
        <f>'Occ T2'!C20</f>
        <v>3.2716029151713921</v>
      </c>
      <c r="D26" s="32">
        <f>'Occ T2'!D20</f>
        <v>3.1792105154925845</v>
      </c>
      <c r="E26" s="32">
        <f>'Occ T2'!E20</f>
        <v>2.9812481554372146</v>
      </c>
      <c r="F26" s="32">
        <f>'Occ T2'!F20</f>
        <v>2.0134626708355556</v>
      </c>
      <c r="H26" s="11">
        <f t="shared" si="14"/>
        <v>-0.42654933945369722</v>
      </c>
      <c r="I26" s="31">
        <f t="shared" si="5"/>
        <v>-9.2392399678807635E-2</v>
      </c>
      <c r="J26" s="11">
        <f t="shared" si="14"/>
        <v>-0.19796236005536993</v>
      </c>
      <c r="K26" s="11">
        <f t="shared" si="14"/>
        <v>-0.96778548460165892</v>
      </c>
      <c r="L26" s="31">
        <f t="shared" si="4"/>
        <v>-1.1657478446570289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19.300541601041331</v>
      </c>
      <c r="C28" s="31">
        <f>'Occ T1'!C12</f>
        <v>19.455423711958296</v>
      </c>
      <c r="D28" s="31">
        <f>'Occ T1'!D12</f>
        <v>16.640200415301198</v>
      </c>
      <c r="E28" s="31">
        <f>'Occ T1'!E12</f>
        <v>16.392669521287395</v>
      </c>
      <c r="F28" s="31">
        <f>'Occ T1'!F12</f>
        <v>15.405094364728907</v>
      </c>
      <c r="H28" s="31">
        <f t="shared" ref="H28:K30" si="15">C28-B28</f>
        <v>0.15488211091696513</v>
      </c>
      <c r="I28" s="31">
        <f t="shared" si="5"/>
        <v>-2.8152232966570985</v>
      </c>
      <c r="J28" s="31">
        <f t="shared" si="15"/>
        <v>-0.24753089401380279</v>
      </c>
      <c r="K28" s="31">
        <f t="shared" si="15"/>
        <v>-0.98757515655848849</v>
      </c>
      <c r="L28" s="31">
        <f t="shared" si="4"/>
        <v>-1.2351060505722913</v>
      </c>
    </row>
    <row r="29" spans="1:12" x14ac:dyDescent="0.2">
      <c r="A29" s="10" t="str">
        <f>'Occ T2'!A21</f>
        <v>51 Skilled agricultural and related trades</v>
      </c>
      <c r="B29" s="10">
        <f>'Occ T2'!B21</f>
        <v>2.9141418603234039</v>
      </c>
      <c r="C29" s="10">
        <f>'Occ T2'!C21</f>
        <v>2.4724897872069045</v>
      </c>
      <c r="D29" s="10">
        <f>'Occ T2'!D21</f>
        <v>2.0379022700550253</v>
      </c>
      <c r="E29" s="10">
        <f>'Occ T2'!E21</f>
        <v>1.9991325342997888</v>
      </c>
      <c r="F29" s="10">
        <f>'Occ T2'!F21</f>
        <v>2.0646306430327619</v>
      </c>
      <c r="H29" s="11">
        <f t="shared" si="15"/>
        <v>-0.44165207311649946</v>
      </c>
      <c r="I29" s="31">
        <f t="shared" si="5"/>
        <v>-0.43458751715187915</v>
      </c>
      <c r="J29" s="11">
        <f t="shared" si="15"/>
        <v>-3.8769735755236567E-2</v>
      </c>
      <c r="K29" s="11">
        <f t="shared" si="15"/>
        <v>6.5498108732973126E-2</v>
      </c>
      <c r="L29" s="31">
        <f t="shared" si="4"/>
        <v>2.6728372977736559E-2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7.6830099025806549</v>
      </c>
      <c r="C30" s="10">
        <f>'Occ T2'!C22</f>
        <v>7.6854958163718532</v>
      </c>
      <c r="D30" s="10">
        <f>'Occ T2'!D22</f>
        <v>6.413375814548365</v>
      </c>
      <c r="E30" s="10">
        <f>'Occ T2'!E22</f>
        <v>6.3521233013701446</v>
      </c>
      <c r="F30" s="10">
        <f>'Occ T2'!F22</f>
        <v>5.9742025403485881</v>
      </c>
      <c r="H30" s="11">
        <f t="shared" si="15"/>
        <v>2.4859137911983353E-3</v>
      </c>
      <c r="I30" s="31">
        <f t="shared" si="5"/>
        <v>-1.2721200018234882</v>
      </c>
      <c r="J30" s="11">
        <f t="shared" si="15"/>
        <v>-6.1252513178220447E-2</v>
      </c>
      <c r="K30" s="11">
        <f t="shared" si="15"/>
        <v>-0.37792076102155647</v>
      </c>
      <c r="L30" s="31">
        <f t="shared" si="4"/>
        <v>-0.43917327419977692</v>
      </c>
    </row>
    <row r="31" spans="1:12" x14ac:dyDescent="0.2">
      <c r="A31" s="10" t="str">
        <f>'Occ T2'!A23</f>
        <v>53 Skilled construction and building trades</v>
      </c>
      <c r="B31" s="10">
        <f>'Occ T2'!B23</f>
        <v>5.496754851121965</v>
      </c>
      <c r="C31" s="10">
        <f>'Occ T2'!C23</f>
        <v>6.4772016076831518</v>
      </c>
      <c r="D31" s="10">
        <f>'Occ T2'!D23</f>
        <v>5.3387160213821128</v>
      </c>
      <c r="E31" s="10">
        <f>'Occ T2'!E23</f>
        <v>5.1611740634144878</v>
      </c>
      <c r="F31" s="10">
        <f>'Occ T2'!F23</f>
        <v>4.4684901777444246</v>
      </c>
      <c r="H31" s="11">
        <f t="shared" ref="H31:H32" si="16">C31-B31</f>
        <v>0.98044675656118674</v>
      </c>
      <c r="I31" s="31">
        <f t="shared" si="5"/>
        <v>-1.138485586301039</v>
      </c>
      <c r="J31" s="11">
        <f t="shared" ref="J31:J32" si="17">E31-D31</f>
        <v>-0.17754195796762495</v>
      </c>
      <c r="K31" s="11">
        <f t="shared" ref="K31:K32" si="18">F31-E31</f>
        <v>-0.69268388567006323</v>
      </c>
      <c r="L31" s="31">
        <f t="shared" si="4"/>
        <v>-0.87022584363768818</v>
      </c>
    </row>
    <row r="32" spans="1:12" x14ac:dyDescent="0.2">
      <c r="A32" s="10" t="str">
        <f>'Occ T2'!A24</f>
        <v>54 Textiles, printing and other skilled trades</v>
      </c>
      <c r="B32" s="10">
        <f>'Occ T2'!B24</f>
        <v>3.206634987015307</v>
      </c>
      <c r="C32" s="10">
        <f>'Occ T2'!C24</f>
        <v>2.8202365006963852</v>
      </c>
      <c r="D32" s="10">
        <f>'Occ T2'!D24</f>
        <v>2.850206309315694</v>
      </c>
      <c r="E32" s="10">
        <f>'Occ T2'!E24</f>
        <v>2.8802396222029749</v>
      </c>
      <c r="F32" s="10">
        <f>'Occ T2'!F24</f>
        <v>2.8977710036031334</v>
      </c>
      <c r="H32" s="11">
        <f t="shared" si="16"/>
        <v>-0.38639848631892182</v>
      </c>
      <c r="I32" s="31">
        <f t="shared" si="5"/>
        <v>2.9969808619308758E-2</v>
      </c>
      <c r="J32" s="11">
        <f t="shared" si="17"/>
        <v>3.003331288728095E-2</v>
      </c>
      <c r="K32" s="11">
        <f t="shared" si="18"/>
        <v>1.753138140015853E-2</v>
      </c>
      <c r="L32" s="31">
        <f t="shared" si="4"/>
        <v>4.756469428743948E-2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15.773404447111554</v>
      </c>
      <c r="C34" s="31">
        <f>'Occ T1'!C13</f>
        <v>16.026864429889141</v>
      </c>
      <c r="D34" s="31">
        <f>'Occ T1'!D13</f>
        <v>15.225947749531528</v>
      </c>
      <c r="E34" s="31">
        <f>'Occ T1'!E13</f>
        <v>15.456029941101505</v>
      </c>
      <c r="F34" s="31">
        <f>'Occ T1'!F13</f>
        <v>16.672105592076196</v>
      </c>
      <c r="H34" s="31">
        <f t="shared" ref="H34:K36" si="19">C34-B34</f>
        <v>0.25345998277758675</v>
      </c>
      <c r="I34" s="31">
        <f t="shared" si="5"/>
        <v>-0.80091668035761288</v>
      </c>
      <c r="J34" s="31">
        <f t="shared" si="19"/>
        <v>0.23008219156997711</v>
      </c>
      <c r="K34" s="31">
        <f t="shared" si="19"/>
        <v>1.2160756509746911</v>
      </c>
      <c r="L34" s="31">
        <f t="shared" si="4"/>
        <v>1.4461578425446682</v>
      </c>
    </row>
    <row r="35" spans="1:12" x14ac:dyDescent="0.2">
      <c r="A35" s="10" t="str">
        <f>'Occ T2'!A25</f>
        <v>61 Caring personal service occupations</v>
      </c>
      <c r="B35" s="10">
        <f>'Occ T2'!B25</f>
        <v>11.887083433075258</v>
      </c>
      <c r="C35" s="10">
        <f>'Occ T2'!C25</f>
        <v>12.348424176977735</v>
      </c>
      <c r="D35" s="10">
        <f>'Occ T2'!D25</f>
        <v>11.841164610599773</v>
      </c>
      <c r="E35" s="10">
        <f>'Occ T2'!E25</f>
        <v>12.372840586669847</v>
      </c>
      <c r="F35" s="10">
        <f>'Occ T2'!F25</f>
        <v>13.546438108229273</v>
      </c>
      <c r="G35" s="10"/>
      <c r="H35" s="11">
        <f t="shared" si="19"/>
        <v>0.46134074390247726</v>
      </c>
      <c r="I35" s="31">
        <f t="shared" si="5"/>
        <v>-0.50725956637796266</v>
      </c>
      <c r="J35" s="11">
        <f t="shared" si="19"/>
        <v>0.53167597607007444</v>
      </c>
      <c r="K35" s="11">
        <f t="shared" si="19"/>
        <v>1.1735975215594259</v>
      </c>
      <c r="L35" s="31">
        <f t="shared" si="4"/>
        <v>1.7052734976295003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3.7343008850464403</v>
      </c>
      <c r="C36" s="10">
        <f>'Occ T2'!C26</f>
        <v>3.5452910363253372</v>
      </c>
      <c r="D36" s="10">
        <f>'Occ T2'!D26</f>
        <v>3.2240854056265742</v>
      </c>
      <c r="E36" s="10">
        <f>'Occ T2'!E26</f>
        <v>2.9609219970416274</v>
      </c>
      <c r="F36" s="10">
        <f>'Occ T2'!F26</f>
        <v>2.9916491825297786</v>
      </c>
      <c r="G36" s="10"/>
      <c r="H36" s="11">
        <f t="shared" si="19"/>
        <v>-0.18900984872110316</v>
      </c>
      <c r="I36" s="31">
        <f t="shared" si="5"/>
        <v>-0.32120563069876296</v>
      </c>
      <c r="J36" s="11">
        <f t="shared" si="19"/>
        <v>-0.2631634085849468</v>
      </c>
      <c r="K36" s="11">
        <f t="shared" si="19"/>
        <v>3.0727185488151232E-2</v>
      </c>
      <c r="L36" s="31">
        <f t="shared" si="4"/>
        <v>-0.23243622309679557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0.15202012898985484</v>
      </c>
      <c r="C37" s="10">
        <f>'Occ T2'!C27</f>
        <v>0.13314921658606796</v>
      </c>
      <c r="D37" s="10">
        <f>'Occ T2'!D27</f>
        <v>0.16069773330518036</v>
      </c>
      <c r="E37" s="10">
        <f>'Occ T2'!E27</f>
        <v>0.12226735739003197</v>
      </c>
      <c r="F37" s="10">
        <f>'Occ T2'!F27</f>
        <v>0.13401830131714532</v>
      </c>
      <c r="G37" s="10"/>
      <c r="H37" s="11">
        <f t="shared" ref="H37" si="20">C37-B37</f>
        <v>-1.8870912403786883E-2</v>
      </c>
      <c r="I37" s="31">
        <f t="shared" ref="I37" si="21">D37-C37</f>
        <v>2.7548516719112404E-2</v>
      </c>
      <c r="J37" s="11">
        <f t="shared" ref="J37" si="22">E37-D37</f>
        <v>-3.843037591514839E-2</v>
      </c>
      <c r="K37" s="11">
        <f t="shared" ref="K37" si="23">F37-E37</f>
        <v>1.1750943927113344E-2</v>
      </c>
      <c r="L37" s="31">
        <f t="shared" ref="L37" si="24">F37-D37</f>
        <v>-2.6679431988035046E-2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12.530150207964487</v>
      </c>
      <c r="C39" s="31">
        <f>'Occ T1'!C14</f>
        <v>11.744413771619723</v>
      </c>
      <c r="D39" s="31">
        <f>'Occ T1'!D14</f>
        <v>11.641166144141227</v>
      </c>
      <c r="E39" s="31">
        <f>'Occ T1'!E14</f>
        <v>11.839864626213334</v>
      </c>
      <c r="F39" s="31">
        <f>'Occ T1'!F14</f>
        <v>12.195774825699406</v>
      </c>
      <c r="H39" s="31">
        <f>C39-B39</f>
        <v>-0.78573643634476475</v>
      </c>
      <c r="I39" s="31">
        <f t="shared" si="5"/>
        <v>-0.10324762747849547</v>
      </c>
      <c r="J39" s="31">
        <f>E39-D39</f>
        <v>0.19869848207210694</v>
      </c>
      <c r="K39" s="31">
        <f>F39-E39</f>
        <v>0.35591019948607183</v>
      </c>
      <c r="L39" s="31">
        <f t="shared" si="4"/>
        <v>0.55460868155817877</v>
      </c>
    </row>
    <row r="40" spans="1:12" s="30" customFormat="1" x14ac:dyDescent="0.2">
      <c r="A40" s="126" t="str">
        <f>'Occ T2'!A28</f>
        <v>71 Sales occupations</v>
      </c>
      <c r="B40" s="126">
        <f>'Occ T2'!B28</f>
        <v>9.8787882316537345</v>
      </c>
      <c r="C40" s="126">
        <f>'Occ T2'!C28</f>
        <v>8.9556922357685789</v>
      </c>
      <c r="D40" s="126">
        <f>'Occ T2'!D28</f>
        <v>8.8014964211474744</v>
      </c>
      <c r="E40" s="126">
        <f>'Occ T2'!E28</f>
        <v>8.6181019319033147</v>
      </c>
      <c r="F40" s="126">
        <f>'Occ T2'!F28</f>
        <v>8.5146387582548027</v>
      </c>
      <c r="G40"/>
      <c r="H40" s="11">
        <f>C40-B40</f>
        <v>-0.92309599588515567</v>
      </c>
      <c r="I40" s="31">
        <f t="shared" si="5"/>
        <v>-0.15419581462110443</v>
      </c>
      <c r="J40" s="11">
        <f t="shared" ref="J40" si="25">E40-D40</f>
        <v>-0.18339448924415969</v>
      </c>
      <c r="K40" s="11">
        <f t="shared" ref="K40" si="26">F40-E40</f>
        <v>-0.1034631736485121</v>
      </c>
      <c r="L40" s="31">
        <f t="shared" si="4"/>
        <v>-0.28685766289267178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2.6513619763107528</v>
      </c>
      <c r="C41" s="126">
        <f>'Occ T2'!C29</f>
        <v>2.7887215358511446</v>
      </c>
      <c r="D41" s="126">
        <f>'Occ T2'!D29</f>
        <v>2.8396697229937535</v>
      </c>
      <c r="E41" s="126">
        <f>'Occ T2'!E29</f>
        <v>3.2217626943100193</v>
      </c>
      <c r="F41" s="126">
        <f>'Occ T2'!F29</f>
        <v>3.6811360674446032</v>
      </c>
      <c r="G41"/>
      <c r="H41" s="11">
        <f t="shared" ref="H41" si="27">C41-B41</f>
        <v>0.13735955954039181</v>
      </c>
      <c r="I41" s="31">
        <f t="shared" si="5"/>
        <v>5.0948187142608958E-2</v>
      </c>
      <c r="J41" s="11">
        <f t="shared" ref="J41" si="28">E41-D41</f>
        <v>0.38209297131626574</v>
      </c>
      <c r="K41" s="11">
        <f t="shared" ref="K41" si="29">F41-E41</f>
        <v>0.45937337313458393</v>
      </c>
      <c r="L41" s="31">
        <f t="shared" si="4"/>
        <v>0.84146634445084967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12.919317757377186</v>
      </c>
      <c r="C43" s="31">
        <f>'Occ T1'!C15</f>
        <v>12.625945682412384</v>
      </c>
      <c r="D43" s="31">
        <f>'Occ T1'!D15</f>
        <v>11.057720774540201</v>
      </c>
      <c r="E43" s="31">
        <f>'Occ T1'!E15</f>
        <v>11.397635944824579</v>
      </c>
      <c r="F43" s="31">
        <f>'Occ T1'!F15</f>
        <v>11.088464953928458</v>
      </c>
      <c r="H43" s="31">
        <f t="shared" ref="H43:K45" si="30">C43-B43</f>
        <v>-0.29337207496480211</v>
      </c>
      <c r="I43" s="31">
        <f t="shared" si="5"/>
        <v>-1.5682249078721835</v>
      </c>
      <c r="J43" s="31">
        <f t="shared" si="30"/>
        <v>0.33991517028437812</v>
      </c>
      <c r="K43" s="31">
        <f t="shared" si="30"/>
        <v>-0.30917099089612066</v>
      </c>
      <c r="L43" s="31">
        <f t="shared" si="4"/>
        <v>3.0744179388257464E-2</v>
      </c>
    </row>
    <row r="44" spans="1:12" x14ac:dyDescent="0.2">
      <c r="A44" s="10" t="str">
        <f>'Occ T2'!A30</f>
        <v>81 Process, plant and machine operatives</v>
      </c>
      <c r="B44" s="10">
        <f>'Occ T2'!B30</f>
        <v>6.7104838481441549</v>
      </c>
      <c r="C44" s="10">
        <f>'Occ T2'!C30</f>
        <v>6.0021765555647271</v>
      </c>
      <c r="D44" s="10">
        <f>'Occ T2'!D30</f>
        <v>5.196453911933915</v>
      </c>
      <c r="E44" s="10">
        <f>'Occ T2'!E30</f>
        <v>5.4421634645195152</v>
      </c>
      <c r="F44" s="10">
        <f>'Occ T2'!F30</f>
        <v>5.1350805675288029</v>
      </c>
      <c r="H44" s="11">
        <f t="shared" si="30"/>
        <v>-0.70830729257942782</v>
      </c>
      <c r="I44" s="31">
        <f t="shared" si="5"/>
        <v>-0.80572264363081203</v>
      </c>
      <c r="J44" s="11">
        <f t="shared" si="30"/>
        <v>0.24570955258560012</v>
      </c>
      <c r="K44" s="11">
        <f t="shared" si="30"/>
        <v>-0.30708289699071223</v>
      </c>
      <c r="L44" s="31">
        <f t="shared" si="4"/>
        <v>-6.1373344405112107E-2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6.2088339092330305</v>
      </c>
      <c r="C45" s="10">
        <f>'Occ T2'!C31</f>
        <v>6.6237691268476571</v>
      </c>
      <c r="D45" s="10">
        <f>'Occ T2'!D31</f>
        <v>5.8612668626062847</v>
      </c>
      <c r="E45" s="10">
        <f>'Occ T2'!E31</f>
        <v>5.9554724803050627</v>
      </c>
      <c r="F45" s="10">
        <f>'Occ T2'!F31</f>
        <v>5.9533843863996561</v>
      </c>
      <c r="H45" s="11">
        <f t="shared" si="30"/>
        <v>0.41493521761462659</v>
      </c>
      <c r="I45" s="31">
        <f t="shared" si="5"/>
        <v>-0.76250226424137235</v>
      </c>
      <c r="J45" s="11">
        <f t="shared" si="30"/>
        <v>9.4205617698777999E-2</v>
      </c>
      <c r="K45" s="11">
        <f t="shared" si="30"/>
        <v>-2.0880939054066516E-3</v>
      </c>
      <c r="L45" s="31">
        <f t="shared" si="4"/>
        <v>9.2117523793371348E-2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18.165034045407097</v>
      </c>
      <c r="C47" s="31">
        <f>'Occ T1'!C16</f>
        <v>18.102151756035614</v>
      </c>
      <c r="D47" s="31">
        <f>'Occ T1'!D16</f>
        <v>16.054467037724041</v>
      </c>
      <c r="E47" s="31">
        <f>'Occ T1'!E16</f>
        <v>16.500341768809761</v>
      </c>
      <c r="F47" s="31">
        <f>'Occ T1'!F16</f>
        <v>16.193875286163145</v>
      </c>
      <c r="H47" s="31">
        <f t="shared" ref="H47:K49" si="31">C47-B47</f>
        <v>-6.2882289371483324E-2</v>
      </c>
      <c r="I47" s="31">
        <f t="shared" si="5"/>
        <v>-2.0476847183115723</v>
      </c>
      <c r="J47" s="31">
        <f t="shared" si="31"/>
        <v>0.44587473108571984</v>
      </c>
      <c r="K47" s="31">
        <f t="shared" si="31"/>
        <v>-0.30646648264661636</v>
      </c>
      <c r="L47" s="31">
        <f t="shared" si="4"/>
        <v>0.13940824843910349</v>
      </c>
    </row>
    <row r="48" spans="1:12" x14ac:dyDescent="0.2">
      <c r="A48" s="10" t="str">
        <f>'Occ T2'!A32</f>
        <v>91 Elementary trades and related occupations</v>
      </c>
      <c r="B48" s="10">
        <f>'Occ T2'!B32</f>
        <v>3.5925633310032534</v>
      </c>
      <c r="C48" s="10">
        <f>'Occ T2'!C32</f>
        <v>3.054206515691289</v>
      </c>
      <c r="D48" s="10">
        <f>'Occ T2'!D32</f>
        <v>2.6001432151249153</v>
      </c>
      <c r="E48" s="10">
        <f>'Occ T2'!E32</f>
        <v>4.500292268498189</v>
      </c>
      <c r="F48" s="10">
        <f>'Occ T2'!F32</f>
        <v>5.0654484105512196</v>
      </c>
      <c r="H48" s="11">
        <f t="shared" si="31"/>
        <v>-0.53835681531196444</v>
      </c>
      <c r="I48" s="31">
        <f t="shared" si="5"/>
        <v>-0.45406330056637367</v>
      </c>
      <c r="J48" s="11">
        <f t="shared" si="31"/>
        <v>1.9001490533732737</v>
      </c>
      <c r="K48" s="11">
        <f t="shared" si="31"/>
        <v>0.56515614205303066</v>
      </c>
      <c r="L48" s="31">
        <f t="shared" si="4"/>
        <v>2.4653051954263043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14.572470714403844</v>
      </c>
      <c r="C49" s="10">
        <f>'Occ T2'!C33</f>
        <v>15.047945240344324</v>
      </c>
      <c r="D49" s="10">
        <f>'Occ T2'!D33</f>
        <v>13.454323822599127</v>
      </c>
      <c r="E49" s="10">
        <f>'Occ T2'!E33</f>
        <v>12.000049500311571</v>
      </c>
      <c r="F49" s="10">
        <f>'Occ T2'!F33</f>
        <v>11.128426875611925</v>
      </c>
      <c r="H49" s="11">
        <f t="shared" si="31"/>
        <v>0.47547452594048067</v>
      </c>
      <c r="I49" s="31">
        <f t="shared" si="5"/>
        <v>-1.5936214177451973</v>
      </c>
      <c r="J49" s="11">
        <f t="shared" si="31"/>
        <v>-1.4542743222875565</v>
      </c>
      <c r="K49" s="11">
        <f t="shared" si="31"/>
        <v>-0.87162262469964524</v>
      </c>
      <c r="L49" s="31">
        <f t="shared" si="4"/>
        <v>-2.3258969469872017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157.77199999999999</v>
      </c>
      <c r="C51" s="34">
        <f>'Occ T1'!C18</f>
        <v>162.6049999999999</v>
      </c>
      <c r="D51" s="34">
        <f>'Occ T1'!D18</f>
        <v>158.21000000000004</v>
      </c>
      <c r="E51" s="34">
        <f>'Occ T1'!E18</f>
        <v>162.29099999999994</v>
      </c>
      <c r="F51" s="34">
        <f>'Occ T1'!F18</f>
        <v>169.90099999999995</v>
      </c>
      <c r="G51" s="24"/>
      <c r="H51" s="34">
        <f>C51-B51</f>
        <v>4.8329999999999131</v>
      </c>
      <c r="I51" s="205">
        <f>D51-C51</f>
        <v>-4.3949999999998681</v>
      </c>
      <c r="J51" s="34">
        <f>E51-D51</f>
        <v>4.0809999999999036</v>
      </c>
      <c r="K51" s="34">
        <f>F51-E51</f>
        <v>7.6100000000000136</v>
      </c>
      <c r="L51" s="205">
        <f>F51-D51</f>
        <v>11.690999999999917</v>
      </c>
    </row>
    <row r="53" spans="1:12" ht="15.75" x14ac:dyDescent="0.25">
      <c r="A53" s="19" t="str">
        <f>CONCATENATE(A1," (Continued)")</f>
        <v>Occupation Table 3  Employment Change by Occupation in Occupation Group (SOC 2020), 2015-2035, Worcestershire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2.9954572951217839</v>
      </c>
      <c r="C59" s="44">
        <f>IF(AND(D$5-C$5 &lt;&gt; 0,D7 &lt;&gt; 0,C7 &lt;&gt; 0),(EXP(LN(D7/C7)/(D$5-C$5))-1)*100,0)</f>
        <v>3.1569936497931606</v>
      </c>
      <c r="D59" s="44">
        <f>IF(AND(E$5-D$5 &lt;&gt; 0,E7 &lt;&gt; 0,D7 &lt;&gt; 0),(EXP(LN(E7/D7)/(E$5-D$5))-1)*100,0)</f>
        <v>-1.1405229848440279</v>
      </c>
      <c r="E59" s="44">
        <f>IF(AND(F$5-E$5 &lt;&gt; 0,F7 &lt;&gt; 0,E7 &lt;&gt; 0),(EXP(LN(F7/E7)/(F$5-E$5))-1)*100,0)</f>
        <v>1.1657745704400702</v>
      </c>
      <c r="F59" s="44">
        <f>IF(AND(F$5-D$5 &lt;&gt; 0,F7 &lt;&gt; 0,D7 &lt;&gt; 0),(EXP(LN(F7/D7)/(F$5-D$5))-1)*100,0)</f>
        <v>0.39109168073403477</v>
      </c>
      <c r="H59" s="44">
        <f>(B7/B$51)*100</f>
        <v>8.4492546817168588</v>
      </c>
      <c r="I59" s="44">
        <f>(C7/C$51)*100</f>
        <v>9.2254321043169849</v>
      </c>
      <c r="J59" s="44">
        <f>(D7/D$51)*100</f>
        <v>9.7810472970146716</v>
      </c>
      <c r="K59" s="44">
        <f>(E7/E$51)*100</f>
        <v>9.0036042270637715</v>
      </c>
      <c r="L59" s="44">
        <f>(F7/F$51)*100</f>
        <v>9.6571951573818282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3.6267043131957832</v>
      </c>
      <c r="C60" s="44">
        <f t="shared" si="32"/>
        <v>2.6131418727199041</v>
      </c>
      <c r="D60" s="44">
        <f t="shared" si="32"/>
        <v>-1.9336644536279479</v>
      </c>
      <c r="E60" s="44">
        <f t="shared" si="32"/>
        <v>1.01165678473083</v>
      </c>
      <c r="F60" s="44">
        <f>IF(AND(F$5-D$5 &lt;&gt; 0,F8 &lt;&gt; 0,D8 &lt;&gt; 0),(EXP(LN(F8/D8)/(F$5-D$5))-1)*100,0)</f>
        <v>2.0183130896334056E-2</v>
      </c>
      <c r="H60" s="44">
        <f t="shared" ref="H60:L60" si="33">(B8/B$51)*100</f>
        <v>5.7440425068384666</v>
      </c>
      <c r="I60" s="44">
        <f t="shared" si="33"/>
        <v>6.4268834700227844</v>
      </c>
      <c r="J60" s="44">
        <f t="shared" si="33"/>
        <v>6.778028272343807</v>
      </c>
      <c r="K60" s="44">
        <f t="shared" si="33"/>
        <v>5.9929769411081928</v>
      </c>
      <c r="L60" s="44">
        <f t="shared" si="33"/>
        <v>6.3307629524789935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1.6152459214394232</v>
      </c>
      <c r="C61" s="44">
        <f>IF(AND(D$5-C$5 &lt;&gt; 0,D9 &lt;&gt; 0,C9 &lt;&gt; 0),(EXP(LN(D9/C9)/(D$5-C$5))-1)*100,0)</f>
        <v>4.4059524684402884</v>
      </c>
      <c r="D61" s="44">
        <f t="shared" si="34"/>
        <v>0.56153249947088479</v>
      </c>
      <c r="E61" s="44">
        <f t="shared" si="34"/>
        <v>1.4664154662533235</v>
      </c>
      <c r="F61" s="44">
        <f>IF(AND(F$5-D$5 &lt;&gt; 0,F9 &lt;&gt; 0,D9 &lt;&gt; 0),(EXP(LN(F9/D9)/(F$5-D$5))-1)*100,0)</f>
        <v>1.1638866977729201</v>
      </c>
      <c r="H61" s="44">
        <f t="shared" ref="H61:L61" si="35">(B9/B$51)*100</f>
        <v>2.7052121748783917</v>
      </c>
      <c r="I61" s="44">
        <f t="shared" si="35"/>
        <v>2.7985486342942005</v>
      </c>
      <c r="J61" s="44">
        <f t="shared" si="35"/>
        <v>3.0030190246708646</v>
      </c>
      <c r="K61" s="44">
        <f t="shared" si="35"/>
        <v>3.0106272859555796</v>
      </c>
      <c r="L61" s="44">
        <f t="shared" si="35"/>
        <v>3.3264322049028343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3.377928814494191</v>
      </c>
      <c r="C63" s="44">
        <f t="shared" si="36"/>
        <v>4.4302651053039543</v>
      </c>
      <c r="D63" s="44">
        <f t="shared" si="36"/>
        <v>1.3350106151329921</v>
      </c>
      <c r="E63" s="44">
        <f t="shared" si="36"/>
        <v>1.1498879329787881</v>
      </c>
      <c r="F63" s="44">
        <f>IF(AND(F$5-D$5 &lt;&gt; 0,F11 &lt;&gt; 0,D11 &lt;&gt; 0),(EXP(LN(F11/D11)/(F$5-D$5))-1)*100,0)</f>
        <v>1.2115578865756538</v>
      </c>
      <c r="H63" s="44">
        <f>(B11/B$51)*100</f>
        <v>17.804555809818286</v>
      </c>
      <c r="I63" s="44">
        <f>(C11/C$51)*100</f>
        <v>19.730517927077063</v>
      </c>
      <c r="J63" s="44">
        <f>(D11/D$51)*100</f>
        <v>21.177019248383747</v>
      </c>
      <c r="K63" s="44">
        <f>(E11/E$51)*100</f>
        <v>22.059817348539326</v>
      </c>
      <c r="L63" s="44">
        <f>(F11/F$51)*100</f>
        <v>23.624056513255542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3.1563514883010235</v>
      </c>
      <c r="C64" s="44">
        <f t="shared" si="36"/>
        <v>4.8998667960996389</v>
      </c>
      <c r="D64" s="49">
        <f t="shared" si="36"/>
        <v>3.9980343999407308</v>
      </c>
      <c r="E64" s="49">
        <f t="shared" si="36"/>
        <v>1.3856219551817484</v>
      </c>
      <c r="F64" s="44">
        <f>IF(AND(F$5-D$5 &lt;&gt; 0,F12 &lt;&gt; 0,D12 &lt;&gt; 0),(EXP(LN(F12/D12)/(F$5-D$5))-1)*100,0)</f>
        <v>2.2490520027983907</v>
      </c>
      <c r="H64" s="40">
        <f t="shared" ref="H64:L67" si="37">(B12/B$11)*100</f>
        <v>27.716543216504562</v>
      </c>
      <c r="I64" s="40">
        <f t="shared" si="37"/>
        <v>27.479678694720246</v>
      </c>
      <c r="J64" s="40">
        <f t="shared" si="37"/>
        <v>27.603249228267678</v>
      </c>
      <c r="K64" s="40">
        <f t="shared" si="37"/>
        <v>31.425939878290009</v>
      </c>
      <c r="L64" s="40">
        <f t="shared" si="37"/>
        <v>32.166063355032264</v>
      </c>
    </row>
    <row r="65" spans="1:12" x14ac:dyDescent="0.2">
      <c r="A65" t="str">
        <f>A13</f>
        <v>22 Health professionals</v>
      </c>
      <c r="B65" s="49">
        <f t="shared" si="36"/>
        <v>5.3805757947318122</v>
      </c>
      <c r="C65" s="44">
        <f t="shared" si="36"/>
        <v>-2.2369520895349049</v>
      </c>
      <c r="D65" s="49">
        <f t="shared" si="36"/>
        <v>-0.26267968825511856</v>
      </c>
      <c r="E65" s="49">
        <f t="shared" si="36"/>
        <v>0.81304138107962665</v>
      </c>
      <c r="F65" s="44">
        <f>IF(AND(F$5-D$5 &lt;&gt; 0,F13 &lt;&gt; 0,D13 &lt;&gt; 0),(EXP(LN(F13/D13)/(F$5-D$5))-1)*100,0)</f>
        <v>0.4531846950629248</v>
      </c>
      <c r="H65" s="40">
        <f t="shared" si="37"/>
        <v>23.634448397276326</v>
      </c>
      <c r="I65" s="40">
        <f t="shared" si="37"/>
        <v>25.519750991815897</v>
      </c>
      <c r="J65" s="40">
        <f t="shared" si="37"/>
        <v>23.890475010862751</v>
      </c>
      <c r="K65" s="40">
        <f t="shared" si="37"/>
        <v>22.065596715252852</v>
      </c>
      <c r="L65" s="40">
        <f t="shared" si="37"/>
        <v>21.341688992357799</v>
      </c>
    </row>
    <row r="66" spans="1:12" x14ac:dyDescent="0.2">
      <c r="A66" t="str">
        <f>A14</f>
        <v>23 Teaching and other educational professionals</v>
      </c>
      <c r="B66" s="49">
        <f t="shared" si="36"/>
        <v>0.43096747670439139</v>
      </c>
      <c r="C66" s="44">
        <f t="shared" si="36"/>
        <v>6.1423967130288082</v>
      </c>
      <c r="D66" s="49">
        <f t="shared" si="36"/>
        <v>-0.11218344011549863</v>
      </c>
      <c r="E66" s="49">
        <f t="shared" si="36"/>
        <v>0.99515019054179366</v>
      </c>
      <c r="F66" s="44">
        <f>IF(AND(F$5-D$5 &lt;&gt; 0,F14 &lt;&gt; 0,D14 &lt;&gt; 0),(EXP(LN(F14/D14)/(F$5-D$5))-1)*100,0)</f>
        <v>0.62468169643958849</v>
      </c>
      <c r="H66" s="40">
        <f t="shared" si="37"/>
        <v>21.589664350334516</v>
      </c>
      <c r="I66" s="40">
        <f t="shared" si="37"/>
        <v>19.231146171842461</v>
      </c>
      <c r="J66" s="40">
        <f t="shared" si="37"/>
        <v>19.546440336617266</v>
      </c>
      <c r="K66" s="40">
        <f t="shared" si="37"/>
        <v>18.18999969135514</v>
      </c>
      <c r="L66" s="40">
        <f t="shared" si="37"/>
        <v>17.913639330274133</v>
      </c>
    </row>
    <row r="67" spans="1:12" x14ac:dyDescent="0.2">
      <c r="A67" t="str">
        <f>A15</f>
        <v>24 Business, media and public service professionals</v>
      </c>
      <c r="B67" s="49">
        <f t="shared" si="36"/>
        <v>4.0495554791688315</v>
      </c>
      <c r="C67" s="44">
        <f t="shared" si="36"/>
        <v>8.9069501526961581</v>
      </c>
      <c r="D67" s="49">
        <f t="shared" si="36"/>
        <v>0.88212860470640031</v>
      </c>
      <c r="E67" s="49">
        <f t="shared" si="36"/>
        <v>1.2424263192960527</v>
      </c>
      <c r="F67" s="44">
        <f>IF(AND(F$5-D$5 &lt;&gt; 0,F15 &lt;&gt; 0,D15 &lt;&gt; 0),(EXP(LN(F15/D15)/(F$5-D$5))-1)*100,0)</f>
        <v>1.1221843305493584</v>
      </c>
      <c r="H67" s="40">
        <f t="shared" si="37"/>
        <v>27.059344035884592</v>
      </c>
      <c r="I67" s="40">
        <f t="shared" si="37"/>
        <v>27.7694241416214</v>
      </c>
      <c r="J67" s="40">
        <f t="shared" si="37"/>
        <v>28.95983542425229</v>
      </c>
      <c r="K67" s="40">
        <f t="shared" si="37"/>
        <v>28.318463715101998</v>
      </c>
      <c r="L67" s="40">
        <f t="shared" si="37"/>
        <v>28.578608322335807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1.7097346740054364</v>
      </c>
      <c r="C69" s="44">
        <f t="shared" si="39"/>
        <v>3.1643818908685839</v>
      </c>
      <c r="D69" s="44">
        <f t="shared" si="39"/>
        <v>1.2138906510905656</v>
      </c>
      <c r="E69" s="44">
        <f t="shared" si="39"/>
        <v>1.1025663969051802</v>
      </c>
      <c r="F69" s="44">
        <f t="shared" ref="F69:F74" si="40">IF(AND(F$5-D$5 &lt;&gt; 0,F17 &lt;&gt; 0,D17 &lt;&gt; 0),(EXP(LN(F17/D17)/(F$5-D$5))-1)*100,0)</f>
        <v>1.1396608700284139</v>
      </c>
      <c r="H69" s="44">
        <f>(B17/B$51)*100</f>
        <v>11.598050386065715</v>
      </c>
      <c r="I69" s="44">
        <f>(C17/C$51)*100</f>
        <v>12.042900879770684</v>
      </c>
      <c r="J69" s="44">
        <f>(D17/D$51)*100</f>
        <v>12.769116741532347</v>
      </c>
      <c r="K69" s="44">
        <f>(E17/E$51)*100</f>
        <v>13.222115569085494</v>
      </c>
      <c r="L69" s="44">
        <f>(F17/F$51)*100</f>
        <v>14.093577535967547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2.9002481669206936</v>
      </c>
      <c r="C70" s="44">
        <f t="shared" si="39"/>
        <v>7.4259813364599747</v>
      </c>
      <c r="D70" s="49">
        <f t="shared" si="39"/>
        <v>-1.2906174685442751</v>
      </c>
      <c r="E70" s="49">
        <f t="shared" si="39"/>
        <v>0.80543487118467372</v>
      </c>
      <c r="F70" s="44">
        <f t="shared" si="40"/>
        <v>0.10185143936614072</v>
      </c>
      <c r="H70" s="40">
        <f t="shared" ref="H70:L74" si="41">(B18/B$17)*100</f>
        <v>13.469758605001832</v>
      </c>
      <c r="I70" s="40">
        <f t="shared" si="41"/>
        <v>14.111572644282299</v>
      </c>
      <c r="J70" s="40">
        <f t="shared" si="41"/>
        <v>14.694505135662054</v>
      </c>
      <c r="K70" s="40">
        <f t="shared" si="41"/>
        <v>12.964224529609744</v>
      </c>
      <c r="L70" s="40">
        <f t="shared" si="41"/>
        <v>12.588216975583965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4.3988959695634655</v>
      </c>
      <c r="C71" s="44">
        <f t="shared" si="39"/>
        <v>-0.30119412495797082</v>
      </c>
      <c r="D71" s="49">
        <f t="shared" si="39"/>
        <v>9.9105151107214731</v>
      </c>
      <c r="E71" s="49">
        <f t="shared" si="39"/>
        <v>1.8270685929311581</v>
      </c>
      <c r="F71" s="44">
        <f t="shared" si="40"/>
        <v>4.4532383042272139</v>
      </c>
      <c r="H71" s="40">
        <f t="shared" si="41"/>
        <v>15.309336928269806</v>
      </c>
      <c r="I71" s="40">
        <f t="shared" si="41"/>
        <v>16.993777177171385</v>
      </c>
      <c r="J71" s="40">
        <f t="shared" si="41"/>
        <v>16.422909349302213</v>
      </c>
      <c r="K71" s="40">
        <f t="shared" si="41"/>
        <v>24.799659322579753</v>
      </c>
      <c r="L71" s="40">
        <f t="shared" si="41"/>
        <v>26.635222572512973</v>
      </c>
    </row>
    <row r="72" spans="1:12" x14ac:dyDescent="0.2">
      <c r="A72" t="str">
        <f t="shared" si="38"/>
        <v>33 Protective service occupations</v>
      </c>
      <c r="B72" s="49">
        <f t="shared" si="39"/>
        <v>0.57305837032799456</v>
      </c>
      <c r="C72" s="44">
        <f t="shared" si="39"/>
        <v>5.7720053233756952</v>
      </c>
      <c r="D72" s="49">
        <f t="shared" si="39"/>
        <v>-2.8260649520907566</v>
      </c>
      <c r="E72" s="49">
        <f t="shared" si="39"/>
        <v>0.97646963468247527</v>
      </c>
      <c r="F72" s="44">
        <f t="shared" si="40"/>
        <v>-0.30729384407199856</v>
      </c>
      <c r="H72" s="40">
        <f t="shared" si="41"/>
        <v>8.8790203120064195</v>
      </c>
      <c r="I72" s="40">
        <f t="shared" si="41"/>
        <v>8.4887079447301357</v>
      </c>
      <c r="J72" s="40">
        <f t="shared" si="41"/>
        <v>8.7032718605184662</v>
      </c>
      <c r="K72" s="40">
        <f t="shared" si="41"/>
        <v>7.0995512976310575</v>
      </c>
      <c r="L72" s="40">
        <f t="shared" si="41"/>
        <v>7.0114998582479684</v>
      </c>
    </row>
    <row r="73" spans="1:12" x14ac:dyDescent="0.2">
      <c r="A73" t="str">
        <f t="shared" si="38"/>
        <v>34 Culture, media and sports occupations</v>
      </c>
      <c r="B73" s="49">
        <f t="shared" si="39"/>
        <v>1.155705609710389</v>
      </c>
      <c r="C73" s="44">
        <f t="shared" si="39"/>
        <v>2.1587202220354929</v>
      </c>
      <c r="D73" s="49">
        <f t="shared" si="39"/>
        <v>-3.0516970211696082</v>
      </c>
      <c r="E73" s="49">
        <f t="shared" si="39"/>
        <v>1.1130693556486104</v>
      </c>
      <c r="F73" s="44">
        <f t="shared" si="40"/>
        <v>-0.29469498712325626</v>
      </c>
      <c r="H73" s="40">
        <f t="shared" si="41"/>
        <v>14.939180750240503</v>
      </c>
      <c r="I73" s="40">
        <f t="shared" si="41"/>
        <v>14.616326363452886</v>
      </c>
      <c r="J73" s="40">
        <f t="shared" si="41"/>
        <v>14.473844250019313</v>
      </c>
      <c r="K73" s="40">
        <f t="shared" si="41"/>
        <v>11.670362738398889</v>
      </c>
      <c r="L73" s="40">
        <f t="shared" si="41"/>
        <v>11.682492069933758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0.83318696087377742</v>
      </c>
      <c r="C74" s="44">
        <f t="shared" si="39"/>
        <v>2.9747992098547504</v>
      </c>
      <c r="D74" s="49">
        <f t="shared" si="39"/>
        <v>0.20210006771357314</v>
      </c>
      <c r="E74" s="49">
        <f t="shared" si="39"/>
        <v>0.77602737464892435</v>
      </c>
      <c r="F74" s="44">
        <f t="shared" si="40"/>
        <v>0.58435394549896102</v>
      </c>
      <c r="H74" s="40">
        <f t="shared" si="41"/>
        <v>47.402703404481436</v>
      </c>
      <c r="I74" s="40">
        <f t="shared" si="41"/>
        <v>45.789615870363285</v>
      </c>
      <c r="J74" s="40">
        <f t="shared" si="41"/>
        <v>45.705469404497961</v>
      </c>
      <c r="K74" s="40">
        <f t="shared" si="41"/>
        <v>43.466202111780547</v>
      </c>
      <c r="L74" s="40">
        <f t="shared" si="41"/>
        <v>42.082568523721328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-1.8312179989789401</v>
      </c>
      <c r="C76" s="44">
        <f t="shared" si="42"/>
        <v>2.3671131218691466</v>
      </c>
      <c r="D76" s="44">
        <f t="shared" si="42"/>
        <v>0.45568927060939401</v>
      </c>
      <c r="E76" s="44">
        <f t="shared" si="42"/>
        <v>-0.5316506745396743</v>
      </c>
      <c r="F76" s="44">
        <f>IF(AND(F$5-D$5 &lt;&gt; 0,F24 &lt;&gt; 0,D24 &lt;&gt; 0),(EXP(LN(F24/D24)/(F$5-D$5))-1)*100,0)</f>
        <v>-0.20362033903500443</v>
      </c>
      <c r="H76" s="44">
        <f>(B24/B$51)*100</f>
        <v>12.273352684436995</v>
      </c>
      <c r="I76" s="44">
        <f>(C24/C$51)*100</f>
        <v>11.059942267448951</v>
      </c>
      <c r="J76" s="44">
        <f>(D24/D$51)*100</f>
        <v>11.636256368439838</v>
      </c>
      <c r="K76" s="44">
        <f>(E24/E$51)*100</f>
        <v>11.604474129974468</v>
      </c>
      <c r="L76" s="44">
        <f>(F24/F$51)*100</f>
        <v>10.5092827040983</v>
      </c>
    </row>
    <row r="77" spans="1:12" x14ac:dyDescent="0.2">
      <c r="A77" t="str">
        <f>A25</f>
        <v>41 Administrative occupations</v>
      </c>
      <c r="B77" s="49">
        <f t="shared" si="42"/>
        <v>-1.5573896091182649</v>
      </c>
      <c r="C77" s="44">
        <f t="shared" si="42"/>
        <v>3.5214778378261258</v>
      </c>
      <c r="D77" s="49">
        <f t="shared" si="42"/>
        <v>0.80281344731378823</v>
      </c>
      <c r="E77" s="49">
        <f t="shared" si="42"/>
        <v>-6.2188497026549605E-3</v>
      </c>
      <c r="F77" s="44">
        <f>IF(AND(F$5-D$5 &lt;&gt; 0,F25 &lt;&gt; 0,D25 &lt;&gt; 0),(EXP(LN(F25/D25)/(F$5-D$5))-1)*100,0)</f>
        <v>0.26273452986458334</v>
      </c>
      <c r="H77" s="40">
        <f t="shared" ref="H77:L78" si="43">(B25/B$24)*100</f>
        <v>80.901834953704792</v>
      </c>
      <c r="I77" s="40">
        <f t="shared" si="43"/>
        <v>81.808277156422477</v>
      </c>
      <c r="J77" s="40">
        <f t="shared" si="43"/>
        <v>82.730805747320375</v>
      </c>
      <c r="K77" s="40">
        <f t="shared" si="43"/>
        <v>84.170097982811271</v>
      </c>
      <c r="L77" s="40">
        <f t="shared" si="43"/>
        <v>88.723493557738465</v>
      </c>
    </row>
    <row r="78" spans="1:12" x14ac:dyDescent="0.2">
      <c r="A78" t="str">
        <f>A26</f>
        <v>42 Secretarial and related occupations</v>
      </c>
      <c r="B78" s="49">
        <f t="shared" si="42"/>
        <v>-3.0173716632348913</v>
      </c>
      <c r="C78" s="44">
        <f t="shared" si="42"/>
        <v>-2.8240713214417568</v>
      </c>
      <c r="D78" s="49">
        <f t="shared" si="42"/>
        <v>-1.277585561862904</v>
      </c>
      <c r="E78" s="49">
        <f t="shared" si="42"/>
        <v>-3.8488361520453873</v>
      </c>
      <c r="F78" s="44">
        <f>IF(AND(F$5-D$5 &lt;&gt; 0,F26 &lt;&gt; 0,D26 &lt;&gt; 0),(EXP(LN(F26/D26)/(F$5-D$5))-1)*100,0)</f>
        <v>-2.9992810749395749</v>
      </c>
      <c r="H78" s="40">
        <f t="shared" si="43"/>
        <v>19.098165046295197</v>
      </c>
      <c r="I78" s="40">
        <f t="shared" si="43"/>
        <v>18.191722843577512</v>
      </c>
      <c r="J78" s="40">
        <f t="shared" si="43"/>
        <v>17.269194252679618</v>
      </c>
      <c r="K78" s="40">
        <f t="shared" si="43"/>
        <v>15.829902017188729</v>
      </c>
      <c r="L78" s="40">
        <f t="shared" si="43"/>
        <v>11.276506442261535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0.20001795782618181</v>
      </c>
      <c r="C80" s="44">
        <f t="shared" si="44"/>
        <v>-14.470120714599076</v>
      </c>
      <c r="D80" s="44">
        <f t="shared" si="44"/>
        <v>-0.29929571496741803</v>
      </c>
      <c r="E80" s="44">
        <f t="shared" si="44"/>
        <v>-0.61943351981708084</v>
      </c>
      <c r="F80" s="44">
        <f>IF(AND(F$5-D$5 &lt;&gt; 0,F28 &lt;&gt; 0,D28 &lt;&gt; 0),(EXP(LN(F28/D28)/(F$5-D$5))-1)*100,0)</f>
        <v>-0.51283529914911696</v>
      </c>
      <c r="H80" s="44">
        <f>(B28/B$51)*100</f>
        <v>12.233185610273898</v>
      </c>
      <c r="I80" s="44">
        <f>(C28/C$51)*100</f>
        <v>11.964837312480125</v>
      </c>
      <c r="J80" s="44">
        <f>(D28/D$51)*100</f>
        <v>10.517793069528597</v>
      </c>
      <c r="K80" s="44">
        <f>(E28/E$51)*100</f>
        <v>10.100787795556993</v>
      </c>
      <c r="L80" s="44">
        <f>(F28/F$51)*100</f>
        <v>9.0671004671714179</v>
      </c>
    </row>
    <row r="81" spans="1:12" x14ac:dyDescent="0.2">
      <c r="A81" t="str">
        <f>A29</f>
        <v>51 Skilled agricultural and related trades</v>
      </c>
      <c r="B81" s="49">
        <f t="shared" si="44"/>
        <v>-4.0254787836497936</v>
      </c>
      <c r="C81" s="44">
        <f t="shared" si="44"/>
        <v>-17.576918594386559</v>
      </c>
      <c r="D81" s="49">
        <f t="shared" si="44"/>
        <v>-0.38341560174607325</v>
      </c>
      <c r="E81" s="49">
        <f t="shared" si="44"/>
        <v>0.32290011725257806</v>
      </c>
      <c r="F81" s="44">
        <f>IF(AND(F$5-D$5 &lt;&gt; 0,F29 &lt;&gt; 0,D29 &lt;&gt; 0),(EXP(LN(F29/D29)/(F$5-D$5))-1)*100,0)</f>
        <v>8.69068438246412E-2</v>
      </c>
      <c r="H81" s="40">
        <f t="shared" ref="H81:L84" si="45">(B29/B$28)*100</f>
        <v>15.098756918646137</v>
      </c>
      <c r="I81" s="40">
        <f t="shared" si="45"/>
        <v>12.708485941055017</v>
      </c>
      <c r="J81" s="40">
        <f t="shared" si="45"/>
        <v>12.246861330955539</v>
      </c>
      <c r="K81" s="40">
        <f t="shared" si="45"/>
        <v>12.195283579063986</v>
      </c>
      <c r="L81" s="40">
        <f t="shared" si="45"/>
        <v>13.402258981028284</v>
      </c>
    </row>
    <row r="82" spans="1:12" x14ac:dyDescent="0.2">
      <c r="A82" t="str">
        <f>A30</f>
        <v>52 Skilled metal, electrical and electronic trades</v>
      </c>
      <c r="B82" s="49">
        <f t="shared" si="44"/>
        <v>8.088015801721582E-3</v>
      </c>
      <c r="C82" s="44">
        <f t="shared" si="44"/>
        <v>-16.552217738686203</v>
      </c>
      <c r="D82" s="49">
        <f t="shared" si="44"/>
        <v>-0.19174883171197976</v>
      </c>
      <c r="E82" s="49">
        <f t="shared" si="44"/>
        <v>-0.6115077571237526</v>
      </c>
      <c r="F82" s="44">
        <f>IF(AND(F$5-D$5 &lt;&gt; 0,F30 &lt;&gt; 0,D30 &lt;&gt; 0),(EXP(LN(F30/D30)/(F$5-D$5))-1)*100,0)</f>
        <v>-0.47178463404279336</v>
      </c>
      <c r="H82" s="40">
        <f t="shared" si="45"/>
        <v>39.807224384657317</v>
      </c>
      <c r="I82" s="40">
        <f t="shared" si="45"/>
        <v>39.503101706533151</v>
      </c>
      <c r="J82" s="40">
        <f t="shared" si="45"/>
        <v>38.541457761837172</v>
      </c>
      <c r="K82" s="40">
        <f t="shared" si="45"/>
        <v>38.749779547018413</v>
      </c>
      <c r="L82" s="40">
        <f t="shared" si="45"/>
        <v>38.78069422299005</v>
      </c>
    </row>
    <row r="83" spans="1:12" x14ac:dyDescent="0.2">
      <c r="A83" t="str">
        <f>A31</f>
        <v>53 Skilled construction and building trades</v>
      </c>
      <c r="B83" s="49">
        <f t="shared" si="44"/>
        <v>4.1886142208590105</v>
      </c>
      <c r="C83" s="44">
        <f t="shared" si="44"/>
        <v>-17.57681256903577</v>
      </c>
      <c r="D83" s="49">
        <f t="shared" si="44"/>
        <v>-0.67413928371753418</v>
      </c>
      <c r="E83" s="49">
        <f t="shared" si="44"/>
        <v>-1.4308003698469962</v>
      </c>
      <c r="F83" s="44">
        <f>IF(AND(F$5-D$5 &lt;&gt; 0,F31 &lt;&gt; 0,D31 &lt;&gt; 0),(EXP(LN(F31/D31)/(F$5-D$5))-1)*100,0)</f>
        <v>-1.1792226547265527</v>
      </c>
      <c r="H83" s="40">
        <f t="shared" si="45"/>
        <v>28.479795876947804</v>
      </c>
      <c r="I83" s="40">
        <f t="shared" si="45"/>
        <v>33.29252399525965</v>
      </c>
      <c r="J83" s="40">
        <f t="shared" si="45"/>
        <v>32.083243519549157</v>
      </c>
      <c r="K83" s="40">
        <f t="shared" si="45"/>
        <v>31.484646577619507</v>
      </c>
      <c r="L83" s="40">
        <f t="shared" si="45"/>
        <v>29.006574526251267</v>
      </c>
    </row>
    <row r="84" spans="1:12" x14ac:dyDescent="0.2">
      <c r="A84" t="str">
        <f>A32</f>
        <v>54 Textiles, printing and other skilled trades</v>
      </c>
      <c r="B84" s="49">
        <f t="shared" si="44"/>
        <v>-3.1590590507775573</v>
      </c>
      <c r="C84" s="44">
        <f t="shared" si="44"/>
        <v>1.0626700495475649</v>
      </c>
      <c r="D84" s="49">
        <f t="shared" si="44"/>
        <v>0.20986214191263119</v>
      </c>
      <c r="E84" s="49">
        <f t="shared" si="44"/>
        <v>6.0701707687393913E-2</v>
      </c>
      <c r="F84" s="44">
        <f>IF(AND(F$5-D$5 &lt;&gt; 0,F32 &lt;&gt; 0,D32 &lt;&gt; 0),(EXP(LN(F32/D32)/(F$5-D$5))-1)*100,0)</f>
        <v>0.11039716693843626</v>
      </c>
      <c r="H84" s="40">
        <f t="shared" si="45"/>
        <v>16.614222819748736</v>
      </c>
      <c r="I84" s="40">
        <f t="shared" si="45"/>
        <v>14.49588835715217</v>
      </c>
      <c r="J84" s="40">
        <f t="shared" si="45"/>
        <v>17.128437387658131</v>
      </c>
      <c r="K84" s="40">
        <f t="shared" si="45"/>
        <v>17.570290296298097</v>
      </c>
      <c r="L84" s="40">
        <f t="shared" si="45"/>
        <v>18.810472269730415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0.39932223016794222</v>
      </c>
      <c r="C86" s="44">
        <f t="shared" si="46"/>
        <v>-4.9973385864795272</v>
      </c>
      <c r="D86" s="44">
        <f t="shared" si="46"/>
        <v>0.30041340806614691</v>
      </c>
      <c r="E86" s="44">
        <f t="shared" si="46"/>
        <v>0.7602532044973076</v>
      </c>
      <c r="F86" s="44">
        <f>IF(AND(F$5-D$5 &lt;&gt; 0,F34 &lt;&gt; 0,D34 &lt;&gt; 0),(EXP(LN(F34/D34)/(F$5-D$5))-1)*100,0)</f>
        <v>0.60673950470198079</v>
      </c>
      <c r="H86" s="44">
        <f>(B34/B$51)*100</f>
        <v>9.9975942797908086</v>
      </c>
      <c r="I86" s="44">
        <f>(C34/C$51)*100</f>
        <v>9.8563171058018817</v>
      </c>
      <c r="J86" s="44">
        <f>(D34/D$51)*100</f>
        <v>9.6238845518813765</v>
      </c>
      <c r="K86" s="44">
        <f>(E34/E$51)*100</f>
        <v>9.5236519222270548</v>
      </c>
      <c r="L86" s="44">
        <f>(F34/F$51)*100</f>
        <v>9.812835470112713</v>
      </c>
    </row>
    <row r="87" spans="1:12" x14ac:dyDescent="0.2">
      <c r="A87" t="str">
        <f>A35</f>
        <v>61 Caring personal service occupations</v>
      </c>
      <c r="B87" s="49">
        <f t="shared" si="46"/>
        <v>0.95644682286348814</v>
      </c>
      <c r="C87" s="44">
        <f t="shared" si="46"/>
        <v>-4.1078890642879955</v>
      </c>
      <c r="D87" s="49">
        <f t="shared" si="46"/>
        <v>0.88230573636369769</v>
      </c>
      <c r="E87" s="49">
        <f t="shared" si="46"/>
        <v>0.91031688275280409</v>
      </c>
      <c r="F87" s="44">
        <f>IF(AND(F$5-D$5 &lt;&gt; 0,F35 &lt;&gt; 0,D35 &lt;&gt; 0),(EXP(LN(F35/D35)/(F$5-D$5))-1)*100,0)</f>
        <v>0.90097896988297066</v>
      </c>
      <c r="H87" s="40">
        <f t="shared" ref="H87:L89" si="47">(B35/B$34)*100</f>
        <v>75.361558583835304</v>
      </c>
      <c r="I87" s="40">
        <f t="shared" si="47"/>
        <v>77.048284965514938</v>
      </c>
      <c r="J87" s="40">
        <f t="shared" si="47"/>
        <v>77.769639075269396</v>
      </c>
      <c r="K87" s="40">
        <f t="shared" si="47"/>
        <v>80.051867354160095</v>
      </c>
      <c r="L87" s="40">
        <f t="shared" si="47"/>
        <v>81.252113198392479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-1.290114926784236</v>
      </c>
      <c r="C88" s="44">
        <f t="shared" si="46"/>
        <v>-9.0600638257244412</v>
      </c>
      <c r="D88" s="49">
        <f t="shared" si="46"/>
        <v>-1.6885535839152976</v>
      </c>
      <c r="E88" s="49">
        <f t="shared" si="46"/>
        <v>0.10329427270441283</v>
      </c>
      <c r="F88" s="44">
        <f>IF(AND(F$5-D$5 &lt;&gt; 0,F36 &lt;&gt; 0,D36 &lt;&gt; 0),(EXP(LN(F36/D36)/(F$5-D$5))-1)*100,0)</f>
        <v>-0.49758799862784642</v>
      </c>
      <c r="H88" s="40">
        <f t="shared" si="47"/>
        <v>23.67466641439141</v>
      </c>
      <c r="I88" s="40">
        <f t="shared" si="47"/>
        <v>22.120927345673319</v>
      </c>
      <c r="J88" s="40">
        <f t="shared" si="47"/>
        <v>21.174940691135451</v>
      </c>
      <c r="K88" s="40">
        <f t="shared" si="47"/>
        <v>19.15706690738082</v>
      </c>
      <c r="L88" s="40">
        <f t="shared" si="47"/>
        <v>17.944039317694997</v>
      </c>
    </row>
    <row r="89" spans="1:12" x14ac:dyDescent="0.2">
      <c r="A89" t="str">
        <f>A37</f>
        <v>63 Community and civil enforcement occupations</v>
      </c>
      <c r="B89" s="49">
        <f t="shared" si="46"/>
        <v>-3.2592656613411375</v>
      </c>
      <c r="C89" s="44">
        <f t="shared" si="46"/>
        <v>20.689957797314552</v>
      </c>
      <c r="D89" s="49">
        <f t="shared" si="46"/>
        <v>-5.3195845391364571</v>
      </c>
      <c r="E89" s="49">
        <f t="shared" si="46"/>
        <v>0.9218860989314015</v>
      </c>
      <c r="F89" s="44">
        <f>IF(AND(F$5-D$5 &lt;&gt; 0,F37 &lt;&gt; 0,D37 &lt;&gt; 0),(EXP(LN(F37/D37)/(F$5-D$5))-1)*100,0)</f>
        <v>-1.2030303562060474</v>
      </c>
      <c r="H89" s="40">
        <f t="shared" si="47"/>
        <v>0.96377500177327258</v>
      </c>
      <c r="I89" s="40">
        <f t="shared" si="47"/>
        <v>0.83078768881174692</v>
      </c>
      <c r="J89" s="40">
        <f t="shared" si="47"/>
        <v>1.055420233595145</v>
      </c>
      <c r="K89" s="40">
        <f t="shared" si="47"/>
        <v>0.79106573845908534</v>
      </c>
      <c r="L89" s="40">
        <f t="shared" si="47"/>
        <v>0.80384748391253358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-1.6059659374411006</v>
      </c>
      <c r="C91" s="44">
        <f t="shared" si="48"/>
        <v>-0.8791211676141053</v>
      </c>
      <c r="D91" s="44">
        <f t="shared" si="48"/>
        <v>0.33906501544191947</v>
      </c>
      <c r="E91" s="44">
        <f t="shared" si="48"/>
        <v>0.29661272961589713</v>
      </c>
      <c r="F91" s="44">
        <f t="shared" ref="F91:F93" si="49">IF(AND(F$5-D$5 &lt;&gt; 0,F39 &lt;&gt; 0,D39 &lt;&gt; 0),(EXP(LN(F39/D39)/(F$5-D$5))-1)*100,0)</f>
        <v>0.31076149550852694</v>
      </c>
      <c r="H91" s="44">
        <f>(B39/B$51)*100</f>
        <v>7.9419353294402608</v>
      </c>
      <c r="I91" s="44">
        <f>(C39/C$51)*100</f>
        <v>7.2226645992556984</v>
      </c>
      <c r="J91" s="44">
        <f>(D39/D$51)*100</f>
        <v>7.3580469907978161</v>
      </c>
      <c r="K91" s="44">
        <f>(E39/E$51)*100</f>
        <v>7.2954536149344928</v>
      </c>
      <c r="L91" s="44">
        <f>(F39/F$51)*100</f>
        <v>7.1781654173309217</v>
      </c>
    </row>
    <row r="92" spans="1:12" s="30" customFormat="1" x14ac:dyDescent="0.2">
      <c r="A92" t="str">
        <f>A40</f>
        <v>71 Sales occupations</v>
      </c>
      <c r="B92" s="49">
        <f t="shared" si="48"/>
        <v>-2.4226832935645981</v>
      </c>
      <c r="C92" s="44">
        <f t="shared" si="48"/>
        <v>-1.7217632156368068</v>
      </c>
      <c r="D92" s="49">
        <f t="shared" si="48"/>
        <v>-0.42025221790221723</v>
      </c>
      <c r="E92" s="49">
        <f t="shared" si="48"/>
        <v>-0.12070686920870877</v>
      </c>
      <c r="F92" s="44">
        <f t="shared" si="49"/>
        <v>-0.22065530303330139</v>
      </c>
      <c r="G92"/>
      <c r="H92" s="40">
        <f>(B40/B$34)*100</f>
        <v>62.629397887928697</v>
      </c>
      <c r="I92" s="40">
        <f t="shared" ref="H92:L93" si="50">(C40/C$34)*100</f>
        <v>55.879253705214794</v>
      </c>
      <c r="J92" s="40">
        <f t="shared" si="50"/>
        <v>57.805901911217838</v>
      </c>
      <c r="K92" s="40">
        <f t="shared" si="50"/>
        <v>55.758833055735714</v>
      </c>
      <c r="L92" s="40">
        <f t="shared" si="50"/>
        <v>51.071166213711969</v>
      </c>
    </row>
    <row r="93" spans="1:12" s="30" customFormat="1" x14ac:dyDescent="0.2">
      <c r="A93" t="str">
        <f>A41</f>
        <v>72 Customer service occupations</v>
      </c>
      <c r="B93" s="49">
        <f t="shared" si="48"/>
        <v>1.2707512544609001</v>
      </c>
      <c r="C93" s="44">
        <f t="shared" si="48"/>
        <v>1.8269370565555221</v>
      </c>
      <c r="D93" s="49">
        <f t="shared" si="48"/>
        <v>2.5569610641942964</v>
      </c>
      <c r="E93" s="49">
        <f t="shared" si="48"/>
        <v>1.3418509671933698</v>
      </c>
      <c r="F93" s="44">
        <f t="shared" si="49"/>
        <v>1.7452795390549891</v>
      </c>
      <c r="G93"/>
      <c r="H93" s="40">
        <f t="shared" si="50"/>
        <v>16.809066078288971</v>
      </c>
      <c r="I93" s="40">
        <f t="shared" si="50"/>
        <v>17.400294037867734</v>
      </c>
      <c r="J93" s="40">
        <f t="shared" si="50"/>
        <v>18.650200103840003</v>
      </c>
      <c r="K93" s="40">
        <f t="shared" si="50"/>
        <v>20.844697549029295</v>
      </c>
      <c r="L93" s="40">
        <f t="shared" si="50"/>
        <v>22.07961104321549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-0.57259971065520832</v>
      </c>
      <c r="C95" s="44">
        <f t="shared" si="51"/>
        <v>-12.4206530529961</v>
      </c>
      <c r="D95" s="44">
        <f t="shared" si="51"/>
        <v>0.60737838806512734</v>
      </c>
      <c r="E95" s="44">
        <f t="shared" si="51"/>
        <v>-0.27462806520264227</v>
      </c>
      <c r="F95" s="44">
        <f>IF(AND(F$5-D$5 &lt;&gt; 0,F43 &lt;&gt; 0,D43 &lt;&gt; 0),(EXP(LN(F43/D43)/(F$5-D$5))-1)*100,0)</f>
        <v>1.8511566758605547E-2</v>
      </c>
      <c r="H95" s="44">
        <f>(B43/B$51)*100</f>
        <v>8.188599851289954</v>
      </c>
      <c r="I95" s="44">
        <f>(C43/C$51)*100</f>
        <v>7.764795475177511</v>
      </c>
      <c r="J95" s="44">
        <f>(D43/D$51)*100</f>
        <v>6.9892679189306612</v>
      </c>
      <c r="K95" s="44">
        <f>(E43/E$51)*100</f>
        <v>7.0229624223306182</v>
      </c>
      <c r="L95" s="44">
        <f>(F43/F$51)*100</f>
        <v>6.5264271275204147</v>
      </c>
    </row>
    <row r="96" spans="1:12" x14ac:dyDescent="0.2">
      <c r="A96" t="str">
        <f>A44</f>
        <v>81 Process, plant and machine operatives</v>
      </c>
      <c r="B96" s="49">
        <f t="shared" si="51"/>
        <v>-2.7501964505006971</v>
      </c>
      <c r="C96" s="44">
        <f t="shared" si="51"/>
        <v>-13.423841104504197</v>
      </c>
      <c r="D96" s="49">
        <f t="shared" si="51"/>
        <v>0.92828659114292389</v>
      </c>
      <c r="E96" s="49">
        <f t="shared" si="51"/>
        <v>-0.5791279946848471</v>
      </c>
      <c r="F96" s="44">
        <f>IF(AND(F$5-D$5 &lt;&gt; 0,F44 &lt;&gt; 0,D44 &lt;&gt; 0),(EXP(LN(F44/D44)/(F$5-D$5))-1)*100,0)</f>
        <v>-7.9174772299073215E-2</v>
      </c>
      <c r="H96" s="40">
        <f>(B44/B$43)*100</f>
        <v>51.941472252374446</v>
      </c>
      <c r="I96" s="40">
        <f t="shared" ref="H96:L97" si="52">(C44/C$43)*100</f>
        <v>47.53843162754616</v>
      </c>
      <c r="J96" s="40">
        <f t="shared" si="52"/>
        <v>46.993897005416038</v>
      </c>
      <c r="K96" s="40">
        <f t="shared" si="52"/>
        <v>47.748177699873665</v>
      </c>
      <c r="L96" s="40">
        <f t="shared" si="52"/>
        <v>46.310112255073946</v>
      </c>
    </row>
    <row r="97" spans="1:12" x14ac:dyDescent="0.2">
      <c r="A97" t="str">
        <f>A45</f>
        <v>82 Transport and mobile machine drivers and operatives</v>
      </c>
      <c r="B97" s="49">
        <f t="shared" si="51"/>
        <v>1.6304353779649672</v>
      </c>
      <c r="C97" s="44">
        <f t="shared" si="51"/>
        <v>-11.511606905964999</v>
      </c>
      <c r="D97" s="49">
        <f t="shared" si="51"/>
        <v>0.31940447368536962</v>
      </c>
      <c r="E97" s="49">
        <f t="shared" si="51"/>
        <v>-3.5067300548696778E-3</v>
      </c>
      <c r="F97" s="44">
        <f>IF(AND(F$5-D$5 &lt;&gt; 0,F45 &lt;&gt; 0,D45 &lt;&gt; 0),(EXP(LN(F45/D45)/(F$5-D$5))-1)*100,0)</f>
        <v>0.10401468382235102</v>
      </c>
      <c r="H97" s="40">
        <f t="shared" si="52"/>
        <v>48.058527747625554</v>
      </c>
      <c r="I97" s="40">
        <f t="shared" si="52"/>
        <v>52.461568372453847</v>
      </c>
      <c r="J97" s="40">
        <f t="shared" si="52"/>
        <v>53.006102994583948</v>
      </c>
      <c r="K97" s="40">
        <f t="shared" si="52"/>
        <v>52.251822300126328</v>
      </c>
      <c r="L97" s="40">
        <f t="shared" si="52"/>
        <v>53.689887744926054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-8.6655611010966194E-2</v>
      </c>
      <c r="C99" s="44">
        <f t="shared" si="53"/>
        <v>-11.311830471362793</v>
      </c>
      <c r="D99" s="44">
        <f t="shared" si="53"/>
        <v>0.54938286301200456</v>
      </c>
      <c r="E99" s="44">
        <f t="shared" si="53"/>
        <v>-0.18730428573782154</v>
      </c>
      <c r="F99" s="44">
        <f>IF(AND(F$5-D$5 &lt;&gt; 0,F47 &lt;&gt; 0,D47 &lt;&gt; 0),(EXP(LN(F47/D47)/(F$5-D$5))-1)*100,0)</f>
        <v>5.7656421844698436E-2</v>
      </c>
      <c r="H99" s="44">
        <f>(B47/B$51)*100</f>
        <v>11.51347136716724</v>
      </c>
      <c r="I99" s="44">
        <f>(C47/C$51)*100</f>
        <v>11.132592328671089</v>
      </c>
      <c r="J99" s="44">
        <f>(D47/D$51)*100</f>
        <v>10.147567813490955</v>
      </c>
      <c r="K99" s="44">
        <f>(E47/E$51)*100</f>
        <v>10.167132970287797</v>
      </c>
      <c r="L99" s="44">
        <f>(F47/F$51)*100</f>
        <v>9.5313596071613169</v>
      </c>
    </row>
    <row r="100" spans="1:12" x14ac:dyDescent="0.2">
      <c r="A100" t="str">
        <f>A48</f>
        <v>91 Elementary trades and related occupations</v>
      </c>
      <c r="B100" s="49">
        <f t="shared" si="53"/>
        <v>-3.9773932630366771</v>
      </c>
      <c r="C100" s="44">
        <f t="shared" si="53"/>
        <v>-14.866817231695972</v>
      </c>
      <c r="D100" s="49">
        <f t="shared" si="53"/>
        <v>11.59601588808572</v>
      </c>
      <c r="E100" s="49">
        <f t="shared" si="53"/>
        <v>1.1900283759915808</v>
      </c>
      <c r="F100" s="44">
        <f>IF(AND(F$5-D$5 &lt;&gt; 0,F48 &lt;&gt; 0,D48 &lt;&gt; 0),(EXP(LN(F48/D48)/(F$5-D$5))-1)*100,0)</f>
        <v>4.5461494277594383</v>
      </c>
      <c r="H100" s="40">
        <f t="shared" ref="H100:L101" si="54">(B48/B$47)*100</f>
        <v>19.777355341162206</v>
      </c>
      <c r="I100" s="40">
        <f t="shared" si="54"/>
        <v>16.872063370438582</v>
      </c>
      <c r="J100" s="40">
        <f t="shared" si="54"/>
        <v>16.195761646993446</v>
      </c>
      <c r="K100" s="40">
        <f t="shared" si="54"/>
        <v>27.273933664846833</v>
      </c>
      <c r="L100" s="40">
        <f t="shared" si="54"/>
        <v>31.280026065653299</v>
      </c>
    </row>
    <row r="101" spans="1:12" x14ac:dyDescent="0.2">
      <c r="A101" t="str">
        <f>A49</f>
        <v>92 Elementary administration and service occupations</v>
      </c>
      <c r="B101" s="49">
        <f t="shared" si="53"/>
        <v>0.80591191970664777</v>
      </c>
      <c r="C101" s="44">
        <f t="shared" si="53"/>
        <v>-10.590292510319721</v>
      </c>
      <c r="D101" s="49">
        <f t="shared" si="53"/>
        <v>-2.2618234722233233</v>
      </c>
      <c r="E101" s="49">
        <f t="shared" si="53"/>
        <v>-0.75124355714346613</v>
      </c>
      <c r="F101" s="44">
        <f>IF(AND(F$5-D$5 &lt;&gt; 0,F49 &lt;&gt; 0,D49 &lt;&gt; 0),(EXP(LN(F49/D49)/(F$5-D$5))-1)*100,0)</f>
        <v>-1.2573465996494559</v>
      </c>
      <c r="H101" s="40">
        <f t="shared" si="54"/>
        <v>80.222644658837794</v>
      </c>
      <c r="I101" s="40">
        <f t="shared" si="54"/>
        <v>83.127936629561418</v>
      </c>
      <c r="J101" s="40">
        <f t="shared" si="54"/>
        <v>83.804238353006554</v>
      </c>
      <c r="K101" s="40">
        <f t="shared" si="54"/>
        <v>72.726066335153163</v>
      </c>
      <c r="L101" s="40">
        <f t="shared" si="54"/>
        <v>68.719973934346697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0.75717704896562932</v>
      </c>
      <c r="C103" s="206">
        <f t="shared" ref="C103" si="56">IF(AND(D$5-C$5 &lt;&gt; 0,D51 &lt;&gt; 0,C51 &lt;&gt; 0),(EXP(LN(D51/C51)/(D$5-C$5))-1)*100,0)</f>
        <v>-2.7028689154699248</v>
      </c>
      <c r="D103" s="50">
        <f>IF(AND(E$5-D$5 &lt;&gt; 0,E51 &lt;&gt; 0,D51 &lt;&gt; 0),(EXP(LN(E51/D51)/(E$5-D$5))-1)*100,0)</f>
        <v>0.51065453157652652</v>
      </c>
      <c r="E103" s="50">
        <f>IF(AND(F$5-E$5 &lt;&gt; 0,F51 &lt;&gt; 0,E51 &lt;&gt; 0),(EXP(LN(F51/E51)/(F$5-E$5))-1)*100,0)</f>
        <v>0.45930050969980041</v>
      </c>
      <c r="F103" s="206">
        <f>IF(AND(F$5-D$5 &lt;&gt; 0,F51 &lt;&gt; 0,D51 &lt;&gt; 0),(EXP(LN(F51/D51)/(F$5-D$5))-1)*100,0)</f>
        <v>0.47641560095557089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2.6316029210164245</v>
      </c>
      <c r="C9" s="330">
        <v>6.4308878228727471</v>
      </c>
      <c r="D9" s="330">
        <f>SUM(B9:C9)</f>
        <v>9.0624907438891711</v>
      </c>
      <c r="E9" s="331"/>
      <c r="F9" s="330">
        <v>3.4606557148685306</v>
      </c>
      <c r="G9" s="330">
        <v>7.2628628148065806</v>
      </c>
      <c r="H9" s="330">
        <f>SUM(F9:G9)</f>
        <v>10.723518529675111</v>
      </c>
      <c r="I9" s="331"/>
      <c r="J9" s="330">
        <v>4.047348181797795</v>
      </c>
      <c r="K9" s="330">
        <v>6.7086813820935349</v>
      </c>
      <c r="L9" s="330">
        <f>SUM(J9:K9)</f>
        <v>10.75602956389133</v>
      </c>
      <c r="M9" s="236"/>
      <c r="N9" s="328">
        <f>IF(B9&gt;0,(EXP(LN(F9/B9)/($F$6-$B$6))-1)*100,0)</f>
        <v>5.6300796163345712</v>
      </c>
      <c r="O9" s="328">
        <f>IF(F9&gt;0,(EXP(LN(J9/F9)/($J$6-$F$6))-1)*100,0)</f>
        <v>1.0494943789385092</v>
      </c>
      <c r="P9" s="328"/>
      <c r="Q9" s="328">
        <f>IF(C9&gt;0,(EXP(LN(G9/C9)/($F$6-$B$6))-1)*100,0)</f>
        <v>2.4630740876914858</v>
      </c>
      <c r="R9" s="328">
        <f>IF(G9&gt;0,(EXP(LN(K9/G9)/($J$6-$F$6))-1)*100,0)</f>
        <v>-0.52774690952898107</v>
      </c>
      <c r="S9" s="327"/>
      <c r="T9" s="328">
        <f>IF(D9&gt;0,(EXP(LN(H9/D9)/($F$6-$B$6))-1)*100,0)</f>
        <v>3.4231940545129458</v>
      </c>
      <c r="U9" s="328">
        <f>IF(H9&gt;0,(EXP(LN(L9/H9)/($J$6-$F$6))-1)*100,0)</f>
        <v>2.0183130896334056E-2</v>
      </c>
    </row>
    <row r="10" spans="1:21" x14ac:dyDescent="0.2">
      <c r="A10" s="329" t="str">
        <f>name!D5</f>
        <v>12 Other managers and proprietors</v>
      </c>
      <c r="B10" s="330">
        <v>1.7223730075187473</v>
      </c>
      <c r="C10" s="330">
        <v>2.5456943450303919</v>
      </c>
      <c r="D10" s="330">
        <f t="shared" ref="D10:D33" si="0">SUM(B10:C10)</f>
        <v>4.2680673525491395</v>
      </c>
      <c r="E10" s="331"/>
      <c r="F10" s="330">
        <v>2.1256058713120338</v>
      </c>
      <c r="G10" s="330">
        <v>2.6254705276197408</v>
      </c>
      <c r="H10" s="330">
        <f t="shared" ref="H10:H33" si="1">SUM(F10:G10)</f>
        <v>4.7510763989317741</v>
      </c>
      <c r="I10" s="331"/>
      <c r="J10" s="330">
        <v>2.2537782107760091</v>
      </c>
      <c r="K10" s="330">
        <v>3.3978633696759468</v>
      </c>
      <c r="L10" s="330">
        <f t="shared" ref="L10:L33" si="2">SUM(J10:K10)</f>
        <v>5.6516415804519564</v>
      </c>
      <c r="M10" s="236"/>
      <c r="N10" s="328">
        <f t="shared" ref="N10:N36" si="3">IF(B10&gt;0,(EXP(LN(F10/B10)/($F$6-$B$6))-1)*100,0)</f>
        <v>4.2968293709070737</v>
      </c>
      <c r="O10" s="328">
        <f t="shared" ref="O10:O34" si="4">IF(F10&gt;0,(EXP(LN(J10/F10)/($J$6-$F$6))-1)*100,0)</f>
        <v>0.3911037227557701</v>
      </c>
      <c r="P10" s="328"/>
      <c r="Q10" s="328">
        <f t="shared" ref="Q10:Q34" si="5">IF(C10&gt;0,(EXP(LN(G10/C10)/($F$6-$B$6))-1)*100,0)</f>
        <v>0.61904196745588003</v>
      </c>
      <c r="R10" s="328">
        <f t="shared" ref="R10:R34" si="6">IF(G10&gt;0,(EXP(LN(K10/G10)/($J$6-$F$6))-1)*100,0)</f>
        <v>1.7341086357831381</v>
      </c>
      <c r="S10" s="327"/>
      <c r="T10" s="328">
        <f t="shared" ref="T10:T34" si="7">IF(D10&gt;0,(EXP(LN(H10/D10)/($F$6-$B$6))-1)*100,0)</f>
        <v>2.1673549645562673</v>
      </c>
      <c r="U10" s="328">
        <f t="shared" ref="U10:U34" si="8">IF(H10&gt;0,(EXP(LN(L10/H10)/($J$6-$F$6))-1)*100,0)</f>
        <v>1.1638866977729201</v>
      </c>
    </row>
    <row r="11" spans="1:21" x14ac:dyDescent="0.2">
      <c r="A11" s="329" t="str">
        <f>name!D6</f>
        <v>21 Science, research, engineering and technology professionals</v>
      </c>
      <c r="B11" s="330">
        <v>1.2705906223737919</v>
      </c>
      <c r="C11" s="330">
        <v>6.5151537174868235</v>
      </c>
      <c r="D11" s="330">
        <f t="shared" si="0"/>
        <v>7.7857443398606154</v>
      </c>
      <c r="E11" s="331"/>
      <c r="F11" s="330">
        <v>1.6899411927542123</v>
      </c>
      <c r="G11" s="330">
        <v>7.5582961881448645</v>
      </c>
      <c r="H11" s="330">
        <f t="shared" si="1"/>
        <v>9.2482373808990772</v>
      </c>
      <c r="I11" s="331"/>
      <c r="J11" s="330">
        <v>2.8851537753771095</v>
      </c>
      <c r="K11" s="330">
        <v>10.025502559567737</v>
      </c>
      <c r="L11" s="330">
        <f t="shared" si="2"/>
        <v>12.910656334944846</v>
      </c>
      <c r="M11" s="236"/>
      <c r="N11" s="328">
        <f t="shared" si="3"/>
        <v>5.8700673323769603</v>
      </c>
      <c r="O11" s="328">
        <f t="shared" si="4"/>
        <v>3.6302370433042519</v>
      </c>
      <c r="P11" s="328"/>
      <c r="Q11" s="328">
        <f t="shared" si="5"/>
        <v>3.014853196049172</v>
      </c>
      <c r="R11" s="328">
        <f t="shared" si="6"/>
        <v>1.9010869126676821</v>
      </c>
      <c r="S11" s="327"/>
      <c r="T11" s="328">
        <f t="shared" si="7"/>
        <v>3.5027207111079095</v>
      </c>
      <c r="U11" s="328">
        <f t="shared" si="8"/>
        <v>2.2490520027983907</v>
      </c>
    </row>
    <row r="12" spans="1:21" x14ac:dyDescent="0.2">
      <c r="A12" s="329" t="str">
        <f>name!D7</f>
        <v>22 Health professionals</v>
      </c>
      <c r="B12" s="330">
        <v>5.0776592066560839</v>
      </c>
      <c r="C12" s="330">
        <v>1.5614000511104893</v>
      </c>
      <c r="D12" s="330">
        <f t="shared" si="0"/>
        <v>6.639059257766573</v>
      </c>
      <c r="E12" s="331"/>
      <c r="F12" s="330">
        <v>5.9301941787020622</v>
      </c>
      <c r="G12" s="330">
        <v>2.0741093080277873</v>
      </c>
      <c r="H12" s="330">
        <f t="shared" si="1"/>
        <v>8.0043034867298495</v>
      </c>
      <c r="I12" s="331"/>
      <c r="J12" s="330">
        <v>6.3642891327071842</v>
      </c>
      <c r="K12" s="330">
        <v>2.2017330486953912</v>
      </c>
      <c r="L12" s="330">
        <f t="shared" si="2"/>
        <v>8.566022181402575</v>
      </c>
      <c r="M12" s="236"/>
      <c r="N12" s="328">
        <f t="shared" si="3"/>
        <v>3.1528123336944214</v>
      </c>
      <c r="O12" s="328">
        <f t="shared" si="4"/>
        <v>0.47208137199659106</v>
      </c>
      <c r="P12" s="328"/>
      <c r="Q12" s="328">
        <f t="shared" si="5"/>
        <v>5.8433288442818476</v>
      </c>
      <c r="R12" s="328">
        <f t="shared" si="6"/>
        <v>0.3988799989388836</v>
      </c>
      <c r="S12" s="327"/>
      <c r="T12" s="328">
        <f t="shared" si="7"/>
        <v>3.8110061603855439</v>
      </c>
      <c r="U12" s="328">
        <f t="shared" si="8"/>
        <v>0.4531846950629248</v>
      </c>
    </row>
    <row r="13" spans="1:21" x14ac:dyDescent="0.2">
      <c r="A13" s="329" t="str">
        <f>name!D8</f>
        <v>23 Teaching and other educational professionals</v>
      </c>
      <c r="B13" s="330">
        <v>4.0326788214764306</v>
      </c>
      <c r="C13" s="330">
        <v>2.0319882512562493</v>
      </c>
      <c r="D13" s="330">
        <f t="shared" si="0"/>
        <v>6.0646670727326804</v>
      </c>
      <c r="E13" s="331"/>
      <c r="F13" s="330">
        <v>4.4413453428369305</v>
      </c>
      <c r="G13" s="330">
        <v>2.1075257226569057</v>
      </c>
      <c r="H13" s="330">
        <f t="shared" si="1"/>
        <v>6.5488710654938362</v>
      </c>
      <c r="I13" s="331"/>
      <c r="J13" s="330">
        <v>4.8741741767935833</v>
      </c>
      <c r="K13" s="330">
        <v>2.3159142884502852</v>
      </c>
      <c r="L13" s="330">
        <f t="shared" si="2"/>
        <v>7.1900884652438686</v>
      </c>
      <c r="M13" s="236"/>
      <c r="N13" s="328">
        <f t="shared" si="3"/>
        <v>1.9492844242181784</v>
      </c>
      <c r="O13" s="328">
        <f t="shared" si="4"/>
        <v>0.6218814012997953</v>
      </c>
      <c r="P13" s="328"/>
      <c r="Q13" s="328">
        <f t="shared" si="5"/>
        <v>0.73266834168164152</v>
      </c>
      <c r="R13" s="328">
        <f t="shared" si="6"/>
        <v>0.63057939643087479</v>
      </c>
      <c r="S13" s="327"/>
      <c r="T13" s="328">
        <f t="shared" si="7"/>
        <v>1.5481217587174356</v>
      </c>
      <c r="U13" s="328">
        <f t="shared" si="8"/>
        <v>0.62468169643958849</v>
      </c>
    </row>
    <row r="14" spans="1:21" x14ac:dyDescent="0.2">
      <c r="A14" s="329" t="str">
        <f>name!D9</f>
        <v>24 Business, media and public service professionals</v>
      </c>
      <c r="B14" s="330">
        <v>2.9941973120753946</v>
      </c>
      <c r="C14" s="330">
        <v>4.6069358098312394</v>
      </c>
      <c r="D14" s="330">
        <f t="shared" si="0"/>
        <v>7.601133121906634</v>
      </c>
      <c r="E14" s="331"/>
      <c r="F14" s="330">
        <v>4.0315509311587379</v>
      </c>
      <c r="G14" s="330">
        <v>5.6711992885864104</v>
      </c>
      <c r="H14" s="330">
        <f t="shared" si="1"/>
        <v>9.7027502197451483</v>
      </c>
      <c r="I14" s="331"/>
      <c r="J14" s="330">
        <v>4.9166846286961148</v>
      </c>
      <c r="K14" s="330">
        <v>6.5540566462988821</v>
      </c>
      <c r="L14" s="330">
        <f t="shared" si="2"/>
        <v>11.470741274994996</v>
      </c>
      <c r="M14" s="236"/>
      <c r="N14" s="328">
        <f t="shared" si="3"/>
        <v>6.1300446407202003</v>
      </c>
      <c r="O14" s="328">
        <f t="shared" si="4"/>
        <v>1.332015318081492</v>
      </c>
      <c r="P14" s="328"/>
      <c r="Q14" s="328">
        <f t="shared" si="5"/>
        <v>4.2443557239190355</v>
      </c>
      <c r="R14" s="328">
        <f t="shared" si="6"/>
        <v>0.96922406679682549</v>
      </c>
      <c r="S14" s="327"/>
      <c r="T14" s="328">
        <f t="shared" si="7"/>
        <v>5.0033856980642888</v>
      </c>
      <c r="U14" s="328">
        <f t="shared" si="8"/>
        <v>1.1221843305493806</v>
      </c>
    </row>
    <row r="15" spans="1:21" x14ac:dyDescent="0.2">
      <c r="A15" s="329" t="str">
        <f>name!D10</f>
        <v>31 Science, engineering and technology associate professionals</v>
      </c>
      <c r="B15" s="330">
        <v>0.5765722967346929</v>
      </c>
      <c r="C15" s="330">
        <v>1.8881882562818222</v>
      </c>
      <c r="D15" s="330">
        <f t="shared" si="0"/>
        <v>2.4647605530165153</v>
      </c>
      <c r="E15" s="331"/>
      <c r="F15" s="330">
        <v>0.70363565315541077</v>
      </c>
      <c r="G15" s="330">
        <v>2.2649511540006371</v>
      </c>
      <c r="H15" s="330">
        <f t="shared" si="1"/>
        <v>2.9685868071560479</v>
      </c>
      <c r="I15" s="331"/>
      <c r="J15" s="330">
        <v>0.89871379637161874</v>
      </c>
      <c r="K15" s="330">
        <v>2.1155510185543118</v>
      </c>
      <c r="L15" s="330">
        <f t="shared" si="2"/>
        <v>3.0142648149259306</v>
      </c>
      <c r="M15" s="236"/>
      <c r="N15" s="328">
        <f t="shared" si="3"/>
        <v>4.0635921411049658</v>
      </c>
      <c r="O15" s="328">
        <f t="shared" si="4"/>
        <v>1.6447389400008339</v>
      </c>
      <c r="P15" s="328"/>
      <c r="Q15" s="328">
        <f t="shared" si="5"/>
        <v>3.7057196718483842</v>
      </c>
      <c r="R15" s="328">
        <f t="shared" si="6"/>
        <v>-0.45388604779545982</v>
      </c>
      <c r="S15" s="327"/>
      <c r="T15" s="328">
        <f t="shared" si="7"/>
        <v>3.789878525968815</v>
      </c>
      <c r="U15" s="328">
        <f t="shared" si="8"/>
        <v>0.10185143936611851</v>
      </c>
    </row>
    <row r="16" spans="1:21" x14ac:dyDescent="0.2">
      <c r="A16" s="329" t="str">
        <f>name!D11</f>
        <v>32 Health and social care associate professionals</v>
      </c>
      <c r="B16" s="330">
        <v>2.1532774946839801</v>
      </c>
      <c r="C16" s="330">
        <v>0.64809785733060432</v>
      </c>
      <c r="D16" s="330">
        <f t="shared" si="0"/>
        <v>2.8013753520145843</v>
      </c>
      <c r="E16" s="331"/>
      <c r="F16" s="330">
        <v>2.5653324299901801</v>
      </c>
      <c r="G16" s="330">
        <v>0.7524269351169921</v>
      </c>
      <c r="H16" s="330">
        <f t="shared" si="1"/>
        <v>3.3177593651071722</v>
      </c>
      <c r="I16" s="331"/>
      <c r="J16" s="330">
        <v>5.2525365630896754</v>
      </c>
      <c r="K16" s="330">
        <v>1.1253018864515345</v>
      </c>
      <c r="L16" s="330">
        <f t="shared" si="2"/>
        <v>6.3778384495412102</v>
      </c>
      <c r="M16" s="236"/>
      <c r="N16" s="328">
        <f t="shared" si="3"/>
        <v>3.563979484519586</v>
      </c>
      <c r="O16" s="328">
        <f t="shared" si="4"/>
        <v>4.8934481577714628</v>
      </c>
      <c r="P16" s="328"/>
      <c r="Q16" s="328">
        <f t="shared" si="5"/>
        <v>3.0302490552267525</v>
      </c>
      <c r="R16" s="328">
        <f t="shared" si="6"/>
        <v>2.719677577019608</v>
      </c>
      <c r="S16" s="327"/>
      <c r="T16" s="328">
        <f t="shared" si="7"/>
        <v>3.4414777326872814</v>
      </c>
      <c r="U16" s="328">
        <f t="shared" si="8"/>
        <v>4.4532383042272139</v>
      </c>
    </row>
    <row r="17" spans="1:21" x14ac:dyDescent="0.2">
      <c r="A17" s="329" t="str">
        <f>name!D12</f>
        <v>33 Protective service occupations</v>
      </c>
      <c r="B17" s="330">
        <v>0.38581741849757611</v>
      </c>
      <c r="C17" s="330">
        <v>1.2389079872227027</v>
      </c>
      <c r="D17" s="330">
        <f t="shared" si="0"/>
        <v>1.6247254057202789</v>
      </c>
      <c r="E17" s="331"/>
      <c r="F17" s="330">
        <v>0.48960347954852312</v>
      </c>
      <c r="G17" s="330">
        <v>1.2686332072743118</v>
      </c>
      <c r="H17" s="330">
        <f t="shared" si="1"/>
        <v>1.758236686822835</v>
      </c>
      <c r="I17" s="331"/>
      <c r="J17" s="330">
        <v>0.58254869486047411</v>
      </c>
      <c r="K17" s="330">
        <v>1.0963640029081945</v>
      </c>
      <c r="L17" s="330">
        <f t="shared" si="2"/>
        <v>1.6789126977686686</v>
      </c>
      <c r="M17" s="236"/>
      <c r="N17" s="328">
        <f t="shared" si="3"/>
        <v>4.8799648079411506</v>
      </c>
      <c r="O17" s="328">
        <f t="shared" si="4"/>
        <v>1.1655194602261165</v>
      </c>
      <c r="P17" s="328"/>
      <c r="Q17" s="328">
        <f t="shared" si="5"/>
        <v>0.47532148652413841</v>
      </c>
      <c r="R17" s="328">
        <f t="shared" si="6"/>
        <v>-0.96822128335039004</v>
      </c>
      <c r="S17" s="327"/>
      <c r="T17" s="328">
        <f t="shared" si="7"/>
        <v>1.5919913533533947</v>
      </c>
      <c r="U17" s="328">
        <f t="shared" si="8"/>
        <v>-0.30729384407199856</v>
      </c>
    </row>
    <row r="18" spans="1:21" x14ac:dyDescent="0.2">
      <c r="A18" s="329" t="str">
        <f>name!D13</f>
        <v>34 Culture, media and sports occupations</v>
      </c>
      <c r="B18" s="330">
        <v>1.0899374287723755</v>
      </c>
      <c r="C18" s="330">
        <v>1.6437049836390274</v>
      </c>
      <c r="D18" s="330">
        <f t="shared" si="0"/>
        <v>2.7336424124114029</v>
      </c>
      <c r="E18" s="331"/>
      <c r="F18" s="330">
        <v>1.1706648799269503</v>
      </c>
      <c r="G18" s="330">
        <v>1.7533439718691248</v>
      </c>
      <c r="H18" s="330">
        <f t="shared" si="1"/>
        <v>2.9240088517960752</v>
      </c>
      <c r="I18" s="331"/>
      <c r="J18" s="330">
        <v>1.1768844377416281</v>
      </c>
      <c r="K18" s="330">
        <v>1.6205033786070797</v>
      </c>
      <c r="L18" s="330">
        <f t="shared" si="2"/>
        <v>2.7973878163487078</v>
      </c>
      <c r="M18" s="236"/>
      <c r="N18" s="328">
        <f t="shared" si="3"/>
        <v>1.4392908870476617</v>
      </c>
      <c r="O18" s="328">
        <f t="shared" si="4"/>
        <v>3.5331432584673195E-2</v>
      </c>
      <c r="P18" s="327"/>
      <c r="Q18" s="328">
        <f t="shared" si="5"/>
        <v>1.2998146038819769</v>
      </c>
      <c r="R18" s="328">
        <f t="shared" si="6"/>
        <v>-0.52387613855608972</v>
      </c>
      <c r="S18" s="327"/>
      <c r="T18" s="328">
        <f t="shared" si="7"/>
        <v>1.3555175976184275</v>
      </c>
      <c r="U18" s="328">
        <f t="shared" si="8"/>
        <v>-0.29469498712325626</v>
      </c>
    </row>
    <row r="19" spans="1:21" x14ac:dyDescent="0.2">
      <c r="A19" s="329" t="str">
        <f>name!D14</f>
        <v>35 Business and public service associate professionals</v>
      </c>
      <c r="B19" s="330">
        <v>3.901714145185708</v>
      </c>
      <c r="C19" s="330">
        <v>4.7722581867550931</v>
      </c>
      <c r="D19" s="330">
        <f t="shared" si="0"/>
        <v>8.6739723319408011</v>
      </c>
      <c r="E19" s="331"/>
      <c r="F19" s="330">
        <v>4.2504778817478881</v>
      </c>
      <c r="G19" s="330">
        <v>4.9829500041482957</v>
      </c>
      <c r="H19" s="330">
        <f t="shared" si="1"/>
        <v>9.2334278858961838</v>
      </c>
      <c r="I19" s="331"/>
      <c r="J19" s="330">
        <v>4.9377339980035586</v>
      </c>
      <c r="K19" s="330">
        <v>5.1389913927961341</v>
      </c>
      <c r="L19" s="330">
        <f t="shared" si="2"/>
        <v>10.076725390799693</v>
      </c>
      <c r="M19" s="236"/>
      <c r="N19" s="328">
        <f t="shared" si="3"/>
        <v>1.7270528088610293</v>
      </c>
      <c r="O19" s="328">
        <f t="shared" si="4"/>
        <v>1.0041756884325403</v>
      </c>
      <c r="P19" s="327"/>
      <c r="Q19" s="328">
        <f t="shared" si="5"/>
        <v>0.86779325651218375</v>
      </c>
      <c r="R19" s="328">
        <f t="shared" si="6"/>
        <v>0.20577641075174569</v>
      </c>
      <c r="S19" s="327"/>
      <c r="T19" s="328">
        <f t="shared" si="7"/>
        <v>1.2579162205656358</v>
      </c>
      <c r="U19" s="328">
        <f t="shared" si="8"/>
        <v>0.58435394549898323</v>
      </c>
    </row>
    <row r="20" spans="1:21" x14ac:dyDescent="0.2">
      <c r="A20" s="329" t="str">
        <f>name!D15</f>
        <v>41 Administrative occupations</v>
      </c>
      <c r="B20" s="330">
        <v>10.793698606346439</v>
      </c>
      <c r="C20" s="330">
        <v>4.8720631363184133</v>
      </c>
      <c r="D20" s="330">
        <f t="shared" si="0"/>
        <v>15.665761742664852</v>
      </c>
      <c r="E20" s="331"/>
      <c r="F20" s="330">
        <v>10.043149747328954</v>
      </c>
      <c r="G20" s="330">
        <v>5.1873609376871528</v>
      </c>
      <c r="H20" s="330">
        <f t="shared" si="1"/>
        <v>15.230510685016107</v>
      </c>
      <c r="I20" s="331"/>
      <c r="J20" s="330">
        <v>9.4397542864853961</v>
      </c>
      <c r="K20" s="330">
        <v>6.4021594497691057</v>
      </c>
      <c r="L20" s="330">
        <f t="shared" si="2"/>
        <v>15.841913736254501</v>
      </c>
      <c r="M20" s="236"/>
      <c r="N20" s="328">
        <f t="shared" si="3"/>
        <v>-1.4310954023910916</v>
      </c>
      <c r="O20" s="328">
        <f t="shared" si="4"/>
        <v>-0.41222025731397771</v>
      </c>
      <c r="P20" s="327"/>
      <c r="Q20" s="328">
        <f t="shared" si="5"/>
        <v>1.2620492375460701</v>
      </c>
      <c r="R20" s="328">
        <f t="shared" si="6"/>
        <v>1.4126196227378651</v>
      </c>
      <c r="S20" s="327"/>
      <c r="T20" s="328">
        <f t="shared" si="7"/>
        <v>-0.56195215661516418</v>
      </c>
      <c r="U20" s="328">
        <f t="shared" si="8"/>
        <v>0.26273452986458334</v>
      </c>
    </row>
    <row r="21" spans="1:21" x14ac:dyDescent="0.2">
      <c r="A21" s="329" t="str">
        <f>name!D16</f>
        <v>42 Secretarial and related occupations</v>
      </c>
      <c r="B21" s="330">
        <v>3.3742738908933037</v>
      </c>
      <c r="C21" s="330">
        <v>0.32387836373178519</v>
      </c>
      <c r="D21" s="330">
        <f t="shared" si="0"/>
        <v>3.6981522546250889</v>
      </c>
      <c r="E21" s="331"/>
      <c r="F21" s="330">
        <v>2.9359555378814433</v>
      </c>
      <c r="G21" s="330">
        <v>0.24325497761114179</v>
      </c>
      <c r="H21" s="330">
        <f t="shared" si="1"/>
        <v>3.1792105154925849</v>
      </c>
      <c r="I21" s="331"/>
      <c r="J21" s="330">
        <v>1.757734025284952</v>
      </c>
      <c r="K21" s="330">
        <v>0.25572864555060348</v>
      </c>
      <c r="L21" s="330">
        <f t="shared" si="2"/>
        <v>2.0134626708355556</v>
      </c>
      <c r="M21" s="236"/>
      <c r="N21" s="328">
        <f t="shared" si="3"/>
        <v>-2.7445766719372933</v>
      </c>
      <c r="O21" s="328">
        <f t="shared" si="4"/>
        <v>-3.3622271780815005</v>
      </c>
      <c r="P21" s="327"/>
      <c r="Q21" s="328">
        <f t="shared" si="5"/>
        <v>-5.5643530561083177</v>
      </c>
      <c r="R21" s="328">
        <f t="shared" si="6"/>
        <v>0.33393445752754047</v>
      </c>
      <c r="S21" s="327"/>
      <c r="T21" s="328">
        <f t="shared" si="7"/>
        <v>-2.9787423801009627</v>
      </c>
      <c r="U21" s="328">
        <f t="shared" si="8"/>
        <v>-2.999281074939586</v>
      </c>
    </row>
    <row r="22" spans="1:21" x14ac:dyDescent="0.2">
      <c r="A22" s="329" t="str">
        <f>name!D17</f>
        <v>51 Skilled agricultural and related trades</v>
      </c>
      <c r="B22" s="330">
        <v>0.39567591781108929</v>
      </c>
      <c r="C22" s="330">
        <v>2.5184659425123135</v>
      </c>
      <c r="D22" s="330">
        <f t="shared" si="0"/>
        <v>2.9141418603234026</v>
      </c>
      <c r="E22" s="331"/>
      <c r="F22" s="330">
        <v>0.43436580814063391</v>
      </c>
      <c r="G22" s="330">
        <v>1.6035364619143888</v>
      </c>
      <c r="H22" s="330">
        <f t="shared" si="1"/>
        <v>2.0379022700550227</v>
      </c>
      <c r="I22" s="331"/>
      <c r="J22" s="330">
        <v>0.50212464285141511</v>
      </c>
      <c r="K22" s="330">
        <v>1.5625060001813487</v>
      </c>
      <c r="L22" s="330">
        <f t="shared" si="2"/>
        <v>2.0646306430327637</v>
      </c>
      <c r="M22" s="236"/>
      <c r="N22" s="328">
        <f t="shared" si="3"/>
        <v>1.8833467628261324</v>
      </c>
      <c r="O22" s="328">
        <f t="shared" si="4"/>
        <v>0.97109365239969048</v>
      </c>
      <c r="P22" s="327"/>
      <c r="Q22" s="328">
        <f t="shared" si="5"/>
        <v>-8.6331712049001919</v>
      </c>
      <c r="R22" s="328">
        <f t="shared" si="6"/>
        <v>-0.17265435465825263</v>
      </c>
      <c r="S22" s="327"/>
      <c r="T22" s="328">
        <f t="shared" si="7"/>
        <v>-6.9032472824660189</v>
      </c>
      <c r="U22" s="328">
        <f t="shared" si="8"/>
        <v>8.6906843824663405E-2</v>
      </c>
    </row>
    <row r="23" spans="1:21" x14ac:dyDescent="0.2">
      <c r="A23" s="329" t="str">
        <f>name!D18</f>
        <v>52 Skilled metal, electrical and electronic trades</v>
      </c>
      <c r="B23" s="330">
        <v>0.10776745290222207</v>
      </c>
      <c r="C23" s="330">
        <v>7.5752424496784352</v>
      </c>
      <c r="D23" s="330">
        <f t="shared" si="0"/>
        <v>7.6830099025806575</v>
      </c>
      <c r="E23" s="331"/>
      <c r="F23" s="330">
        <v>0.1341606023366885</v>
      </c>
      <c r="G23" s="330">
        <v>6.2792152122116738</v>
      </c>
      <c r="H23" s="330">
        <f t="shared" si="1"/>
        <v>6.4133758145483624</v>
      </c>
      <c r="I23" s="331"/>
      <c r="J23" s="330">
        <v>0.27786722323852531</v>
      </c>
      <c r="K23" s="330">
        <v>5.6963353171100533</v>
      </c>
      <c r="L23" s="330">
        <f t="shared" si="2"/>
        <v>5.9742025403485783</v>
      </c>
      <c r="M23" s="236"/>
      <c r="N23" s="328">
        <f t="shared" si="3"/>
        <v>4.4786316915703672</v>
      </c>
      <c r="O23" s="328">
        <f t="shared" si="4"/>
        <v>4.9737764844564047</v>
      </c>
      <c r="P23" s="327"/>
      <c r="Q23" s="328">
        <f t="shared" si="5"/>
        <v>-3.6832618955534913</v>
      </c>
      <c r="R23" s="328">
        <f t="shared" si="6"/>
        <v>-0.64737520692697004</v>
      </c>
      <c r="S23" s="327"/>
      <c r="T23" s="328">
        <f t="shared" si="7"/>
        <v>-3.5480395597596748</v>
      </c>
      <c r="U23" s="328">
        <f t="shared" si="8"/>
        <v>-0.47178463404280446</v>
      </c>
    </row>
    <row r="24" spans="1:21" x14ac:dyDescent="0.2">
      <c r="A24" s="329" t="str">
        <f>name!D19</f>
        <v>53 Skilled construction and building trades</v>
      </c>
      <c r="B24" s="330">
        <v>7.5825479262772513E-2</v>
      </c>
      <c r="C24" s="330">
        <v>5.4209293718591924</v>
      </c>
      <c r="D24" s="330">
        <f t="shared" si="0"/>
        <v>5.496754851121965</v>
      </c>
      <c r="E24" s="331"/>
      <c r="F24" s="330">
        <v>8.9452053111388485E-2</v>
      </c>
      <c r="G24" s="330">
        <v>5.2492639682707214</v>
      </c>
      <c r="H24" s="330">
        <f t="shared" si="1"/>
        <v>5.3387160213821101</v>
      </c>
      <c r="I24" s="331"/>
      <c r="J24" s="330">
        <v>5.8176344844637629E-2</v>
      </c>
      <c r="K24" s="330">
        <v>4.4103138328997824</v>
      </c>
      <c r="L24" s="330">
        <f t="shared" si="2"/>
        <v>4.4684901777444201</v>
      </c>
      <c r="M24" s="236"/>
      <c r="N24" s="328">
        <f t="shared" si="3"/>
        <v>3.3606019265094211</v>
      </c>
      <c r="O24" s="328">
        <f t="shared" si="4"/>
        <v>-2.8274183149728516</v>
      </c>
      <c r="P24" s="327"/>
      <c r="Q24" s="328">
        <f t="shared" si="5"/>
        <v>-0.64152143447667731</v>
      </c>
      <c r="R24" s="328">
        <f t="shared" si="6"/>
        <v>-1.1542338118927353</v>
      </c>
      <c r="S24" s="327"/>
      <c r="T24" s="328">
        <f t="shared" si="7"/>
        <v>-0.58175545936869355</v>
      </c>
      <c r="U24" s="328">
        <f t="shared" si="8"/>
        <v>-1.1792226547265527</v>
      </c>
    </row>
    <row r="25" spans="1:21" x14ac:dyDescent="0.2">
      <c r="A25" s="329" t="str">
        <f>name!D20</f>
        <v>54 Textiles, printing and other skilled trades</v>
      </c>
      <c r="B25" s="330">
        <v>1.1440614300837977</v>
      </c>
      <c r="C25" s="330">
        <v>2.0625735569315093</v>
      </c>
      <c r="D25" s="330">
        <f t="shared" si="0"/>
        <v>3.206634987015307</v>
      </c>
      <c r="E25" s="331"/>
      <c r="F25" s="330">
        <v>1.1916713587063164</v>
      </c>
      <c r="G25" s="330">
        <v>1.6585349506093774</v>
      </c>
      <c r="H25" s="330">
        <f t="shared" si="1"/>
        <v>2.850206309315694</v>
      </c>
      <c r="I25" s="331"/>
      <c r="J25" s="330">
        <v>1.2811211789326618</v>
      </c>
      <c r="K25" s="330">
        <v>1.6166498246704715</v>
      </c>
      <c r="L25" s="330">
        <f t="shared" si="2"/>
        <v>2.8977710036031334</v>
      </c>
      <c r="M25" s="236"/>
      <c r="N25" s="328">
        <f t="shared" si="3"/>
        <v>0.81877852011722485</v>
      </c>
      <c r="O25" s="328">
        <f t="shared" si="4"/>
        <v>0.48369129943817146</v>
      </c>
      <c r="P25" s="327"/>
      <c r="Q25" s="328">
        <f t="shared" si="5"/>
        <v>-4.2666984948846682</v>
      </c>
      <c r="R25" s="328">
        <f t="shared" si="6"/>
        <v>-0.17037905189722924</v>
      </c>
      <c r="S25" s="327"/>
      <c r="T25" s="328">
        <f t="shared" si="7"/>
        <v>-2.329063010351673</v>
      </c>
      <c r="U25" s="328">
        <f t="shared" si="8"/>
        <v>0.11039716693843626</v>
      </c>
    </row>
    <row r="26" spans="1:21" x14ac:dyDescent="0.2">
      <c r="A26" s="329" t="str">
        <f>name!D21</f>
        <v>61 Caring personal service occupations</v>
      </c>
      <c r="B26" s="330">
        <v>10.550140846100305</v>
      </c>
      <c r="C26" s="330">
        <v>1.3369425869749569</v>
      </c>
      <c r="D26" s="330">
        <f t="shared" si="0"/>
        <v>11.887083433075261</v>
      </c>
      <c r="E26" s="331"/>
      <c r="F26" s="330">
        <v>10.546095957054881</v>
      </c>
      <c r="G26" s="330">
        <v>1.295068653544891</v>
      </c>
      <c r="H26" s="330">
        <f t="shared" si="1"/>
        <v>11.841164610599773</v>
      </c>
      <c r="I26" s="331"/>
      <c r="J26" s="330">
        <v>11.77744057387704</v>
      </c>
      <c r="K26" s="330">
        <v>1.7689975343522304</v>
      </c>
      <c r="L26" s="330">
        <f t="shared" si="2"/>
        <v>13.546438108229271</v>
      </c>
      <c r="M26" s="236"/>
      <c r="N26" s="328">
        <f t="shared" si="3"/>
        <v>-7.6691099502812499E-3</v>
      </c>
      <c r="O26" s="328">
        <f t="shared" si="4"/>
        <v>0.73891759435951165</v>
      </c>
      <c r="P26" s="327"/>
      <c r="Q26" s="328">
        <f t="shared" si="5"/>
        <v>-0.63441200413849597</v>
      </c>
      <c r="R26" s="328">
        <f t="shared" si="6"/>
        <v>2.1007570781409246</v>
      </c>
      <c r="S26" s="327"/>
      <c r="T26" s="328">
        <f t="shared" si="7"/>
        <v>-7.7378004249673005E-2</v>
      </c>
      <c r="U26" s="328">
        <f t="shared" si="8"/>
        <v>0.90097896988297066</v>
      </c>
    </row>
    <row r="27" spans="1:21" x14ac:dyDescent="0.2">
      <c r="A27" s="329" t="str">
        <f>name!D22</f>
        <v>62 Leisure, travel and related personal service occupations</v>
      </c>
      <c r="B27" s="330">
        <v>2.7707421350425152</v>
      </c>
      <c r="C27" s="330">
        <v>0.96355875000392555</v>
      </c>
      <c r="D27" s="330">
        <f t="shared" si="0"/>
        <v>3.7343008850464408</v>
      </c>
      <c r="E27" s="331"/>
      <c r="F27" s="330">
        <v>2.307254548955942</v>
      </c>
      <c r="G27" s="330">
        <v>0.9168308566706258</v>
      </c>
      <c r="H27" s="330">
        <f t="shared" si="1"/>
        <v>3.2240854056265675</v>
      </c>
      <c r="I27" s="331"/>
      <c r="J27" s="330">
        <v>2.0759659470615599</v>
      </c>
      <c r="K27" s="330">
        <v>0.91568323546821484</v>
      </c>
      <c r="L27" s="330">
        <f t="shared" si="2"/>
        <v>2.9916491825297746</v>
      </c>
      <c r="M27" s="236"/>
      <c r="N27" s="328">
        <f t="shared" si="3"/>
        <v>-3.5949286576886563</v>
      </c>
      <c r="O27" s="328">
        <f t="shared" si="4"/>
        <v>-0.70173789817150611</v>
      </c>
      <c r="P27" s="327"/>
      <c r="Q27" s="328">
        <f t="shared" si="5"/>
        <v>-0.98928326441047876</v>
      </c>
      <c r="R27" s="328">
        <f t="shared" si="6"/>
        <v>-8.3497198019810703E-3</v>
      </c>
      <c r="S27" s="327"/>
      <c r="T27" s="328">
        <f t="shared" si="7"/>
        <v>-2.8954799551705324</v>
      </c>
      <c r="U27" s="328">
        <f t="shared" si="8"/>
        <v>-0.49758799862784642</v>
      </c>
    </row>
    <row r="28" spans="1:21" x14ac:dyDescent="0.2">
      <c r="A28" s="329" t="str">
        <f>name!D23</f>
        <v>63 Community and civil enforcement occupations</v>
      </c>
      <c r="B28" s="330">
        <v>3.7366667539736123E-2</v>
      </c>
      <c r="C28" s="330">
        <v>0.11465346145011876</v>
      </c>
      <c r="D28" s="330">
        <f t="shared" si="0"/>
        <v>0.1520201289898549</v>
      </c>
      <c r="E28" s="331"/>
      <c r="F28" s="330">
        <v>3.8973825402093404E-2</v>
      </c>
      <c r="G28" s="330">
        <v>0.12172390790308714</v>
      </c>
      <c r="H28" s="330">
        <f t="shared" si="1"/>
        <v>0.16069773330518056</v>
      </c>
      <c r="I28" s="331"/>
      <c r="J28" s="330">
        <v>5.4232969950599501E-2</v>
      </c>
      <c r="K28" s="330">
        <v>7.9785331366545767E-2</v>
      </c>
      <c r="L28" s="330">
        <f>SUM(J28:K28)</f>
        <v>0.13401830131714526</v>
      </c>
      <c r="M28" s="236"/>
      <c r="N28" s="328">
        <f t="shared" si="3"/>
        <v>0.84578093653684405</v>
      </c>
      <c r="O28" s="328">
        <f t="shared" si="4"/>
        <v>2.2270959335843221</v>
      </c>
      <c r="P28" s="327"/>
      <c r="Q28" s="328">
        <f t="shared" si="5"/>
        <v>1.2040152010516669</v>
      </c>
      <c r="R28" s="328">
        <f t="shared" si="6"/>
        <v>-2.7768224389659091</v>
      </c>
      <c r="S28" s="327"/>
      <c r="T28" s="328">
        <f t="shared" si="7"/>
        <v>1.1164306446138861</v>
      </c>
      <c r="U28" s="328">
        <f t="shared" si="8"/>
        <v>-1.2030303562060585</v>
      </c>
    </row>
    <row r="29" spans="1:21" x14ac:dyDescent="0.2">
      <c r="A29" s="329" t="str">
        <f>name!D24</f>
        <v>71 Sales occupations</v>
      </c>
      <c r="B29" s="330">
        <v>5.936177248825163</v>
      </c>
      <c r="C29" s="330">
        <v>3.9426109828285738</v>
      </c>
      <c r="D29" s="330">
        <f t="shared" si="0"/>
        <v>9.8787882316537363</v>
      </c>
      <c r="E29" s="331"/>
      <c r="F29" s="330">
        <v>5.0028609337238299</v>
      </c>
      <c r="G29" s="330">
        <v>3.7986354874236512</v>
      </c>
      <c r="H29" s="330">
        <f t="shared" si="1"/>
        <v>8.8014964211474815</v>
      </c>
      <c r="I29" s="331"/>
      <c r="J29" s="330">
        <v>4.7881721451564188</v>
      </c>
      <c r="K29" s="330">
        <v>3.7264666130983795</v>
      </c>
      <c r="L29" s="330">
        <f t="shared" si="2"/>
        <v>8.5146387582547973</v>
      </c>
      <c r="M29" s="236"/>
      <c r="N29" s="328">
        <f t="shared" si="3"/>
        <v>-3.3632503514532841</v>
      </c>
      <c r="O29" s="328">
        <f t="shared" si="4"/>
        <v>-0.29198087119406413</v>
      </c>
      <c r="P29" s="327"/>
      <c r="Q29" s="328">
        <f t="shared" si="5"/>
        <v>-0.74126437959675107</v>
      </c>
      <c r="R29" s="328">
        <f t="shared" si="6"/>
        <v>-0.1277944333404113</v>
      </c>
      <c r="S29" s="327"/>
      <c r="T29" s="328">
        <f t="shared" si="7"/>
        <v>-2.2829003401414805</v>
      </c>
      <c r="U29" s="328">
        <f t="shared" si="8"/>
        <v>-0.22065530303331249</v>
      </c>
    </row>
    <row r="30" spans="1:21" x14ac:dyDescent="0.2">
      <c r="A30" s="329" t="str">
        <f>name!D25</f>
        <v>72 Customer service occupations</v>
      </c>
      <c r="B30" s="330">
        <v>1.5254609483890913</v>
      </c>
      <c r="C30" s="330">
        <v>1.1259010279216657</v>
      </c>
      <c r="D30" s="330">
        <f t="shared" si="0"/>
        <v>2.6513619763107572</v>
      </c>
      <c r="E30" s="331"/>
      <c r="F30" s="330">
        <v>1.6535903918533985</v>
      </c>
      <c r="G30" s="330">
        <v>1.1860793311403539</v>
      </c>
      <c r="H30" s="330">
        <f t="shared" si="1"/>
        <v>2.8396697229937526</v>
      </c>
      <c r="I30" s="331"/>
      <c r="J30" s="330">
        <v>1.901559678578207</v>
      </c>
      <c r="K30" s="330">
        <v>1.7795763888663951</v>
      </c>
      <c r="L30" s="330">
        <f t="shared" si="2"/>
        <v>3.6811360674446023</v>
      </c>
      <c r="M30" s="236"/>
      <c r="N30" s="328">
        <f t="shared" si="3"/>
        <v>1.6261256840202964</v>
      </c>
      <c r="O30" s="328">
        <f t="shared" si="4"/>
        <v>0.93585542211656048</v>
      </c>
      <c r="P30" s="327"/>
      <c r="Q30" s="328">
        <f t="shared" si="5"/>
        <v>1.0468325341120188</v>
      </c>
      <c r="R30" s="328">
        <f t="shared" si="6"/>
        <v>2.7417265837107685</v>
      </c>
      <c r="S30" s="327"/>
      <c r="T30" s="328">
        <f t="shared" si="7"/>
        <v>1.3817448482532635</v>
      </c>
      <c r="U30" s="328">
        <f t="shared" si="8"/>
        <v>1.7452795390549891</v>
      </c>
    </row>
    <row r="31" spans="1:21" x14ac:dyDescent="0.2">
      <c r="A31" s="329" t="str">
        <f>name!D26</f>
        <v>81 Process, plant and machine operatives</v>
      </c>
      <c r="B31" s="330">
        <v>1.4319577291464325</v>
      </c>
      <c r="C31" s="330">
        <v>5.2785261189977151</v>
      </c>
      <c r="D31" s="330">
        <f t="shared" si="0"/>
        <v>6.7104838481441478</v>
      </c>
      <c r="E31" s="331"/>
      <c r="F31" s="330">
        <v>1.1991395905949667</v>
      </c>
      <c r="G31" s="330">
        <v>3.9973143213389521</v>
      </c>
      <c r="H31" s="330">
        <f t="shared" si="1"/>
        <v>5.1964539119339186</v>
      </c>
      <c r="I31" s="331"/>
      <c r="J31" s="330">
        <v>1.397869182009835</v>
      </c>
      <c r="K31" s="330">
        <v>3.7372113855189708</v>
      </c>
      <c r="L31" s="330">
        <f t="shared" si="2"/>
        <v>5.1350805675288056</v>
      </c>
      <c r="M31" s="236"/>
      <c r="N31" s="328">
        <f t="shared" si="3"/>
        <v>-3.4865347891246623</v>
      </c>
      <c r="O31" s="328">
        <f t="shared" si="4"/>
        <v>1.027541806851473</v>
      </c>
      <c r="P31" s="327"/>
      <c r="Q31" s="328">
        <f t="shared" si="5"/>
        <v>-5.4087150779585924</v>
      </c>
      <c r="R31" s="328">
        <f t="shared" si="6"/>
        <v>-0.44754884517080873</v>
      </c>
      <c r="S31" s="327"/>
      <c r="T31" s="328">
        <f t="shared" si="7"/>
        <v>-4.985333376236623</v>
      </c>
      <c r="U31" s="328">
        <f t="shared" si="8"/>
        <v>-7.9174772299073215E-2</v>
      </c>
    </row>
    <row r="32" spans="1:21" x14ac:dyDescent="0.2">
      <c r="A32" s="329" t="str">
        <f>name!D27</f>
        <v>82 Transport and mobile machine drivers and operatives</v>
      </c>
      <c r="B32" s="330">
        <v>0.30960198326609684</v>
      </c>
      <c r="C32" s="330">
        <v>5.899231925966923</v>
      </c>
      <c r="D32" s="330">
        <f t="shared" si="0"/>
        <v>6.2088339092330198</v>
      </c>
      <c r="E32" s="331"/>
      <c r="F32" s="330">
        <v>0.27471646353578566</v>
      </c>
      <c r="G32" s="330">
        <v>5.5865503990704939</v>
      </c>
      <c r="H32" s="330">
        <f t="shared" si="1"/>
        <v>5.8612668626062794</v>
      </c>
      <c r="I32" s="331"/>
      <c r="J32" s="330">
        <v>0.41094907666860875</v>
      </c>
      <c r="K32" s="330">
        <v>5.5424353097310464</v>
      </c>
      <c r="L32" s="330">
        <f t="shared" si="2"/>
        <v>5.9533843863996552</v>
      </c>
      <c r="M32" s="236"/>
      <c r="N32" s="328">
        <f t="shared" si="3"/>
        <v>-2.362603461434476</v>
      </c>
      <c r="O32" s="328">
        <f t="shared" si="4"/>
        <v>2.7212324582343683</v>
      </c>
      <c r="P32" s="327"/>
      <c r="Q32" s="328">
        <f t="shared" si="5"/>
        <v>-1.0832929756930287</v>
      </c>
      <c r="R32" s="328">
        <f t="shared" si="6"/>
        <v>-5.2839393630688125E-2</v>
      </c>
      <c r="S32" s="327"/>
      <c r="T32" s="328">
        <f t="shared" si="7"/>
        <v>-1.1455348799108589</v>
      </c>
      <c r="U32" s="328">
        <f t="shared" si="8"/>
        <v>0.10401468382235102</v>
      </c>
    </row>
    <row r="33" spans="1:21" x14ac:dyDescent="0.2">
      <c r="A33" s="329" t="str">
        <f>name!D28</f>
        <v>91 Elementary trades and related occupations</v>
      </c>
      <c r="B33" s="330">
        <v>0.95597121482595859</v>
      </c>
      <c r="C33" s="330">
        <v>2.6365921161772983</v>
      </c>
      <c r="D33" s="330">
        <f t="shared" si="0"/>
        <v>3.592563331003257</v>
      </c>
      <c r="E33" s="331"/>
      <c r="F33" s="330">
        <v>0.59409114937996754</v>
      </c>
      <c r="G33" s="330">
        <v>2.006052065744949</v>
      </c>
      <c r="H33" s="330">
        <f t="shared" si="1"/>
        <v>2.6001432151249166</v>
      </c>
      <c r="I33" s="331"/>
      <c r="J33" s="330">
        <v>2.1206430147340707</v>
      </c>
      <c r="K33" s="330">
        <v>2.9448053958171516</v>
      </c>
      <c r="L33" s="330">
        <f t="shared" si="2"/>
        <v>5.0654484105512223</v>
      </c>
      <c r="M33" s="236"/>
      <c r="N33" s="328">
        <f t="shared" si="3"/>
        <v>-9.0753467742537559</v>
      </c>
      <c r="O33" s="328">
        <f t="shared" si="4"/>
        <v>8.8531410746343973</v>
      </c>
      <c r="P33" s="327"/>
      <c r="Q33" s="328">
        <f t="shared" si="5"/>
        <v>-5.3196509571420521</v>
      </c>
      <c r="R33" s="328">
        <f t="shared" si="6"/>
        <v>2.5921882647417682</v>
      </c>
      <c r="S33" s="327"/>
      <c r="T33" s="328">
        <f t="shared" si="7"/>
        <v>-6.2613774760996277</v>
      </c>
      <c r="U33" s="328">
        <f t="shared" si="8"/>
        <v>4.5461494277594383</v>
      </c>
    </row>
    <row r="34" spans="1:21" x14ac:dyDescent="0.2">
      <c r="A34" s="329" t="str">
        <f>name!D29</f>
        <v>92 Elementary administration and service occupations</v>
      </c>
      <c r="B34" s="330">
        <v>7.3840296015786313</v>
      </c>
      <c r="C34" s="330">
        <v>7.1884411128252426</v>
      </c>
      <c r="D34" s="330">
        <f t="shared" ref="D34" si="9">SUM(B34:C34)</f>
        <v>14.572470714403874</v>
      </c>
      <c r="E34" s="331"/>
      <c r="F34" s="330">
        <v>7.0636769334540883</v>
      </c>
      <c r="G34" s="330">
        <v>6.3906468891450405</v>
      </c>
      <c r="H34" s="330">
        <f t="shared" ref="H34" si="10">SUM(F34:G34)</f>
        <v>13.454323822599129</v>
      </c>
      <c r="I34" s="331"/>
      <c r="J34" s="330">
        <v>5.2636213674696979</v>
      </c>
      <c r="K34" s="330">
        <v>5.8648055081422248</v>
      </c>
      <c r="L34" s="330">
        <f t="shared" ref="L34" si="11">SUM(J34:K34)</f>
        <v>11.128426875611922</v>
      </c>
      <c r="M34" s="236"/>
      <c r="N34" s="328">
        <f t="shared" si="3"/>
        <v>-0.88315265383561714</v>
      </c>
      <c r="O34" s="328">
        <f t="shared" si="4"/>
        <v>-1.9418743584197595</v>
      </c>
      <c r="P34" s="327"/>
      <c r="Q34" s="328">
        <f t="shared" si="5"/>
        <v>-2.325314745071172</v>
      </c>
      <c r="R34" s="328">
        <f t="shared" si="6"/>
        <v>-0.57080586242324038</v>
      </c>
      <c r="S34" s="327"/>
      <c r="T34" s="328">
        <f t="shared" si="7"/>
        <v>-1.5839938094700301</v>
      </c>
      <c r="U34" s="328">
        <f t="shared" si="8"/>
        <v>-1.2573465996494559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72.629171827004768</v>
      </c>
      <c r="C36" s="333">
        <f t="shared" ref="C36:D36" si="12">SUM(C9:C34)</f>
        <v>85.14282817299528</v>
      </c>
      <c r="D36" s="333">
        <f t="shared" si="12"/>
        <v>157.77199999999996</v>
      </c>
      <c r="E36" s="333"/>
      <c r="F36" s="333">
        <f>SUM(F9:F34)</f>
        <v>74.368162457461821</v>
      </c>
      <c r="G36" s="333">
        <f t="shared" ref="G36:H36" si="13">SUM(G9:G34)</f>
        <v>83.841837542538158</v>
      </c>
      <c r="H36" s="333">
        <f t="shared" si="13"/>
        <v>158.21</v>
      </c>
      <c r="I36" s="333"/>
      <c r="J36" s="333">
        <f>SUM(J9:J34)</f>
        <v>81.29707725335841</v>
      </c>
      <c r="K36" s="333">
        <f t="shared" ref="K36:L36" si="14">SUM(K9:K34)</f>
        <v>88.603922746641572</v>
      </c>
      <c r="L36" s="333">
        <f t="shared" si="14"/>
        <v>169.9009999999999</v>
      </c>
      <c r="M36" s="258"/>
      <c r="N36" s="334">
        <f t="shared" si="3"/>
        <v>0.47434686710583485</v>
      </c>
      <c r="O36" s="334">
        <f>IF(F36&gt;0,(EXP(LN(J36/F36)/($J$6-$F$6))-1)*100,0)</f>
        <v>0.59564789875756752</v>
      </c>
      <c r="P36" s="335"/>
      <c r="Q36" s="334">
        <f t="shared" ref="Q36" si="15">IF(C36&gt;0,(EXP(LN(G36/C36)/($F$6-$B$6))-1)*100,0)</f>
        <v>-0.30748709060198776</v>
      </c>
      <c r="R36" s="334">
        <f t="shared" ref="R36" si="16">IF(G36&gt;0,(EXP(LN(K36/G36)/($J$6-$F$6))-1)*100,0)</f>
        <v>0.36897232535160196</v>
      </c>
      <c r="S36" s="335"/>
      <c r="T36" s="334">
        <f t="shared" ref="T36" si="17">IF(D36&gt;0,(EXP(LN(H36/D36)/($F$6-$B$6))-1)*100,0)</f>
        <v>5.5461606078743841E-2</v>
      </c>
      <c r="U36" s="334">
        <f t="shared" ref="U36" si="18">IF(H36&gt;0,(EXP(LN(L36/H36)/($J$6-$F$6))-1)*100,0)</f>
        <v>0.47641560095557089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Worcestershire</v>
      </c>
      <c r="Q1" s="19" t="str">
        <f>CONCATENATE("Occupation Table 5.1  Males: Employment Change by Status (SOC 2020), ",B$5,"-",L$5,", ",Info!B5)</f>
        <v>Occupation Table 5.1  Males: Employment Change by Status (SOC 2020), 2015-2035, Worcestershire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Worcestershire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9.6940166818803259</v>
      </c>
      <c r="C8" s="11">
        <v>1.4073752751342496</v>
      </c>
      <c r="D8" s="11">
        <v>2.2291661394237208</v>
      </c>
      <c r="E8" s="11">
        <f>SUM(B8:D8)</f>
        <v>13.330558096438295</v>
      </c>
      <c r="F8" s="11"/>
      <c r="G8" s="11">
        <v>10.640803951269797</v>
      </c>
      <c r="H8" s="11">
        <v>2.2033766259243222</v>
      </c>
      <c r="I8" s="11">
        <v>2.6304143514127705</v>
      </c>
      <c r="J8" s="11">
        <f>SUM(G8:I8)</f>
        <v>15.474594928606891</v>
      </c>
      <c r="K8" s="11"/>
      <c r="L8" s="11">
        <v>10.863108020889474</v>
      </c>
      <c r="M8" s="11">
        <v>2.6525732131435671</v>
      </c>
      <c r="N8" s="11">
        <v>2.8919899103102433</v>
      </c>
      <c r="O8" s="11">
        <f>SUM(L8:N8)</f>
        <v>16.407671144343283</v>
      </c>
      <c r="Q8" s="10" t="str">
        <f>name!E4</f>
        <v>Managers, directors and senior officials</v>
      </c>
      <c r="R8" s="11">
        <v>6.8544154879774171</v>
      </c>
      <c r="S8" s="11">
        <v>0.59716393059060047</v>
      </c>
      <c r="T8" s="11">
        <v>1.5250027493351108</v>
      </c>
      <c r="U8" s="11">
        <f>SUM(R8:T8)</f>
        <v>8.9765821679031284</v>
      </c>
      <c r="V8" s="11"/>
      <c r="W8" s="11">
        <v>7.2518347448170024</v>
      </c>
      <c r="X8" s="11">
        <v>0.98195696442989733</v>
      </c>
      <c r="Y8" s="11">
        <v>1.6545416331794194</v>
      </c>
      <c r="Z8" s="11">
        <f>SUM(W8:Y8)</f>
        <v>9.8883333424263196</v>
      </c>
      <c r="AA8" s="11"/>
      <c r="AB8" s="11">
        <v>7.1580327067389282</v>
      </c>
      <c r="AC8" s="11">
        <v>1.1079203859593769</v>
      </c>
      <c r="AD8" s="11">
        <v>1.8405916590711768</v>
      </c>
      <c r="AE8" s="11">
        <f>SUM(AB8:AD8)</f>
        <v>10.106544751769482</v>
      </c>
      <c r="AG8" s="10" t="str">
        <f>name!E4</f>
        <v>Managers, directors and senior officials</v>
      </c>
      <c r="AH8" s="11">
        <v>2.8396011939029142</v>
      </c>
      <c r="AI8" s="11">
        <v>0.8102113445436494</v>
      </c>
      <c r="AJ8" s="11">
        <v>0.70416339008860906</v>
      </c>
      <c r="AK8" s="11">
        <f>SUM(AH8:AJ8)</f>
        <v>4.3539759285351725</v>
      </c>
      <c r="AL8" s="11"/>
      <c r="AM8" s="11">
        <v>3.3889692064527912</v>
      </c>
      <c r="AN8" s="11">
        <v>1.2214196614944246</v>
      </c>
      <c r="AO8" s="11">
        <v>0.97587271823335053</v>
      </c>
      <c r="AP8" s="11">
        <f>SUM(AM8:AO8)</f>
        <v>5.5862615861805667</v>
      </c>
      <c r="AQ8" s="11"/>
      <c r="AR8" s="11">
        <v>3.7050753141505472</v>
      </c>
      <c r="AS8" s="11">
        <v>1.5446528271841899</v>
      </c>
      <c r="AT8" s="11">
        <v>1.0513982512390656</v>
      </c>
      <c r="AU8" s="11">
        <f>SUM(AR8:AT8)</f>
        <v>6.3011263925738028</v>
      </c>
    </row>
    <row r="9" spans="1:47" x14ac:dyDescent="0.2">
      <c r="A9" t="str">
        <f>name!E5</f>
        <v>Professional occupations</v>
      </c>
      <c r="B9" s="11">
        <v>19.34574637833795</v>
      </c>
      <c r="C9" s="11">
        <v>5.5225068061976366</v>
      </c>
      <c r="D9" s="11">
        <v>3.2223506077309074</v>
      </c>
      <c r="E9" s="11">
        <f t="shared" ref="E9:E18" si="0">SUM(B9:D9)</f>
        <v>28.090603792266492</v>
      </c>
      <c r="F9" s="11"/>
      <c r="G9" s="11">
        <v>22.829592981279259</v>
      </c>
      <c r="H9" s="11">
        <v>6.7742609289267381</v>
      </c>
      <c r="I9" s="11">
        <v>3.900308242661906</v>
      </c>
      <c r="J9" s="11">
        <f t="shared" ref="J9:J16" si="1">SUM(G9:I9)</f>
        <v>33.504162152867906</v>
      </c>
      <c r="K9" s="11"/>
      <c r="L9" s="11">
        <v>28.073211979457831</v>
      </c>
      <c r="M9" s="11">
        <v>8.3453668970933723</v>
      </c>
      <c r="N9" s="11">
        <v>3.7189293800350542</v>
      </c>
      <c r="O9" s="11">
        <f t="shared" ref="O9:O16" si="2">SUM(L9:N9)</f>
        <v>40.137508256586258</v>
      </c>
      <c r="Q9" s="10" t="str">
        <f>name!E5</f>
        <v>Professional occupations</v>
      </c>
      <c r="R9" s="11">
        <v>11.49845820501597</v>
      </c>
      <c r="S9" s="11">
        <v>1.0054131047206947</v>
      </c>
      <c r="T9" s="11">
        <v>2.2116065199481274</v>
      </c>
      <c r="U9" s="11">
        <f t="shared" ref="U9:U16" si="3">SUM(R9:T9)</f>
        <v>14.715477829684792</v>
      </c>
      <c r="V9" s="11"/>
      <c r="W9" s="11">
        <v>13.144164336960916</v>
      </c>
      <c r="X9" s="11">
        <v>1.4371734480931044</v>
      </c>
      <c r="Y9" s="11">
        <v>2.8297927223619492</v>
      </c>
      <c r="Z9" s="11">
        <f t="shared" ref="Z9:Z16" si="4">SUM(W9:Y9)</f>
        <v>17.411130507415969</v>
      </c>
      <c r="AA9" s="11"/>
      <c r="AB9" s="11">
        <v>16.502794108820744</v>
      </c>
      <c r="AC9" s="11">
        <v>2.0289453927632555</v>
      </c>
      <c r="AD9" s="11">
        <v>2.565467041428279</v>
      </c>
      <c r="AE9" s="11">
        <f t="shared" ref="AE9:AE16" si="5">SUM(AB9:AD9)</f>
        <v>21.097206543012277</v>
      </c>
      <c r="AG9" s="10" t="str">
        <f>name!E5</f>
        <v>Professional occupations</v>
      </c>
      <c r="AH9" s="11">
        <v>7.8472881733219797</v>
      </c>
      <c r="AI9" s="11">
        <v>4.5170937014769423</v>
      </c>
      <c r="AJ9" s="11">
        <v>1.0107440877827791</v>
      </c>
      <c r="AK9" s="11">
        <f t="shared" ref="AK9:AK18" si="6">SUM(AH9:AJ9)</f>
        <v>13.375125962581702</v>
      </c>
      <c r="AL9" s="11"/>
      <c r="AM9" s="11">
        <v>9.6854286443183515</v>
      </c>
      <c r="AN9" s="11">
        <v>5.3370874808336319</v>
      </c>
      <c r="AO9" s="11">
        <v>1.0705155202999554</v>
      </c>
      <c r="AP9" s="11">
        <f t="shared" ref="AP9:AP18" si="7">SUM(AM9:AO9)</f>
        <v>16.093031645451941</v>
      </c>
      <c r="AQ9" s="11"/>
      <c r="AR9" s="11">
        <v>11.570417870637096</v>
      </c>
      <c r="AS9" s="11">
        <v>6.3164215043301173</v>
      </c>
      <c r="AT9" s="11">
        <v>1.1534623386067751</v>
      </c>
      <c r="AU9" s="11">
        <f t="shared" ref="AU9:AU18" si="8">SUM(AR9:AT9)</f>
        <v>19.040301713573989</v>
      </c>
    </row>
    <row r="10" spans="1:47" x14ac:dyDescent="0.2">
      <c r="A10" t="str">
        <f>name!E6</f>
        <v>Associate professional occupations</v>
      </c>
      <c r="B10" s="11">
        <v>11.961865872139061</v>
      </c>
      <c r="C10" s="11">
        <v>3.6895330145802627</v>
      </c>
      <c r="D10" s="11">
        <v>2.6470771683842469</v>
      </c>
      <c r="E10" s="11">
        <f t="shared" si="0"/>
        <v>18.298476055103571</v>
      </c>
      <c r="F10" s="11"/>
      <c r="G10" s="11">
        <v>13.281272797792445</v>
      </c>
      <c r="H10" s="11">
        <v>4.3681005670647481</v>
      </c>
      <c r="I10" s="11">
        <v>2.5526462319211185</v>
      </c>
      <c r="J10" s="11">
        <f t="shared" si="1"/>
        <v>20.202019596778314</v>
      </c>
      <c r="K10" s="11"/>
      <c r="L10" s="11">
        <v>15.55944450356475</v>
      </c>
      <c r="M10" s="11">
        <v>5.6932147905396882</v>
      </c>
      <c r="N10" s="11">
        <v>2.6924698752797807</v>
      </c>
      <c r="O10" s="11">
        <f t="shared" si="2"/>
        <v>23.94512916938422</v>
      </c>
      <c r="Q10" s="10" t="str">
        <f>name!E6</f>
        <v>Associate professional occupations</v>
      </c>
      <c r="R10" s="11">
        <v>7.5914080888793016</v>
      </c>
      <c r="S10" s="11">
        <v>0.99084388755306485</v>
      </c>
      <c r="T10" s="11">
        <v>1.6089052947968745</v>
      </c>
      <c r="U10" s="11">
        <f t="shared" si="3"/>
        <v>10.191157271229242</v>
      </c>
      <c r="V10" s="11"/>
      <c r="W10" s="11">
        <v>8.0389115013511603</v>
      </c>
      <c r="X10" s="11">
        <v>1.3261067837225828</v>
      </c>
      <c r="Y10" s="11">
        <v>1.6572869873356173</v>
      </c>
      <c r="Z10" s="11">
        <f t="shared" si="4"/>
        <v>11.02230527240936</v>
      </c>
      <c r="AA10" s="11"/>
      <c r="AB10" s="11">
        <v>7.8705736671215538</v>
      </c>
      <c r="AC10" s="11">
        <v>1.4501048470334978</v>
      </c>
      <c r="AD10" s="11">
        <v>1.7760331651622139</v>
      </c>
      <c r="AE10" s="11">
        <f t="shared" si="5"/>
        <v>11.096711679317266</v>
      </c>
      <c r="AG10" s="10" t="str">
        <f>name!E6</f>
        <v>Associate professional occupations</v>
      </c>
      <c r="AH10" s="11">
        <v>4.3704577832597584</v>
      </c>
      <c r="AI10" s="11">
        <v>2.698689127027198</v>
      </c>
      <c r="AJ10" s="11">
        <v>1.0381718735873726</v>
      </c>
      <c r="AK10" s="11">
        <f t="shared" si="6"/>
        <v>8.1073187838743301</v>
      </c>
      <c r="AL10" s="11"/>
      <c r="AM10" s="11">
        <v>5.2423612964412749</v>
      </c>
      <c r="AN10" s="11">
        <v>3.0419937833421673</v>
      </c>
      <c r="AO10" s="11">
        <v>0.89535924458550098</v>
      </c>
      <c r="AP10" s="11">
        <f t="shared" si="7"/>
        <v>9.179714324368943</v>
      </c>
      <c r="AQ10" s="11"/>
      <c r="AR10" s="11">
        <v>7.6888708364432006</v>
      </c>
      <c r="AS10" s="11">
        <v>4.2431099435061901</v>
      </c>
      <c r="AT10" s="11">
        <v>0.91643671011756578</v>
      </c>
      <c r="AU10" s="11">
        <f t="shared" si="8"/>
        <v>12.848417490066957</v>
      </c>
    </row>
    <row r="11" spans="1:47" x14ac:dyDescent="0.2">
      <c r="A11" t="str">
        <f>name!E7</f>
        <v>Administrative and secretarial occupations</v>
      </c>
      <c r="B11" s="11">
        <v>10.444181517002836</v>
      </c>
      <c r="C11" s="11">
        <v>8.2002770657677519</v>
      </c>
      <c r="D11" s="11">
        <v>0.71945541451935835</v>
      </c>
      <c r="E11" s="11">
        <f t="shared" si="0"/>
        <v>19.363913997289949</v>
      </c>
      <c r="F11" s="11"/>
      <c r="G11" s="11">
        <v>10.041763533013651</v>
      </c>
      <c r="H11" s="11">
        <v>7.783973496340681</v>
      </c>
      <c r="I11" s="11">
        <v>0.58398417115435053</v>
      </c>
      <c r="J11" s="11">
        <f t="shared" si="1"/>
        <v>18.409721200508685</v>
      </c>
      <c r="K11" s="11"/>
      <c r="L11" s="11">
        <v>10.18455611922537</v>
      </c>
      <c r="M11" s="11">
        <v>7.1434908847463863</v>
      </c>
      <c r="N11" s="11">
        <v>0.5273294031182878</v>
      </c>
      <c r="O11" s="11">
        <f t="shared" si="2"/>
        <v>17.855376407090041</v>
      </c>
      <c r="Q11" s="10" t="str">
        <f>name!E7</f>
        <v>Administrative and secretarial occupations</v>
      </c>
      <c r="R11" s="11">
        <v>3.7035988959604711</v>
      </c>
      <c r="S11" s="11">
        <v>1.2839356197513099</v>
      </c>
      <c r="T11" s="11">
        <v>0.20840698433841714</v>
      </c>
      <c r="U11" s="11">
        <f t="shared" si="3"/>
        <v>5.1959415000501981</v>
      </c>
      <c r="V11" s="11"/>
      <c r="W11" s="11">
        <v>3.8127508231017178</v>
      </c>
      <c r="X11" s="11">
        <v>1.430989808873838</v>
      </c>
      <c r="Y11" s="11">
        <v>0.18687528332274173</v>
      </c>
      <c r="Z11" s="11">
        <f t="shared" si="4"/>
        <v>5.4306159152982971</v>
      </c>
      <c r="AA11" s="11"/>
      <c r="AB11" s="11">
        <v>4.8722129667369023</v>
      </c>
      <c r="AC11" s="11">
        <v>1.5207941685060156</v>
      </c>
      <c r="AD11" s="11">
        <v>0.26488096007679146</v>
      </c>
      <c r="AE11" s="11">
        <f t="shared" si="5"/>
        <v>6.6578880953197093</v>
      </c>
      <c r="AG11" s="10" t="str">
        <f>name!E7</f>
        <v>Administrative and secretarial occupations</v>
      </c>
      <c r="AH11" s="11">
        <v>6.7405826210423667</v>
      </c>
      <c r="AI11" s="11">
        <v>6.9163414460164443</v>
      </c>
      <c r="AJ11" s="11">
        <v>0.51104843018094082</v>
      </c>
      <c r="AK11" s="11">
        <f t="shared" si="6"/>
        <v>14.16797249723975</v>
      </c>
      <c r="AL11" s="11"/>
      <c r="AM11" s="11">
        <v>6.2290127099119426</v>
      </c>
      <c r="AN11" s="11">
        <v>6.3529836874668453</v>
      </c>
      <c r="AO11" s="11">
        <v>0.39710888783160853</v>
      </c>
      <c r="AP11" s="11">
        <f t="shared" si="7"/>
        <v>12.979105285210396</v>
      </c>
      <c r="AQ11" s="11"/>
      <c r="AR11" s="11">
        <v>5.3123431524884763</v>
      </c>
      <c r="AS11" s="11">
        <v>5.6226967162403678</v>
      </c>
      <c r="AT11" s="11">
        <v>0.26244844304149639</v>
      </c>
      <c r="AU11" s="11">
        <f t="shared" si="8"/>
        <v>11.197488311770339</v>
      </c>
    </row>
    <row r="12" spans="1:47" x14ac:dyDescent="0.2">
      <c r="A12" t="str">
        <f>name!E8</f>
        <v>Skilled trades occupations</v>
      </c>
      <c r="B12" s="11">
        <v>11.751844417296651</v>
      </c>
      <c r="C12" s="11">
        <v>1.78284551409044</v>
      </c>
      <c r="D12" s="11">
        <v>5.7658516696542517</v>
      </c>
      <c r="E12" s="11">
        <f t="shared" si="0"/>
        <v>19.300541601041342</v>
      </c>
      <c r="F12" s="11"/>
      <c r="G12" s="11">
        <v>9.1594595359124131</v>
      </c>
      <c r="H12" s="11">
        <v>1.4590414106153571</v>
      </c>
      <c r="I12" s="11">
        <v>6.0216994687734147</v>
      </c>
      <c r="J12" s="11">
        <f t="shared" si="1"/>
        <v>16.640200415301187</v>
      </c>
      <c r="K12" s="11"/>
      <c r="L12" s="11">
        <v>7.4292523852234371</v>
      </c>
      <c r="M12" s="11">
        <v>1.8387001327484824</v>
      </c>
      <c r="N12" s="11">
        <v>6.1371418467569692</v>
      </c>
      <c r="O12" s="11">
        <f t="shared" si="2"/>
        <v>15.405094364728889</v>
      </c>
      <c r="Q12" s="10" t="str">
        <f>name!E8</f>
        <v>Skilled trades occupations</v>
      </c>
      <c r="R12" s="11">
        <v>11.095015641057699</v>
      </c>
      <c r="S12" s="11">
        <v>1.2502022983600507</v>
      </c>
      <c r="T12" s="11">
        <v>5.2319933815637052</v>
      </c>
      <c r="U12" s="11">
        <f t="shared" si="3"/>
        <v>17.577211320981455</v>
      </c>
      <c r="V12" s="11"/>
      <c r="W12" s="11">
        <v>8.4625761457759605</v>
      </c>
      <c r="X12" s="11">
        <v>0.96903620223230591</v>
      </c>
      <c r="Y12" s="11">
        <v>5.358938244997888</v>
      </c>
      <c r="Z12" s="11">
        <f t="shared" si="4"/>
        <v>14.790550593006156</v>
      </c>
      <c r="AA12" s="11"/>
      <c r="AB12" s="11">
        <v>6.6602595026576203</v>
      </c>
      <c r="AC12" s="11">
        <v>1.2378018560599398</v>
      </c>
      <c r="AD12" s="11">
        <v>5.3877436161440881</v>
      </c>
      <c r="AE12" s="11">
        <f t="shared" si="5"/>
        <v>13.285804974861648</v>
      </c>
      <c r="AG12" s="10" t="str">
        <f>name!E8</f>
        <v>Skilled trades occupations</v>
      </c>
      <c r="AH12" s="11">
        <v>0.65682877623894764</v>
      </c>
      <c r="AI12" s="11">
        <v>0.53264321573038975</v>
      </c>
      <c r="AJ12" s="11">
        <v>0.53385828809054503</v>
      </c>
      <c r="AK12" s="11">
        <f t="shared" si="6"/>
        <v>1.7233302800598826</v>
      </c>
      <c r="AL12" s="11"/>
      <c r="AM12" s="11">
        <v>0.69688339013644851</v>
      </c>
      <c r="AN12" s="11">
        <v>0.49000520838305156</v>
      </c>
      <c r="AO12" s="11">
        <v>0.6627612237755276</v>
      </c>
      <c r="AP12" s="11">
        <f t="shared" si="7"/>
        <v>1.8496498222950277</v>
      </c>
      <c r="AQ12" s="11"/>
      <c r="AR12" s="11">
        <v>0.76899288256581655</v>
      </c>
      <c r="AS12" s="11">
        <v>0.60089827668854168</v>
      </c>
      <c r="AT12" s="11">
        <v>0.74939823061288213</v>
      </c>
      <c r="AU12" s="11">
        <f t="shared" si="8"/>
        <v>2.11928938986724</v>
      </c>
    </row>
    <row r="13" spans="1:47" x14ac:dyDescent="0.2">
      <c r="A13" t="str">
        <f>name!E9</f>
        <v>Caring, leisure and other service occupations</v>
      </c>
      <c r="B13" s="11">
        <v>7.4691647271553476</v>
      </c>
      <c r="C13" s="11">
        <v>6.9637220480000686</v>
      </c>
      <c r="D13" s="11">
        <v>1.3405176719561458</v>
      </c>
      <c r="E13" s="11">
        <f t="shared" si="0"/>
        <v>15.773404447111563</v>
      </c>
      <c r="F13" s="11"/>
      <c r="G13" s="11">
        <v>7.3339985371836187</v>
      </c>
      <c r="H13" s="11">
        <v>6.7132159091918933</v>
      </c>
      <c r="I13" s="11">
        <v>1.1787333031560057</v>
      </c>
      <c r="J13" s="11">
        <f t="shared" si="1"/>
        <v>15.225947749531519</v>
      </c>
      <c r="K13" s="11"/>
      <c r="L13" s="11">
        <v>8.4620363910150065</v>
      </c>
      <c r="M13" s="11">
        <v>6.7106578971637498</v>
      </c>
      <c r="N13" s="11">
        <v>1.4994113038974242</v>
      </c>
      <c r="O13" s="11">
        <f t="shared" si="2"/>
        <v>16.672105592076182</v>
      </c>
      <c r="Q13" s="10" t="str">
        <f>name!E9</f>
        <v>Caring, leisure and other service occupations</v>
      </c>
      <c r="R13" s="11">
        <v>1.4792086648938427</v>
      </c>
      <c r="S13" s="11">
        <v>0.72332087446793603</v>
      </c>
      <c r="T13" s="11">
        <v>0.21262525906722313</v>
      </c>
      <c r="U13" s="11">
        <f t="shared" si="3"/>
        <v>2.4151547984290018</v>
      </c>
      <c r="V13" s="11"/>
      <c r="W13" s="11">
        <v>1.3479367115214889</v>
      </c>
      <c r="X13" s="11">
        <v>0.77545304888996025</v>
      </c>
      <c r="Y13" s="11">
        <v>0.21023365770715596</v>
      </c>
      <c r="Z13" s="11">
        <f t="shared" si="4"/>
        <v>2.3336234181186049</v>
      </c>
      <c r="AA13" s="11"/>
      <c r="AB13" s="11">
        <v>1.4559264958700644</v>
      </c>
      <c r="AC13" s="11">
        <v>0.98238304062826376</v>
      </c>
      <c r="AD13" s="11">
        <v>0.326156564688664</v>
      </c>
      <c r="AE13" s="11">
        <f t="shared" si="5"/>
        <v>2.7644661011869922</v>
      </c>
      <c r="AG13" s="10" t="str">
        <f>name!E9</f>
        <v>Caring, leisure and other service occupations</v>
      </c>
      <c r="AH13" s="11">
        <v>5.9899560622615056</v>
      </c>
      <c r="AI13" s="11">
        <v>6.2404011735321347</v>
      </c>
      <c r="AJ13" s="11">
        <v>1.1278924128889225</v>
      </c>
      <c r="AK13" s="11">
        <f t="shared" si="6"/>
        <v>13.358249648682563</v>
      </c>
      <c r="AL13" s="11"/>
      <c r="AM13" s="11">
        <v>5.9860618256621292</v>
      </c>
      <c r="AN13" s="11">
        <v>5.937762860301933</v>
      </c>
      <c r="AO13" s="11">
        <v>0.96849964544884959</v>
      </c>
      <c r="AP13" s="11">
        <f t="shared" si="7"/>
        <v>12.892324331412912</v>
      </c>
      <c r="AQ13" s="11"/>
      <c r="AR13" s="11">
        <v>7.0061098951449425</v>
      </c>
      <c r="AS13" s="11">
        <v>5.7282748565354851</v>
      </c>
      <c r="AT13" s="11">
        <v>1.1732547392087596</v>
      </c>
      <c r="AU13" s="11">
        <f t="shared" si="8"/>
        <v>13.907639490889187</v>
      </c>
    </row>
    <row r="14" spans="1:47" x14ac:dyDescent="0.2">
      <c r="A14" t="str">
        <f>name!E10</f>
        <v>Sales and customer service occupations</v>
      </c>
      <c r="B14" s="11">
        <v>4.5467502708237477</v>
      </c>
      <c r="C14" s="11">
        <v>7.1937694726165287</v>
      </c>
      <c r="D14" s="11">
        <v>0.78963046452421826</v>
      </c>
      <c r="E14" s="11">
        <f t="shared" si="0"/>
        <v>12.530150207964496</v>
      </c>
      <c r="F14" s="11"/>
      <c r="G14" s="11">
        <v>4.1851338526521609</v>
      </c>
      <c r="H14" s="11">
        <v>6.9320920113497175</v>
      </c>
      <c r="I14" s="11">
        <v>0.523940280139361</v>
      </c>
      <c r="J14" s="11">
        <f t="shared" si="1"/>
        <v>11.641166144141238</v>
      </c>
      <c r="K14" s="11"/>
      <c r="L14" s="11">
        <v>4.3641674250788993</v>
      </c>
      <c r="M14" s="11">
        <v>7.3970847174027732</v>
      </c>
      <c r="N14" s="11">
        <v>0.43452268321773291</v>
      </c>
      <c r="O14" s="11">
        <f t="shared" si="2"/>
        <v>12.195774825699406</v>
      </c>
      <c r="Q14" s="10" t="str">
        <f>name!E10</f>
        <v>Sales and customer service occupations</v>
      </c>
      <c r="R14" s="11">
        <v>2.4696720259270664</v>
      </c>
      <c r="S14" s="11">
        <v>2.1099368212236187</v>
      </c>
      <c r="T14" s="11">
        <v>0.48890316359955494</v>
      </c>
      <c r="U14" s="11">
        <f t="shared" si="3"/>
        <v>5.0685120107502399</v>
      </c>
      <c r="V14" s="11"/>
      <c r="W14" s="11">
        <v>2.3167649156806664</v>
      </c>
      <c r="X14" s="11">
        <v>2.3570287598142632</v>
      </c>
      <c r="Y14" s="11">
        <v>0.31092114306907642</v>
      </c>
      <c r="Z14" s="11">
        <f t="shared" si="4"/>
        <v>4.9847148185640053</v>
      </c>
      <c r="AA14" s="11"/>
      <c r="AB14" s="11">
        <v>2.5539247921724169</v>
      </c>
      <c r="AC14" s="11">
        <v>2.6671360760253062</v>
      </c>
      <c r="AD14" s="11">
        <v>0.28498213376705339</v>
      </c>
      <c r="AE14" s="11">
        <f t="shared" si="5"/>
        <v>5.5060430019647768</v>
      </c>
      <c r="AG14" s="10" t="str">
        <f>name!E10</f>
        <v>Sales and customer service occupations</v>
      </c>
      <c r="AH14" s="11">
        <v>2.0770782448966831</v>
      </c>
      <c r="AI14" s="11">
        <v>5.0838326513929077</v>
      </c>
      <c r="AJ14" s="11">
        <v>0.30072730092466282</v>
      </c>
      <c r="AK14" s="11">
        <f t="shared" si="6"/>
        <v>7.4616381972142545</v>
      </c>
      <c r="AL14" s="11"/>
      <c r="AM14" s="11">
        <v>1.8683689369714935</v>
      </c>
      <c r="AN14" s="11">
        <v>4.5750632515354548</v>
      </c>
      <c r="AO14" s="11">
        <v>0.21301913707028441</v>
      </c>
      <c r="AP14" s="11">
        <f t="shared" si="7"/>
        <v>6.6564513255772324</v>
      </c>
      <c r="AQ14" s="11"/>
      <c r="AR14" s="11">
        <v>1.8102426329064809</v>
      </c>
      <c r="AS14" s="11">
        <v>4.7299486413774732</v>
      </c>
      <c r="AT14" s="11">
        <v>0.14954054945067966</v>
      </c>
      <c r="AU14" s="11">
        <f t="shared" si="8"/>
        <v>6.6897318237346335</v>
      </c>
    </row>
    <row r="15" spans="1:47" x14ac:dyDescent="0.2">
      <c r="A15" t="str">
        <f>name!E11</f>
        <v>Process, plant and machine operatives</v>
      </c>
      <c r="B15" s="11">
        <v>10.040451043578425</v>
      </c>
      <c r="C15" s="11">
        <v>1.4890692786363056</v>
      </c>
      <c r="D15" s="11">
        <v>1.3897974351624351</v>
      </c>
      <c r="E15" s="11">
        <f t="shared" si="0"/>
        <v>12.919317757377167</v>
      </c>
      <c r="F15" s="11"/>
      <c r="G15" s="11">
        <v>7.5425828515003737</v>
      </c>
      <c r="H15" s="11">
        <v>1.8760118209477843</v>
      </c>
      <c r="I15" s="11">
        <v>1.6391261020920358</v>
      </c>
      <c r="J15" s="11">
        <f t="shared" si="1"/>
        <v>11.057720774540194</v>
      </c>
      <c r="K15" s="11"/>
      <c r="L15" s="11">
        <v>6.8205032132455763</v>
      </c>
      <c r="M15" s="11">
        <v>2.2859439653607407</v>
      </c>
      <c r="N15" s="11">
        <v>1.9820177753221453</v>
      </c>
      <c r="O15" s="11">
        <f t="shared" si="2"/>
        <v>11.088464953928462</v>
      </c>
      <c r="Q15" s="10" t="str">
        <f>name!E11</f>
        <v>Process, plant and machine operatives</v>
      </c>
      <c r="R15" s="11">
        <v>8.8196376743552296</v>
      </c>
      <c r="S15" s="11">
        <v>1.0768857180565685</v>
      </c>
      <c r="T15" s="11">
        <v>1.2812346525528424</v>
      </c>
      <c r="U15" s="11">
        <f t="shared" si="3"/>
        <v>11.177758044964641</v>
      </c>
      <c r="V15" s="11"/>
      <c r="W15" s="11">
        <v>6.6146748049136948</v>
      </c>
      <c r="X15" s="11">
        <v>1.4720758430271366</v>
      </c>
      <c r="Y15" s="11">
        <v>1.4971140724686165</v>
      </c>
      <c r="Z15" s="11">
        <f t="shared" si="4"/>
        <v>9.5838647204094478</v>
      </c>
      <c r="AA15" s="11"/>
      <c r="AB15" s="11">
        <v>5.7877465217825463</v>
      </c>
      <c r="AC15" s="11">
        <v>1.6851343981414832</v>
      </c>
      <c r="AD15" s="11">
        <v>1.8067657753259883</v>
      </c>
      <c r="AE15" s="11">
        <f t="shared" si="5"/>
        <v>9.2796466952500172</v>
      </c>
      <c r="AG15" s="10" t="str">
        <f>name!E11</f>
        <v>Process, plant and machine operatives</v>
      </c>
      <c r="AH15" s="11">
        <v>1.2208133692231995</v>
      </c>
      <c r="AI15" s="11">
        <v>0.41218356057973699</v>
      </c>
      <c r="AJ15" s="11">
        <v>0.10856278260959433</v>
      </c>
      <c r="AK15" s="11">
        <f t="shared" si="6"/>
        <v>1.7415597124125308</v>
      </c>
      <c r="AL15" s="11"/>
      <c r="AM15" s="11">
        <v>0.92790804658668502</v>
      </c>
      <c r="AN15" s="11">
        <v>0.40393597792064762</v>
      </c>
      <c r="AO15" s="11">
        <v>0.14201202962341855</v>
      </c>
      <c r="AP15" s="11">
        <f t="shared" si="7"/>
        <v>1.4738560541307513</v>
      </c>
      <c r="AQ15" s="11"/>
      <c r="AR15" s="11">
        <v>1.0327566914630295</v>
      </c>
      <c r="AS15" s="11">
        <v>0.6008095672192566</v>
      </c>
      <c r="AT15" s="11">
        <v>0.17525199999615793</v>
      </c>
      <c r="AU15" s="11">
        <f t="shared" si="8"/>
        <v>1.808818258678444</v>
      </c>
    </row>
    <row r="16" spans="1:47" x14ac:dyDescent="0.2">
      <c r="A16" t="str">
        <f>name!E12</f>
        <v>Elementary occupations</v>
      </c>
      <c r="B16" s="11">
        <v>7.700521815147706</v>
      </c>
      <c r="C16" s="11">
        <v>8.7245305740709078</v>
      </c>
      <c r="D16" s="11">
        <v>1.7399816561885171</v>
      </c>
      <c r="E16" s="11">
        <f t="shared" si="0"/>
        <v>18.165034045407133</v>
      </c>
      <c r="F16" s="11"/>
      <c r="G16" s="11">
        <v>6.2038390837009407</v>
      </c>
      <c r="H16" s="11">
        <v>8.224554322574944</v>
      </c>
      <c r="I16" s="11">
        <v>1.6260736314481565</v>
      </c>
      <c r="J16" s="11">
        <f t="shared" si="1"/>
        <v>16.054467037724041</v>
      </c>
      <c r="K16" s="11"/>
      <c r="L16" s="11">
        <v>6.7617255774200498</v>
      </c>
      <c r="M16" s="11">
        <v>7.2931071671204624</v>
      </c>
      <c r="N16" s="11">
        <v>2.1390425416226404</v>
      </c>
      <c r="O16" s="11">
        <f t="shared" si="2"/>
        <v>16.193875286163152</v>
      </c>
      <c r="Q16" s="10" t="str">
        <f>name!E12</f>
        <v>Elementary occupations</v>
      </c>
      <c r="R16" s="11">
        <v>5.974607701900676</v>
      </c>
      <c r="S16" s="11">
        <v>3.0038858743806132</v>
      </c>
      <c r="T16" s="11">
        <v>0.84653965272125875</v>
      </c>
      <c r="U16" s="11">
        <f t="shared" si="3"/>
        <v>9.8250332290025479</v>
      </c>
      <c r="V16" s="11"/>
      <c r="W16" s="11">
        <v>4.7308955813024669</v>
      </c>
      <c r="X16" s="11">
        <v>2.8639171942868971</v>
      </c>
      <c r="Y16" s="11">
        <v>0.80188617930062722</v>
      </c>
      <c r="Z16" s="11">
        <f t="shared" si="4"/>
        <v>8.3966989548899917</v>
      </c>
      <c r="AA16" s="11"/>
      <c r="AB16" s="11">
        <v>5.1339095693561125</v>
      </c>
      <c r="AC16" s="11">
        <v>2.6086766610003296</v>
      </c>
      <c r="AD16" s="11">
        <v>1.067024673602935</v>
      </c>
      <c r="AE16" s="11">
        <f t="shared" si="5"/>
        <v>8.8096109039593777</v>
      </c>
      <c r="AG16" s="10" t="str">
        <f>name!E12</f>
        <v>Elementary occupations</v>
      </c>
      <c r="AH16" s="11">
        <v>1.7259141132470335</v>
      </c>
      <c r="AI16" s="11">
        <v>5.7206446996902942</v>
      </c>
      <c r="AJ16" s="11">
        <v>0.89344200346725988</v>
      </c>
      <c r="AK16" s="11">
        <f t="shared" si="6"/>
        <v>8.3400008164045882</v>
      </c>
      <c r="AL16" s="11"/>
      <c r="AM16" s="11">
        <v>1.472943502398476</v>
      </c>
      <c r="AN16" s="11">
        <v>5.3606371282880483</v>
      </c>
      <c r="AO16" s="11">
        <v>0.82418745214752964</v>
      </c>
      <c r="AP16" s="11">
        <f t="shared" si="7"/>
        <v>7.6577680828340542</v>
      </c>
      <c r="AQ16" s="11"/>
      <c r="AR16" s="11">
        <v>1.6278160080639368</v>
      </c>
      <c r="AS16" s="11">
        <v>4.6844305061201323</v>
      </c>
      <c r="AT16" s="11">
        <v>1.0720178680197059</v>
      </c>
      <c r="AU16" s="11">
        <f t="shared" si="8"/>
        <v>7.3842643822037752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92.954542723362053</v>
      </c>
      <c r="C18" s="34">
        <f t="shared" ref="C18:D18" si="9">SUM(C8:C16)</f>
        <v>44.973629049094157</v>
      </c>
      <c r="D18" s="34">
        <f t="shared" si="9"/>
        <v>19.843828227543803</v>
      </c>
      <c r="E18" s="34">
        <f t="shared" si="0"/>
        <v>157.77200000000002</v>
      </c>
      <c r="F18" s="34"/>
      <c r="G18" s="34">
        <f>SUM(G8:G16)</f>
        <v>91.21844712430466</v>
      </c>
      <c r="H18" s="34">
        <f t="shared" ref="H18:I18" si="10">SUM(H8:H16)</f>
        <v>46.334627092936181</v>
      </c>
      <c r="I18" s="34">
        <f t="shared" si="10"/>
        <v>20.656925782759117</v>
      </c>
      <c r="J18" s="34">
        <f t="shared" ref="J18" si="11">SUM(G18:I18)</f>
        <v>158.20999999999995</v>
      </c>
      <c r="K18" s="34"/>
      <c r="L18" s="34">
        <f>SUM(L8:L16)</f>
        <v>98.518005615120387</v>
      </c>
      <c r="M18" s="34">
        <f t="shared" ref="M18:N18" si="12">SUM(M8:M16)</f>
        <v>49.360139665319231</v>
      </c>
      <c r="N18" s="34">
        <f t="shared" si="12"/>
        <v>22.022854719560275</v>
      </c>
      <c r="O18" s="34">
        <f>SUM(L18:N18)</f>
        <v>169.9009999999999</v>
      </c>
      <c r="Q18" s="231" t="str">
        <f>name!E3</f>
        <v>All occupations</v>
      </c>
      <c r="R18" s="34">
        <f>SUM(R8:R16)</f>
        <v>59.486022385967665</v>
      </c>
      <c r="S18" s="34">
        <f t="shared" ref="S18:T18" si="13">SUM(S8:S16)</f>
        <v>12.041588129104456</v>
      </c>
      <c r="T18" s="34">
        <f t="shared" si="13"/>
        <v>13.615217657923115</v>
      </c>
      <c r="U18" s="34">
        <f t="shared" ref="U18" si="14">SUM(R18:T18)</f>
        <v>85.142828172995237</v>
      </c>
      <c r="V18" s="34"/>
      <c r="W18" s="34">
        <f>SUM(W8:W16)</f>
        <v>55.720509565425083</v>
      </c>
      <c r="X18" s="34">
        <f t="shared" ref="X18:Y18" si="15">SUM(X8:X16)</f>
        <v>13.613738053369984</v>
      </c>
      <c r="Y18" s="34">
        <f t="shared" si="15"/>
        <v>14.507589923743094</v>
      </c>
      <c r="Z18" s="34">
        <f t="shared" ref="Z18" si="16">SUM(W18:Y18)</f>
        <v>83.841837542538158</v>
      </c>
      <c r="AA18" s="34"/>
      <c r="AB18" s="34">
        <f>SUM(AB8:AB16)</f>
        <v>57.995380331256897</v>
      </c>
      <c r="AC18" s="34">
        <f t="shared" ref="AC18:AD18" si="17">SUM(AC8:AC16)</f>
        <v>15.288896826117469</v>
      </c>
      <c r="AD18" s="34">
        <f t="shared" si="17"/>
        <v>15.319645589267191</v>
      </c>
      <c r="AE18" s="34">
        <f t="shared" ref="AE18" si="18">SUM(AB18:AD18)</f>
        <v>88.603922746641558</v>
      </c>
      <c r="AG18" s="231" t="str">
        <f>name!E3</f>
        <v>All occupations</v>
      </c>
      <c r="AH18" s="34">
        <f>SUM(AH8:AH16)</f>
        <v>33.468520337394388</v>
      </c>
      <c r="AI18" s="34">
        <f t="shared" ref="AI18:AJ18" si="19">SUM(AI8:AI16)</f>
        <v>32.932040919989703</v>
      </c>
      <c r="AJ18" s="34">
        <f t="shared" si="19"/>
        <v>6.2286105696206864</v>
      </c>
      <c r="AK18" s="34">
        <f t="shared" si="6"/>
        <v>72.629171827004768</v>
      </c>
      <c r="AL18" s="34"/>
      <c r="AM18" s="34">
        <f>SUM(AM8:AM16)</f>
        <v>35.497937558879599</v>
      </c>
      <c r="AN18" s="34">
        <f t="shared" ref="AN18:AO18" si="20">SUM(AN8:AN16)</f>
        <v>32.720889039566202</v>
      </c>
      <c r="AO18" s="34">
        <f t="shared" si="20"/>
        <v>6.1493358590160243</v>
      </c>
      <c r="AP18" s="34">
        <f t="shared" si="7"/>
        <v>74.368162457461821</v>
      </c>
      <c r="AQ18" s="34"/>
      <c r="AR18" s="34">
        <f>SUM(AR8:AR16)</f>
        <v>40.522625283863526</v>
      </c>
      <c r="AS18" s="34">
        <f t="shared" ref="AS18:AT18" si="21">SUM(AS8:AS16)</f>
        <v>34.071242839201751</v>
      </c>
      <c r="AT18" s="34">
        <f t="shared" si="21"/>
        <v>6.7032091302930876</v>
      </c>
      <c r="AU18" s="34">
        <f t="shared" si="8"/>
        <v>81.297077253358367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10.428771308929209</v>
      </c>
      <c r="C26" s="18">
        <f t="shared" ref="C26:O26" si="22">C8/C$18*100</f>
        <v>3.1293344675341395</v>
      </c>
      <c r="D26" s="18">
        <f t="shared" si="22"/>
        <v>11.233548858932242</v>
      </c>
      <c r="E26" s="18">
        <f t="shared" si="22"/>
        <v>8.449254681716841</v>
      </c>
      <c r="F26" s="18"/>
      <c r="G26" s="18">
        <f t="shared" si="22"/>
        <v>11.66518866164146</v>
      </c>
      <c r="H26" s="18">
        <f t="shared" si="22"/>
        <v>4.7553563375073153</v>
      </c>
      <c r="I26" s="18">
        <f t="shared" si="22"/>
        <v>12.733813245377451</v>
      </c>
      <c r="J26" s="18">
        <f t="shared" si="22"/>
        <v>9.7810472970146609</v>
      </c>
      <c r="K26" s="18"/>
      <c r="L26" s="18">
        <f t="shared" si="22"/>
        <v>11.026520434577515</v>
      </c>
      <c r="M26" s="18">
        <f t="shared" si="22"/>
        <v>5.3739175600576408</v>
      </c>
      <c r="N26" s="18">
        <f t="shared" si="22"/>
        <v>13.13176673567952</v>
      </c>
      <c r="O26" s="18">
        <f t="shared" si="22"/>
        <v>9.6571951573818247</v>
      </c>
      <c r="Q26" t="str">
        <f>$A$8</f>
        <v>Managers, directors and senior officials</v>
      </c>
      <c r="R26" s="18">
        <f>R8/R$18*100</f>
        <v>11.522732926238358</v>
      </c>
      <c r="S26" s="18">
        <f t="shared" ref="S26:U26" si="23">S8/S$18*100</f>
        <v>4.9591791729469499</v>
      </c>
      <c r="T26" s="18">
        <f t="shared" si="23"/>
        <v>11.200722512487083</v>
      </c>
      <c r="U26" s="18">
        <f t="shared" si="23"/>
        <v>10.542969220689139</v>
      </c>
      <c r="V26" s="18"/>
      <c r="W26" s="18">
        <f t="shared" ref="W26:Z26" si="24">W8/W$18*100</f>
        <v>13.014659774965178</v>
      </c>
      <c r="X26" s="18">
        <f t="shared" si="24"/>
        <v>7.2129855927911057</v>
      </c>
      <c r="Y26" s="18">
        <f t="shared" si="24"/>
        <v>11.40466226214183</v>
      </c>
      <c r="Z26" s="18">
        <f t="shared" si="24"/>
        <v>11.794032230518988</v>
      </c>
      <c r="AA26" s="18"/>
      <c r="AB26" s="18">
        <f t="shared" ref="AB26:AE26" si="25">AB8/AB$18*100</f>
        <v>12.34241876827743</v>
      </c>
      <c r="AC26" s="18">
        <f t="shared" si="25"/>
        <v>7.246568529828501</v>
      </c>
      <c r="AD26" s="18">
        <f t="shared" si="25"/>
        <v>12.014583812308812</v>
      </c>
      <c r="AE26" s="18">
        <f t="shared" si="25"/>
        <v>11.406430368403255</v>
      </c>
      <c r="AG26" t="str">
        <f>$A$8</f>
        <v>Managers, directors and senior officials</v>
      </c>
      <c r="AH26" s="18">
        <f>AH8/AH$18*100</f>
        <v>8.4843941867672807</v>
      </c>
      <c r="AI26" s="18">
        <f t="shared" ref="AI26:AK26" si="26">AI8/AI$18*100</f>
        <v>2.4602524529594287</v>
      </c>
      <c r="AJ26" s="18">
        <f t="shared" si="26"/>
        <v>11.305304485130007</v>
      </c>
      <c r="AK26" s="18">
        <f t="shared" si="26"/>
        <v>5.9948032161317988</v>
      </c>
      <c r="AL26" s="18"/>
      <c r="AM26" s="18">
        <f t="shared" ref="AM26:AP26" si="27">AM8/AM$18*100</f>
        <v>9.546946779180022</v>
      </c>
      <c r="AN26" s="18">
        <f t="shared" si="27"/>
        <v>3.7328437501116798</v>
      </c>
      <c r="AO26" s="18">
        <f t="shared" si="27"/>
        <v>15.869562837465558</v>
      </c>
      <c r="AP26" s="18">
        <f t="shared" si="27"/>
        <v>7.511630517126032</v>
      </c>
      <c r="AQ26" s="18"/>
      <c r="AR26" s="18">
        <f t="shared" ref="AR26:AU26" si="28">AR8/AR$18*100</f>
        <v>9.1432262549532837</v>
      </c>
      <c r="AS26" s="18">
        <f t="shared" si="28"/>
        <v>4.5335969529322266</v>
      </c>
      <c r="AT26" s="18">
        <f t="shared" si="28"/>
        <v>15.684998495535449</v>
      </c>
      <c r="AU26" s="18">
        <f t="shared" si="28"/>
        <v>7.7507416077661082</v>
      </c>
    </row>
    <row r="27" spans="1:47" x14ac:dyDescent="0.2">
      <c r="A27" t="str">
        <f>$A$9</f>
        <v>Professional occupations</v>
      </c>
      <c r="B27" s="18">
        <f t="shared" ref="B27:B34" si="29">B9/B$18*100</f>
        <v>20.812050505064587</v>
      </c>
      <c r="C27" s="18">
        <f t="shared" ref="C27:O27" si="30">C9/C$18*100</f>
        <v>12.27943335453128</v>
      </c>
      <c r="D27" s="18">
        <f t="shared" si="30"/>
        <v>16.238553220583679</v>
      </c>
      <c r="E27" s="18">
        <f t="shared" si="30"/>
        <v>17.804555809818275</v>
      </c>
      <c r="F27" s="18"/>
      <c r="G27" s="18">
        <f t="shared" si="30"/>
        <v>25.027386127467231</v>
      </c>
      <c r="H27" s="18">
        <f t="shared" si="30"/>
        <v>14.620298800159093</v>
      </c>
      <c r="I27" s="18">
        <f t="shared" si="30"/>
        <v>18.881358647844969</v>
      </c>
      <c r="J27" s="18">
        <f t="shared" si="30"/>
        <v>21.17701924838374</v>
      </c>
      <c r="K27" s="18"/>
      <c r="L27" s="18">
        <f t="shared" si="30"/>
        <v>28.4955138953292</v>
      </c>
      <c r="M27" s="18">
        <f t="shared" si="30"/>
        <v>16.907097414387756</v>
      </c>
      <c r="N27" s="18">
        <f t="shared" si="30"/>
        <v>16.886681710395941</v>
      </c>
      <c r="O27" s="18">
        <f t="shared" si="30"/>
        <v>23.624056513255535</v>
      </c>
      <c r="Q27" t="str">
        <f>$A$9</f>
        <v>Professional occupations</v>
      </c>
      <c r="R27" s="18">
        <f t="shared" ref="R27:U27" si="31">R9/R$18*100</f>
        <v>19.329680728036671</v>
      </c>
      <c r="S27" s="18">
        <f t="shared" si="31"/>
        <v>8.3495058454176529</v>
      </c>
      <c r="T27" s="18">
        <f t="shared" si="31"/>
        <v>16.243636903308158</v>
      </c>
      <c r="U27" s="18">
        <f t="shared" si="31"/>
        <v>17.283285210805463</v>
      </c>
      <c r="V27" s="18"/>
      <c r="W27" s="18">
        <f t="shared" ref="W27:Z27" si="32">W9/W$18*100</f>
        <v>23.589454654084768</v>
      </c>
      <c r="X27" s="18">
        <f t="shared" si="32"/>
        <v>10.55678787456427</v>
      </c>
      <c r="Y27" s="18">
        <f t="shared" si="32"/>
        <v>19.505601807304437</v>
      </c>
      <c r="Z27" s="18">
        <f t="shared" si="32"/>
        <v>20.766637537711674</v>
      </c>
      <c r="AA27" s="18"/>
      <c r="AB27" s="18">
        <f t="shared" ref="AB27:AE27" si="33">AB9/AB$18*100</f>
        <v>28.455359745139013</v>
      </c>
      <c r="AC27" s="18">
        <f t="shared" si="33"/>
        <v>13.270711522477418</v>
      </c>
      <c r="AD27" s="18">
        <f t="shared" si="33"/>
        <v>16.746255822168777</v>
      </c>
      <c r="AE27" s="18">
        <f t="shared" si="33"/>
        <v>23.810691320449404</v>
      </c>
      <c r="AG27" t="str">
        <f>$A$9</f>
        <v>Professional occupations</v>
      </c>
      <c r="AH27" s="18">
        <f t="shared" ref="AH27:AK27" si="34">AH9/AH$18*100</f>
        <v>23.446773547841023</v>
      </c>
      <c r="AI27" s="18">
        <f>AI9/AI$18*100</f>
        <v>13.716409840651792</v>
      </c>
      <c r="AJ27" s="18">
        <f t="shared" si="34"/>
        <v>16.227440718682338</v>
      </c>
      <c r="AK27" s="18">
        <f t="shared" si="34"/>
        <v>18.41563882132634</v>
      </c>
      <c r="AL27" s="18"/>
      <c r="AM27" s="18">
        <f t="shared" ref="AM27:AP27" si="35">AM9/AM$18*100</f>
        <v>27.284482734393674</v>
      </c>
      <c r="AN27" s="18">
        <f t="shared" si="35"/>
        <v>16.310948869329341</v>
      </c>
      <c r="AO27" s="18">
        <f t="shared" si="35"/>
        <v>17.408636393316986</v>
      </c>
      <c r="AP27" s="18">
        <f t="shared" si="35"/>
        <v>21.63967901540806</v>
      </c>
      <c r="AQ27" s="18"/>
      <c r="AR27" s="18">
        <f t="shared" ref="AR27:AU27" si="36">AR9/AR$18*100</f>
        <v>28.552981919571092</v>
      </c>
      <c r="AS27" s="18">
        <f t="shared" si="36"/>
        <v>18.538864385253824</v>
      </c>
      <c r="AT27" s="18">
        <f t="shared" si="36"/>
        <v>17.207613788954571</v>
      </c>
      <c r="AU27" s="18">
        <f t="shared" si="36"/>
        <v>23.420647281372514</v>
      </c>
    </row>
    <row r="28" spans="1:47" x14ac:dyDescent="0.2">
      <c r="A28" t="str">
        <f>$A$10</f>
        <v>Associate professional occupations</v>
      </c>
      <c r="B28" s="18">
        <f t="shared" si="29"/>
        <v>12.868511340794011</v>
      </c>
      <c r="C28" s="18">
        <f t="shared" ref="C28:O28" si="37">C10/C$18*100</f>
        <v>8.2037698371031844</v>
      </c>
      <c r="D28" s="18">
        <f t="shared" si="37"/>
        <v>13.339548891629832</v>
      </c>
      <c r="E28" s="18">
        <f t="shared" si="37"/>
        <v>11.598050386065694</v>
      </c>
      <c r="F28" s="18"/>
      <c r="G28" s="18">
        <f t="shared" si="37"/>
        <v>14.559854082687757</v>
      </c>
      <c r="H28" s="18">
        <f t="shared" si="37"/>
        <v>9.427291943676126</v>
      </c>
      <c r="I28" s="18">
        <f t="shared" si="37"/>
        <v>12.357338447968056</v>
      </c>
      <c r="J28" s="18">
        <f t="shared" si="37"/>
        <v>12.769116741532343</v>
      </c>
      <c r="K28" s="18"/>
      <c r="L28" s="18">
        <f t="shared" si="37"/>
        <v>15.793503336182752</v>
      </c>
      <c r="M28" s="18">
        <f t="shared" si="37"/>
        <v>11.534032985201984</v>
      </c>
      <c r="N28" s="18">
        <f t="shared" si="37"/>
        <v>12.225798651291019</v>
      </c>
      <c r="O28" s="18">
        <f t="shared" si="37"/>
        <v>14.093577535967555</v>
      </c>
      <c r="Q28" t="str">
        <f>$A$10</f>
        <v>Associate professional occupations</v>
      </c>
      <c r="R28" s="18">
        <f t="shared" ref="R28:U28" si="38">R10/R$18*100</f>
        <v>12.761667000734045</v>
      </c>
      <c r="S28" s="18">
        <f t="shared" si="38"/>
        <v>8.2285150175349404</v>
      </c>
      <c r="T28" s="18">
        <f t="shared" si="38"/>
        <v>11.816963453835076</v>
      </c>
      <c r="U28" s="18">
        <f t="shared" si="38"/>
        <v>11.969484089162043</v>
      </c>
      <c r="V28" s="18"/>
      <c r="W28" s="18">
        <f t="shared" ref="W28:Z28" si="39">W10/W$18*100</f>
        <v>14.42720385015889</v>
      </c>
      <c r="X28" s="18">
        <f t="shared" si="39"/>
        <v>9.7409453489103566</v>
      </c>
      <c r="Y28" s="18">
        <f t="shared" si="39"/>
        <v>11.423585833669758</v>
      </c>
      <c r="Z28" s="18">
        <f t="shared" si="39"/>
        <v>13.146545442562685</v>
      </c>
      <c r="AA28" s="18"/>
      <c r="AB28" s="18">
        <f t="shared" ref="AB28:AE28" si="40">AB10/AB$18*100</f>
        <v>13.571035524151343</v>
      </c>
      <c r="AC28" s="18">
        <f t="shared" si="40"/>
        <v>9.4846924766758605</v>
      </c>
      <c r="AD28" s="18">
        <f t="shared" si="40"/>
        <v>11.59317397268307</v>
      </c>
      <c r="AE28" s="18">
        <f t="shared" si="40"/>
        <v>12.523950786070445</v>
      </c>
      <c r="AG28" t="str">
        <f>$A$10</f>
        <v>Associate professional occupations</v>
      </c>
      <c r="AH28" s="18">
        <f t="shared" ref="AH28:AK28" si="41">AH10/AH$18*100</f>
        <v>13.058413515749736</v>
      </c>
      <c r="AI28" s="18">
        <f t="shared" si="41"/>
        <v>8.1947217713709861</v>
      </c>
      <c r="AJ28" s="18">
        <f t="shared" si="41"/>
        <v>16.667792310711054</v>
      </c>
      <c r="AK28" s="18">
        <f t="shared" si="41"/>
        <v>11.1626204456594</v>
      </c>
      <c r="AL28" s="18"/>
      <c r="AM28" s="18">
        <f t="shared" ref="AM28:AP28" si="42">AM10/AM$18*100</f>
        <v>14.768072899294198</v>
      </c>
      <c r="AN28" s="18">
        <f t="shared" si="42"/>
        <v>9.2967944106401834</v>
      </c>
      <c r="AO28" s="18">
        <f t="shared" si="42"/>
        <v>14.560259272108947</v>
      </c>
      <c r="AP28" s="18">
        <f t="shared" si="42"/>
        <v>12.343607830326169</v>
      </c>
      <c r="AQ28" s="18"/>
      <c r="AR28" s="18">
        <f t="shared" ref="AR28:AU28" si="43">AR10/AR$18*100</f>
        <v>18.974266308222084</v>
      </c>
      <c r="AS28" s="18">
        <f t="shared" si="43"/>
        <v>12.453640049268015</v>
      </c>
      <c r="AT28" s="18">
        <f t="shared" si="43"/>
        <v>13.67161149688755</v>
      </c>
      <c r="AU28" s="18">
        <f t="shared" si="43"/>
        <v>15.804279716016717</v>
      </c>
    </row>
    <row r="29" spans="1:47" x14ac:dyDescent="0.2">
      <c r="A29" t="str">
        <f>$A$11</f>
        <v>Administrative and secretarial occupations</v>
      </c>
      <c r="B29" s="18">
        <f t="shared" si="29"/>
        <v>11.235794627149431</v>
      </c>
      <c r="C29" s="18">
        <f t="shared" ref="C29:O29" si="44">C11/C$18*100</f>
        <v>18.233523153793431</v>
      </c>
      <c r="D29" s="18">
        <f t="shared" si="44"/>
        <v>3.625587796213301</v>
      </c>
      <c r="E29" s="18">
        <f t="shared" si="44"/>
        <v>12.273352684437002</v>
      </c>
      <c r="F29" s="18"/>
      <c r="G29" s="18">
        <f t="shared" si="44"/>
        <v>11.008478931163559</v>
      </c>
      <c r="H29" s="18">
        <f t="shared" si="44"/>
        <v>16.799473708351837</v>
      </c>
      <c r="I29" s="18">
        <f t="shared" si="44"/>
        <v>2.8270623484631048</v>
      </c>
      <c r="J29" s="18">
        <f t="shared" si="44"/>
        <v>11.636256368439852</v>
      </c>
      <c r="K29" s="18"/>
      <c r="L29" s="18">
        <f t="shared" si="44"/>
        <v>10.337761159125881</v>
      </c>
      <c r="M29" s="18">
        <f t="shared" si="44"/>
        <v>14.472185316293688</v>
      </c>
      <c r="N29" s="18">
        <f t="shared" si="44"/>
        <v>2.3944643409463349</v>
      </c>
      <c r="O29" s="18">
        <f t="shared" si="44"/>
        <v>10.5092827040983</v>
      </c>
      <c r="Q29" t="str">
        <f>$A$11</f>
        <v>Administrative and secretarial occupations</v>
      </c>
      <c r="R29" s="18">
        <f t="shared" ref="R29:U29" si="45">R11/R$18*100</f>
        <v>6.2259985579975909</v>
      </c>
      <c r="S29" s="18">
        <f t="shared" si="45"/>
        <v>10.66251067538213</v>
      </c>
      <c r="T29" s="18">
        <f t="shared" si="45"/>
        <v>1.5306915362982736</v>
      </c>
      <c r="U29" s="18">
        <f t="shared" si="45"/>
        <v>6.102617932179748</v>
      </c>
      <c r="V29" s="18"/>
      <c r="W29" s="18">
        <f t="shared" ref="W29:Z29" si="46">W11/W$18*100</f>
        <v>6.8426345215398978</v>
      </c>
      <c r="X29" s="18">
        <f t="shared" si="46"/>
        <v>10.511365822259277</v>
      </c>
      <c r="Y29" s="18">
        <f t="shared" si="46"/>
        <v>1.2881207995609387</v>
      </c>
      <c r="Z29" s="18">
        <f t="shared" si="46"/>
        <v>6.4772148064419621</v>
      </c>
      <c r="AA29" s="18"/>
      <c r="AB29" s="18">
        <f t="shared" ref="AB29:AE29" si="47">AB11/AB$18*100</f>
        <v>8.4010363220447726</v>
      </c>
      <c r="AC29" s="18">
        <f t="shared" si="47"/>
        <v>9.9470497172045658</v>
      </c>
      <c r="AD29" s="18">
        <f t="shared" si="47"/>
        <v>1.7290279891485527</v>
      </c>
      <c r="AE29" s="18">
        <f t="shared" si="47"/>
        <v>7.5142136927250993</v>
      </c>
      <c r="AG29" t="str">
        <f>$A$11</f>
        <v>Administrative and secretarial occupations</v>
      </c>
      <c r="AH29" s="18">
        <f t="shared" ref="AH29:AK29" si="48">AH11/AH$18*100</f>
        <v>20.140067601109664</v>
      </c>
      <c r="AI29" s="18">
        <f t="shared" si="48"/>
        <v>21.001860962155657</v>
      </c>
      <c r="AJ29" s="18">
        <f t="shared" si="48"/>
        <v>8.2048544289077778</v>
      </c>
      <c r="AK29" s="18">
        <f t="shared" si="48"/>
        <v>19.507275301150901</v>
      </c>
      <c r="AL29" s="18"/>
      <c r="AM29" s="18">
        <f t="shared" ref="AM29:AP29" si="49">AM11/AM$18*100</f>
        <v>17.547534133722628</v>
      </c>
      <c r="AN29" s="18">
        <f t="shared" si="49"/>
        <v>19.41568176764634</v>
      </c>
      <c r="AO29" s="18">
        <f t="shared" si="49"/>
        <v>6.4577524619894691</v>
      </c>
      <c r="AP29" s="18">
        <f t="shared" si="49"/>
        <v>17.452502329386412</v>
      </c>
      <c r="AQ29" s="18"/>
      <c r="AR29" s="18">
        <f t="shared" ref="AR29:AU29" si="50">AR11/AR$18*100</f>
        <v>13.109573023157262</v>
      </c>
      <c r="AS29" s="18">
        <f t="shared" si="50"/>
        <v>16.502763761147555</v>
      </c>
      <c r="AT29" s="18">
        <f t="shared" si="50"/>
        <v>3.9152656278534046</v>
      </c>
      <c r="AU29" s="18">
        <f t="shared" si="50"/>
        <v>13.773543514822698</v>
      </c>
    </row>
    <row r="30" spans="1:47" x14ac:dyDescent="0.2">
      <c r="A30" t="str">
        <f>$A$12</f>
        <v>Skilled trades occupations</v>
      </c>
      <c r="B30" s="18">
        <f t="shared" si="29"/>
        <v>12.642571382735754</v>
      </c>
      <c r="C30" s="18">
        <f t="shared" ref="C30:O30" si="51">C12/C$18*100</f>
        <v>3.9642020263569311</v>
      </c>
      <c r="D30" s="18">
        <f t="shared" si="51"/>
        <v>29.056145838085236</v>
      </c>
      <c r="E30" s="18">
        <f t="shared" si="51"/>
        <v>12.233185610273901</v>
      </c>
      <c r="F30" s="18"/>
      <c r="G30" s="18">
        <f t="shared" si="51"/>
        <v>10.041235983145699</v>
      </c>
      <c r="H30" s="18">
        <f t="shared" si="51"/>
        <v>3.14892231179258</v>
      </c>
      <c r="I30" s="18">
        <f t="shared" si="51"/>
        <v>29.150995322834067</v>
      </c>
      <c r="J30" s="18">
        <f t="shared" si="51"/>
        <v>10.517793069528597</v>
      </c>
      <c r="K30" s="18"/>
      <c r="L30" s="18">
        <f t="shared" si="51"/>
        <v>7.5410097259248685</v>
      </c>
      <c r="M30" s="18">
        <f t="shared" si="51"/>
        <v>3.7250707660383013</v>
      </c>
      <c r="N30" s="18">
        <f t="shared" si="51"/>
        <v>27.867149490415873</v>
      </c>
      <c r="O30" s="18">
        <f t="shared" si="51"/>
        <v>9.0671004671714108</v>
      </c>
      <c r="Q30" t="str">
        <f>$A$12</f>
        <v>Skilled trades occupations</v>
      </c>
      <c r="R30" s="18">
        <f t="shared" ref="R30:U30" si="52">R12/R$18*100</f>
        <v>18.651466674085331</v>
      </c>
      <c r="S30" s="18">
        <f t="shared" si="52"/>
        <v>10.382370539134438</v>
      </c>
      <c r="T30" s="18">
        <f t="shared" si="52"/>
        <v>38.427541248443042</v>
      </c>
      <c r="U30" s="18">
        <f t="shared" si="52"/>
        <v>20.644382736814492</v>
      </c>
      <c r="V30" s="18"/>
      <c r="W30" s="18">
        <f t="shared" ref="W30:Z30" si="53">W12/W$18*100</f>
        <v>15.187542633362852</v>
      </c>
      <c r="X30" s="18">
        <f t="shared" si="53"/>
        <v>7.118075861555365</v>
      </c>
      <c r="Y30" s="18">
        <f t="shared" si="53"/>
        <v>36.938859405086021</v>
      </c>
      <c r="Z30" s="18">
        <f t="shared" si="53"/>
        <v>17.641014350981983</v>
      </c>
      <c r="AA30" s="18"/>
      <c r="AB30" s="18">
        <f t="shared" ref="AB30:AE30" si="54">AB12/AB$18*100</f>
        <v>11.48412074309312</v>
      </c>
      <c r="AC30" s="18">
        <f t="shared" si="54"/>
        <v>8.0960835182395083</v>
      </c>
      <c r="AD30" s="18">
        <f t="shared" si="54"/>
        <v>35.168852861182991</v>
      </c>
      <c r="AE30" s="18">
        <f t="shared" si="54"/>
        <v>14.99460132578073</v>
      </c>
      <c r="AG30" t="str">
        <f>$A$12</f>
        <v>Skilled trades occupations</v>
      </c>
      <c r="AH30" s="18">
        <f t="shared" ref="AH30:AK30" si="55">AH12/AH$18*100</f>
        <v>1.9625270840105611</v>
      </c>
      <c r="AI30" s="18">
        <f t="shared" si="55"/>
        <v>1.6174011717782</v>
      </c>
      <c r="AJ30" s="18">
        <f t="shared" si="55"/>
        <v>8.5710654426586856</v>
      </c>
      <c r="AK30" s="18">
        <f t="shared" si="55"/>
        <v>2.3727797477364585</v>
      </c>
      <c r="AL30" s="18"/>
      <c r="AM30" s="18">
        <f t="shared" ref="AM30:AP30" si="56">AM12/AM$18*100</f>
        <v>1.9631658571164716</v>
      </c>
      <c r="AN30" s="18">
        <f t="shared" si="56"/>
        <v>1.4975302406683868</v>
      </c>
      <c r="AO30" s="18">
        <f t="shared" si="56"/>
        <v>10.77776916028747</v>
      </c>
      <c r="AP30" s="18">
        <f t="shared" si="56"/>
        <v>2.487152783091847</v>
      </c>
      <c r="AQ30" s="18"/>
      <c r="AR30" s="18">
        <f t="shared" ref="AR30:AU30" si="57">AR12/AR$18*100</f>
        <v>1.8976877168716817</v>
      </c>
      <c r="AS30" s="18">
        <f t="shared" si="57"/>
        <v>1.7636523549330554</v>
      </c>
      <c r="AT30" s="18">
        <f t="shared" si="57"/>
        <v>11.179693428125461</v>
      </c>
      <c r="AU30" s="18">
        <f t="shared" si="57"/>
        <v>2.6068457335342798</v>
      </c>
    </row>
    <row r="31" spans="1:47" x14ac:dyDescent="0.2">
      <c r="A31" t="str">
        <f>$A$13</f>
        <v>Caring, leisure and other service occupations</v>
      </c>
      <c r="B31" s="18">
        <f t="shared" si="29"/>
        <v>8.0352874731297437</v>
      </c>
      <c r="C31" s="18">
        <f t="shared" ref="C31:O31" si="58">C13/C$18*100</f>
        <v>15.484011842580733</v>
      </c>
      <c r="D31" s="18">
        <f t="shared" si="58"/>
        <v>6.7553380153506311</v>
      </c>
      <c r="E31" s="18">
        <f t="shared" si="58"/>
        <v>9.9975942797908122</v>
      </c>
      <c r="F31" s="18"/>
      <c r="G31" s="18">
        <f t="shared" si="58"/>
        <v>8.0400387952115384</v>
      </c>
      <c r="H31" s="18">
        <f t="shared" si="58"/>
        <v>14.488550637791448</v>
      </c>
      <c r="I31" s="18">
        <f t="shared" si="58"/>
        <v>5.7062377797755923</v>
      </c>
      <c r="J31" s="18">
        <f t="shared" si="58"/>
        <v>9.6238845518813765</v>
      </c>
      <c r="K31" s="18"/>
      <c r="L31" s="18">
        <f t="shared" si="58"/>
        <v>8.589329775994031</v>
      </c>
      <c r="M31" s="18">
        <f t="shared" si="58"/>
        <v>13.595297628135974</v>
      </c>
      <c r="N31" s="18">
        <f t="shared" si="58"/>
        <v>6.8084329801516423</v>
      </c>
      <c r="O31" s="18">
        <f t="shared" si="58"/>
        <v>9.8128354701127076</v>
      </c>
      <c r="Q31" t="str">
        <f>$A$13</f>
        <v>Caring, leisure and other service occupations</v>
      </c>
      <c r="R31" s="18">
        <f t="shared" ref="R31:U31" si="59">R13/R$18*100</f>
        <v>2.4866491413666578</v>
      </c>
      <c r="S31" s="18">
        <f t="shared" si="59"/>
        <v>6.0068561282184474</v>
      </c>
      <c r="T31" s="18">
        <f t="shared" si="59"/>
        <v>1.5616735950121954</v>
      </c>
      <c r="U31" s="18">
        <f t="shared" si="59"/>
        <v>2.8365921713592042</v>
      </c>
      <c r="V31" s="18"/>
      <c r="W31" s="18">
        <f t="shared" ref="W31:Z31" si="60">W13/W$18*100</f>
        <v>2.4191033463877218</v>
      </c>
      <c r="X31" s="18">
        <f t="shared" si="60"/>
        <v>5.6961067257938192</v>
      </c>
      <c r="Y31" s="18">
        <f t="shared" si="60"/>
        <v>1.4491287582032351</v>
      </c>
      <c r="Z31" s="18">
        <f t="shared" si="60"/>
        <v>2.7833638747893774</v>
      </c>
      <c r="AA31" s="18"/>
      <c r="AB31" s="18">
        <f t="shared" ref="AB31:AE31" si="61">AB13/AB$18*100</f>
        <v>2.5104180497724671</v>
      </c>
      <c r="AC31" s="18">
        <f t="shared" si="61"/>
        <v>6.4254671334434965</v>
      </c>
      <c r="AD31" s="18">
        <f t="shared" si="61"/>
        <v>2.1290085517198025</v>
      </c>
      <c r="AE31" s="18">
        <f t="shared" si="61"/>
        <v>3.1200267612212196</v>
      </c>
      <c r="AG31" t="str">
        <f>$A$13</f>
        <v>Caring, leisure and other service occupations</v>
      </c>
      <c r="AH31" s="18">
        <f t="shared" ref="AH31:AK31" si="62">AH13/AH$18*100</f>
        <v>17.897283781526863</v>
      </c>
      <c r="AI31" s="18">
        <f t="shared" si="62"/>
        <v>18.949330193939545</v>
      </c>
      <c r="AJ31" s="18">
        <f t="shared" si="62"/>
        <v>18.108250632815043</v>
      </c>
      <c r="AK31" s="18">
        <f t="shared" si="62"/>
        <v>18.39240254659731</v>
      </c>
      <c r="AL31" s="18"/>
      <c r="AM31" s="18">
        <f t="shared" ref="AM31:AP31" si="63">AM13/AM$18*100</f>
        <v>16.863125683663139</v>
      </c>
      <c r="AN31" s="18">
        <f t="shared" si="63"/>
        <v>18.146703939254131</v>
      </c>
      <c r="AO31" s="18">
        <f t="shared" si="63"/>
        <v>15.749662527033001</v>
      </c>
      <c r="AP31" s="18">
        <f t="shared" si="63"/>
        <v>17.335811327578853</v>
      </c>
      <c r="AQ31" s="18"/>
      <c r="AR31" s="18">
        <f t="shared" ref="AR31:AU31" si="64">AR13/AR$18*100</f>
        <v>17.289378084629771</v>
      </c>
      <c r="AS31" s="18">
        <f t="shared" si="64"/>
        <v>16.812638398810144</v>
      </c>
      <c r="AT31" s="18">
        <f t="shared" si="64"/>
        <v>17.502881327491281</v>
      </c>
      <c r="AU31" s="18">
        <f t="shared" si="64"/>
        <v>17.107182645135826</v>
      </c>
    </row>
    <row r="32" spans="1:47" x14ac:dyDescent="0.2">
      <c r="A32" t="str">
        <f>$A$14</f>
        <v>Sales and customer service occupations</v>
      </c>
      <c r="B32" s="18">
        <f t="shared" si="29"/>
        <v>4.8913696282226162</v>
      </c>
      <c r="C32" s="18">
        <f t="shared" ref="C32:O32" si="65">C14/C$18*100</f>
        <v>15.995528101064869</v>
      </c>
      <c r="D32" s="18">
        <f t="shared" si="65"/>
        <v>3.9792244493841591</v>
      </c>
      <c r="E32" s="18">
        <f t="shared" si="65"/>
        <v>7.9419353294402653</v>
      </c>
      <c r="F32" s="18"/>
      <c r="G32" s="18">
        <f t="shared" si="65"/>
        <v>4.5880345309419921</v>
      </c>
      <c r="H32" s="18">
        <f t="shared" si="65"/>
        <v>14.96093191263976</v>
      </c>
      <c r="I32" s="18">
        <f t="shared" si="65"/>
        <v>2.5363903886252865</v>
      </c>
      <c r="J32" s="18">
        <f t="shared" si="65"/>
        <v>7.3580469907978268</v>
      </c>
      <c r="K32" s="18"/>
      <c r="L32" s="18">
        <f t="shared" si="65"/>
        <v>4.4298170652462883</v>
      </c>
      <c r="M32" s="18">
        <f t="shared" si="65"/>
        <v>14.985947705087261</v>
      </c>
      <c r="N32" s="18">
        <f t="shared" si="65"/>
        <v>1.9730533972591586</v>
      </c>
      <c r="O32" s="18">
        <f t="shared" si="65"/>
        <v>7.1781654173309244</v>
      </c>
      <c r="Q32" t="str">
        <f>$A$14</f>
        <v>Sales and customer service occupations</v>
      </c>
      <c r="R32" s="18">
        <f t="shared" ref="R32:U32" si="66">R14/R$18*100</f>
        <v>4.1516845922272401</v>
      </c>
      <c r="S32" s="18">
        <f t="shared" si="66"/>
        <v>17.522080963090843</v>
      </c>
      <c r="T32" s="18">
        <f t="shared" si="66"/>
        <v>3.5908582285134978</v>
      </c>
      <c r="U32" s="18">
        <f t="shared" si="66"/>
        <v>5.9529523736889693</v>
      </c>
      <c r="V32" s="18"/>
      <c r="W32" s="18">
        <f t="shared" ref="W32:Z32" si="67">W14/W$18*100</f>
        <v>4.1578315305254012</v>
      </c>
      <c r="X32" s="18">
        <f t="shared" si="67"/>
        <v>17.313604467589983</v>
      </c>
      <c r="Y32" s="18">
        <f t="shared" si="67"/>
        <v>2.1431619221620228</v>
      </c>
      <c r="Z32" s="18">
        <f t="shared" si="67"/>
        <v>5.9453787806534546</v>
      </c>
      <c r="AA32" s="18"/>
      <c r="AB32" s="18">
        <f>AB14/AB$18*100</f>
        <v>4.4036693570849241</v>
      </c>
      <c r="AC32" s="18">
        <f t="shared" ref="AC32:AE32" si="68">AC14/AC$18*100</f>
        <v>17.444921673283414</v>
      </c>
      <c r="AD32" s="18">
        <f t="shared" si="68"/>
        <v>1.8602397301325913</v>
      </c>
      <c r="AE32" s="18">
        <f t="shared" si="68"/>
        <v>6.2142203542263346</v>
      </c>
      <c r="AG32" t="str">
        <f>$A$14</f>
        <v>Sales and customer service occupations</v>
      </c>
      <c r="AH32" s="18">
        <f t="shared" ref="AH32:AK32" si="69">AH14/AH$18*100</f>
        <v>6.2060653532267542</v>
      </c>
      <c r="AI32" s="18">
        <f t="shared" si="69"/>
        <v>15.437344632676647</v>
      </c>
      <c r="AJ32" s="18">
        <f t="shared" si="69"/>
        <v>4.8281602704690636</v>
      </c>
      <c r="AK32" s="18">
        <f t="shared" si="69"/>
        <v>10.273610464658898</v>
      </c>
      <c r="AL32" s="18"/>
      <c r="AM32" s="18">
        <f t="shared" ref="AM32:AP32" si="70">AM14/AM$18*100</f>
        <v>5.2633168726280894</v>
      </c>
      <c r="AN32" s="18">
        <f t="shared" si="70"/>
        <v>13.982087240977084</v>
      </c>
      <c r="AO32" s="18">
        <f t="shared" si="70"/>
        <v>3.4640998955677516</v>
      </c>
      <c r="AP32" s="18">
        <f t="shared" si="70"/>
        <v>8.9506733871294522</v>
      </c>
      <c r="AQ32" s="18"/>
      <c r="AR32" s="18">
        <f t="shared" ref="AR32:AU32" si="71">AR14/AR$18*100</f>
        <v>4.4672392773805196</v>
      </c>
      <c r="AS32" s="18">
        <f t="shared" si="71"/>
        <v>13.88252451987246</v>
      </c>
      <c r="AT32" s="18">
        <f t="shared" si="71"/>
        <v>2.2308799642678196</v>
      </c>
      <c r="AU32" s="18">
        <f t="shared" si="71"/>
        <v>8.2287482523958531</v>
      </c>
    </row>
    <row r="33" spans="1:47" x14ac:dyDescent="0.2">
      <c r="A33" t="str">
        <f>$A$15</f>
        <v>Process, plant and machine operatives</v>
      </c>
      <c r="B33" s="18">
        <f t="shared" si="29"/>
        <v>10.801463542733325</v>
      </c>
      <c r="C33" s="18">
        <f t="shared" ref="C33:O33" si="72">C15/C$18*100</f>
        <v>3.3109831475036322</v>
      </c>
      <c r="D33" s="18">
        <f t="shared" si="72"/>
        <v>7.0036760005479008</v>
      </c>
      <c r="E33" s="18">
        <f t="shared" si="72"/>
        <v>8.1885998512899398</v>
      </c>
      <c r="F33" s="18"/>
      <c r="G33" s="18">
        <f t="shared" si="72"/>
        <v>8.2687034139289732</v>
      </c>
      <c r="H33" s="18">
        <f t="shared" si="72"/>
        <v>4.0488333211033583</v>
      </c>
      <c r="I33" s="18">
        <f t="shared" si="72"/>
        <v>7.9349953586031612</v>
      </c>
      <c r="J33" s="18">
        <f t="shared" si="72"/>
        <v>6.9892679189306595</v>
      </c>
      <c r="K33" s="18"/>
      <c r="L33" s="18">
        <f t="shared" si="72"/>
        <v>6.9231032141385294</v>
      </c>
      <c r="M33" s="18">
        <f t="shared" si="72"/>
        <v>4.6311537626520547</v>
      </c>
      <c r="N33" s="18">
        <f t="shared" si="72"/>
        <v>8.9998222326815576</v>
      </c>
      <c r="O33" s="18">
        <f t="shared" si="72"/>
        <v>6.5264271275204191</v>
      </c>
      <c r="Q33" t="str">
        <f>$A$15</f>
        <v>Process, plant and machine operatives</v>
      </c>
      <c r="R33" s="18">
        <f t="shared" ref="R33:U33" si="73">R15/R$18*100</f>
        <v>14.826403448410295</v>
      </c>
      <c r="S33" s="18">
        <f t="shared" si="73"/>
        <v>8.9430539104201809</v>
      </c>
      <c r="T33" s="18">
        <f t="shared" si="73"/>
        <v>9.4103134062440237</v>
      </c>
      <c r="U33" s="18">
        <f t="shared" si="73"/>
        <v>13.128243781441467</v>
      </c>
      <c r="V33" s="18"/>
      <c r="W33" s="18">
        <f t="shared" ref="W33:Z33" si="74">W15/W$18*100</f>
        <v>11.871167109746141</v>
      </c>
      <c r="X33" s="18">
        <f t="shared" si="74"/>
        <v>10.813164152682772</v>
      </c>
      <c r="Y33" s="18">
        <f t="shared" si="74"/>
        <v>10.3195229554872</v>
      </c>
      <c r="Z33" s="18">
        <f t="shared" si="74"/>
        <v>11.430885821827271</v>
      </c>
      <c r="AA33" s="18"/>
      <c r="AB33" s="18">
        <f t="shared" ref="AB33:AE33" si="75">AB15/AB$18*100</f>
        <v>9.9796681886112424</v>
      </c>
      <c r="AC33" s="18">
        <f t="shared" si="75"/>
        <v>11.021948916960636</v>
      </c>
      <c r="AD33" s="18">
        <f t="shared" si="75"/>
        <v>11.793783118532405</v>
      </c>
      <c r="AE33" s="18">
        <f t="shared" si="75"/>
        <v>10.473178170434618</v>
      </c>
      <c r="AG33" t="str">
        <f>$A$15</f>
        <v>Process, plant and machine operatives</v>
      </c>
      <c r="AH33" s="18">
        <f t="shared" ref="AH33:AK33" si="76">AH15/AH$18*100</f>
        <v>3.6476466748940326</v>
      </c>
      <c r="AI33" s="18">
        <f t="shared" si="76"/>
        <v>1.2516186336011206</v>
      </c>
      <c r="AJ33" s="18">
        <f t="shared" si="76"/>
        <v>1.7429695017231694</v>
      </c>
      <c r="AK33" s="18">
        <f t="shared" si="76"/>
        <v>2.3978790733849302</v>
      </c>
      <c r="AL33" s="18"/>
      <c r="AM33" s="18">
        <f t="shared" ref="AM33:AP33" si="77">AM15/AM$18*100</f>
        <v>2.6139773474095098</v>
      </c>
      <c r="AN33" s="18">
        <f t="shared" si="77"/>
        <v>1.2344896174190345</v>
      </c>
      <c r="AO33" s="18">
        <f t="shared" si="77"/>
        <v>2.3093880848157537</v>
      </c>
      <c r="AP33" s="18">
        <f t="shared" si="77"/>
        <v>1.9818373957724029</v>
      </c>
      <c r="AQ33" s="18"/>
      <c r="AR33" s="18">
        <f t="shared" ref="AR33:AU33" si="78">AR15/AR$18*100</f>
        <v>2.5485927533779074</v>
      </c>
      <c r="AS33" s="18">
        <f t="shared" si="78"/>
        <v>1.7633919902915196</v>
      </c>
      <c r="AT33" s="18">
        <f t="shared" si="78"/>
        <v>2.6144492375176025</v>
      </c>
      <c r="AU33" s="18">
        <f t="shared" si="78"/>
        <v>2.2249486940857053</v>
      </c>
    </row>
    <row r="34" spans="1:47" x14ac:dyDescent="0.2">
      <c r="A34" t="str">
        <f>$A$16</f>
        <v>Elementary occupations</v>
      </c>
      <c r="B34" s="18">
        <f t="shared" si="29"/>
        <v>8.2841801912413171</v>
      </c>
      <c r="C34" s="18">
        <f t="shared" ref="C34:O34" si="79">C16/C$18*100</f>
        <v>19.399214069531787</v>
      </c>
      <c r="D34" s="18">
        <f t="shared" si="79"/>
        <v>8.7683769292730158</v>
      </c>
      <c r="E34" s="18">
        <f t="shared" si="79"/>
        <v>11.513471367167261</v>
      </c>
      <c r="F34" s="18"/>
      <c r="G34" s="18">
        <f t="shared" si="79"/>
        <v>6.8010794738117841</v>
      </c>
      <c r="H34" s="18">
        <f t="shared" si="79"/>
        <v>17.750341026978493</v>
      </c>
      <c r="I34" s="18">
        <f t="shared" si="79"/>
        <v>7.8718084605083183</v>
      </c>
      <c r="J34" s="18">
        <f t="shared" si="79"/>
        <v>10.14756781349096</v>
      </c>
      <c r="K34" s="18"/>
      <c r="L34" s="18">
        <f t="shared" si="79"/>
        <v>6.8634413934809402</v>
      </c>
      <c r="M34" s="18">
        <f t="shared" si="79"/>
        <v>14.775296862145327</v>
      </c>
      <c r="N34" s="18">
        <f t="shared" si="79"/>
        <v>9.7128304611789691</v>
      </c>
      <c r="O34" s="18">
        <f t="shared" si="79"/>
        <v>9.531359607161324</v>
      </c>
      <c r="Q34" t="str">
        <f>$A$16</f>
        <v>Elementary occupations</v>
      </c>
      <c r="R34" s="18">
        <f t="shared" ref="R34:U34" si="80">R16/R$18*100</f>
        <v>10.043716930903829</v>
      </c>
      <c r="S34" s="18">
        <f t="shared" si="80"/>
        <v>24.945927747854427</v>
      </c>
      <c r="T34" s="18">
        <f t="shared" si="80"/>
        <v>6.2175991158586523</v>
      </c>
      <c r="U34" s="18">
        <f t="shared" si="80"/>
        <v>11.539472483859486</v>
      </c>
      <c r="V34" s="18"/>
      <c r="W34" s="18">
        <f t="shared" ref="W34:Z34" si="81">W16/W$18*100</f>
        <v>8.4904025792291318</v>
      </c>
      <c r="X34" s="18">
        <f t="shared" si="81"/>
        <v>21.036964153853059</v>
      </c>
      <c r="Y34" s="18">
        <f t="shared" si="81"/>
        <v>5.5273562563845413</v>
      </c>
      <c r="Z34" s="18">
        <f t="shared" si="81"/>
        <v>10.014927154512598</v>
      </c>
      <c r="AA34" s="18"/>
      <c r="AB34" s="18">
        <f t="shared" ref="AB34:AE34" si="82">AB16/AB$18*100</f>
        <v>8.8522733018256741</v>
      </c>
      <c r="AC34" s="18">
        <f t="shared" si="82"/>
        <v>17.062556511886598</v>
      </c>
      <c r="AD34" s="18">
        <f t="shared" si="82"/>
        <v>6.9650741421229938</v>
      </c>
      <c r="AE34" s="18">
        <f t="shared" si="82"/>
        <v>9.9426872206888799</v>
      </c>
      <c r="AG34" t="str">
        <f>$A$16</f>
        <v>Elementary occupations</v>
      </c>
      <c r="AH34" s="18">
        <f t="shared" ref="AH34:AK34" si="83">AH16/AH$18*100</f>
        <v>5.1568282548740862</v>
      </c>
      <c r="AI34" s="18">
        <f t="shared" si="83"/>
        <v>17.37106034086661</v>
      </c>
      <c r="AJ34" s="18">
        <f t="shared" si="83"/>
        <v>14.344162208902864</v>
      </c>
      <c r="AK34" s="18">
        <f t="shared" si="83"/>
        <v>11.48299038335397</v>
      </c>
      <c r="AL34" s="18"/>
      <c r="AM34" s="18">
        <f t="shared" ref="AM34:AP34" si="84">AM16/AM$18*100</f>
        <v>4.1493776925922505</v>
      </c>
      <c r="AN34" s="18">
        <f t="shared" si="84"/>
        <v>16.382920163953823</v>
      </c>
      <c r="AO34" s="18">
        <f t="shared" si="84"/>
        <v>13.402869367415079</v>
      </c>
      <c r="AP34" s="18">
        <f t="shared" si="84"/>
        <v>10.297105414180772</v>
      </c>
      <c r="AQ34" s="18"/>
      <c r="AR34" s="18">
        <f t="shared" ref="AR34:AU34" si="85">AR16/AR$18*100</f>
        <v>4.0170546618364034</v>
      </c>
      <c r="AS34" s="18">
        <f t="shared" si="85"/>
        <v>13.748927587491208</v>
      </c>
      <c r="AT34" s="18">
        <f t="shared" si="85"/>
        <v>15.992606633366869</v>
      </c>
      <c r="AU34" s="18">
        <f t="shared" si="85"/>
        <v>9.0830625548703008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0.94678726938947122</v>
      </c>
      <c r="C44" s="27">
        <f t="shared" ref="C44:E44" si="93">H8-C8</f>
        <v>0.7960013507900725</v>
      </c>
      <c r="D44" s="27">
        <f t="shared" si="93"/>
        <v>0.4012482119890497</v>
      </c>
      <c r="E44" s="27">
        <f t="shared" si="93"/>
        <v>2.1440368321685952</v>
      </c>
      <c r="F44" s="27"/>
      <c r="G44" s="27">
        <f>L8-G8</f>
        <v>0.22230406961967653</v>
      </c>
      <c r="H44" s="27">
        <f t="shared" ref="H44:J44" si="94">M8-H8</f>
        <v>0.44919658721924494</v>
      </c>
      <c r="I44" s="27">
        <f t="shared" si="94"/>
        <v>0.26157555889747286</v>
      </c>
      <c r="J44" s="27">
        <f t="shared" si="94"/>
        <v>0.9330762157363921</v>
      </c>
      <c r="K44" s="27"/>
      <c r="L44" s="27">
        <f>L8-B8</f>
        <v>1.1690913390091477</v>
      </c>
      <c r="M44" s="27">
        <f t="shared" ref="M44:O44" si="95">M8-C8</f>
        <v>1.2451979380093174</v>
      </c>
      <c r="N44" s="27">
        <f t="shared" si="95"/>
        <v>0.66282377088652256</v>
      </c>
      <c r="O44" s="27">
        <f t="shared" si="95"/>
        <v>3.0771130479049873</v>
      </c>
      <c r="Q44" t="str">
        <f>$A$8</f>
        <v>Managers, directors and senior officials</v>
      </c>
      <c r="R44" s="27">
        <f>W8-R8</f>
        <v>0.39741925683958534</v>
      </c>
      <c r="S44" s="27">
        <f t="shared" ref="S44:S52" si="96">X8-S8</f>
        <v>0.38479303383929686</v>
      </c>
      <c r="T44" s="27">
        <f t="shared" ref="T44:T52" si="97">Y8-T8</f>
        <v>0.12953888384430856</v>
      </c>
      <c r="U44" s="27">
        <f t="shared" ref="U44:U52" si="98">Z8-U8</f>
        <v>0.91175117452319121</v>
      </c>
      <c r="V44" s="27"/>
      <c r="W44" s="27">
        <f>AB8-W8</f>
        <v>-9.380203807807419E-2</v>
      </c>
      <c r="X44" s="27">
        <f t="shared" ref="X44:X52" si="99">AC8-X8</f>
        <v>0.12596342152947959</v>
      </c>
      <c r="Y44" s="27">
        <f t="shared" ref="Y44:Y52" si="100">AD8-Y8</f>
        <v>0.18605002589175745</v>
      </c>
      <c r="Z44" s="27">
        <f t="shared" ref="Z44:Z52" si="101">AE8-Z8</f>
        <v>0.21821140934316219</v>
      </c>
      <c r="AA44" s="27"/>
      <c r="AB44" s="27">
        <f>AB8-R8</f>
        <v>0.30361721876151115</v>
      </c>
      <c r="AC44" s="27">
        <f t="shared" ref="AC44:AC52" si="102">AC8-S8</f>
        <v>0.51075645536877645</v>
      </c>
      <c r="AD44" s="27">
        <f t="shared" ref="AD44:AD52" si="103">AD8-T8</f>
        <v>0.31558890973606601</v>
      </c>
      <c r="AE44" s="27">
        <f t="shared" ref="AE44:AE52" si="104">AE8-U8</f>
        <v>1.1299625838663534</v>
      </c>
      <c r="AG44" t="str">
        <f>$A$8</f>
        <v>Managers, directors and senior officials</v>
      </c>
      <c r="AH44" s="27">
        <f>AM8-AH8</f>
        <v>0.54936801254987699</v>
      </c>
      <c r="AI44" s="27">
        <f t="shared" ref="AI44:AI52" si="105">AN8-AI8</f>
        <v>0.4112083169507752</v>
      </c>
      <c r="AJ44" s="27">
        <f t="shared" ref="AJ44:AJ52" si="106">AO8-AJ8</f>
        <v>0.27170932814474147</v>
      </c>
      <c r="AK44" s="27">
        <f t="shared" ref="AK44:AK52" si="107">AP8-AK8</f>
        <v>1.2322856576453942</v>
      </c>
      <c r="AL44" s="27"/>
      <c r="AM44" s="27">
        <f>AR8-AM8</f>
        <v>0.31610610769775604</v>
      </c>
      <c r="AN44" s="27">
        <f t="shared" ref="AN44:AN52" si="108">AS8-AN8</f>
        <v>0.32323316568976534</v>
      </c>
      <c r="AO44" s="27">
        <f t="shared" ref="AO44:AO52" si="109">AT8-AO8</f>
        <v>7.5525533005715073E-2</v>
      </c>
      <c r="AP44" s="27">
        <f t="shared" ref="AP44:AP52" si="110">AU8-AP8</f>
        <v>0.71486480639323613</v>
      </c>
      <c r="AQ44" s="27"/>
      <c r="AR44" s="27">
        <f>AR8-AH8</f>
        <v>0.86547412024763304</v>
      </c>
      <c r="AS44" s="27">
        <f t="shared" ref="AS44:AS52" si="111">AS8-AI8</f>
        <v>0.73444148264054054</v>
      </c>
      <c r="AT44" s="27">
        <f t="shared" ref="AT44:AT52" si="112">AT8-AJ8</f>
        <v>0.34723486115045654</v>
      </c>
      <c r="AU44" s="27">
        <f t="shared" ref="AU44:AU52" si="113">AU8-AK8</f>
        <v>1.9471504640386303</v>
      </c>
    </row>
    <row r="45" spans="1:47" x14ac:dyDescent="0.2">
      <c r="A45" t="str">
        <f>$A$9</f>
        <v>Professional occupations</v>
      </c>
      <c r="B45" s="27">
        <f t="shared" ref="B45:B54" si="114">G9-B9</f>
        <v>3.4838466029413091</v>
      </c>
      <c r="C45" s="27">
        <f t="shared" ref="C45:C54" si="115">H9-C9</f>
        <v>1.2517541227291016</v>
      </c>
      <c r="D45" s="27">
        <f t="shared" ref="D45:D54" si="116">I9-D9</f>
        <v>0.67795763493099859</v>
      </c>
      <c r="E45" s="27">
        <f t="shared" ref="E45:E54" si="117">J9-E9</f>
        <v>5.4135583606014137</v>
      </c>
      <c r="F45" s="27"/>
      <c r="G45" s="27">
        <f t="shared" ref="G45:G54" si="118">L9-G9</f>
        <v>5.2436189981785724</v>
      </c>
      <c r="H45" s="27">
        <f t="shared" ref="H45:H54" si="119">M9-H9</f>
        <v>1.5711059681666342</v>
      </c>
      <c r="I45" s="27">
        <f t="shared" ref="I45:I54" si="120">N9-I9</f>
        <v>-0.18137886262685177</v>
      </c>
      <c r="J45" s="27">
        <f t="shared" ref="J45:J54" si="121">O9-J9</f>
        <v>6.6333461037183525</v>
      </c>
      <c r="K45" s="27"/>
      <c r="L45" s="27">
        <f t="shared" ref="L45:L54" si="122">L9-B9</f>
        <v>8.7274656011198815</v>
      </c>
      <c r="M45" s="27">
        <f t="shared" ref="M45:M54" si="123">M9-C9</f>
        <v>2.8228600908957358</v>
      </c>
      <c r="N45" s="27">
        <f t="shared" ref="N45:N54" si="124">N9-D9</f>
        <v>0.49657877230414682</v>
      </c>
      <c r="O45" s="27">
        <f t="shared" ref="O45:O54" si="125">O9-E9</f>
        <v>12.046904464319766</v>
      </c>
      <c r="Q45" t="str">
        <f>$A$9</f>
        <v>Professional occupations</v>
      </c>
      <c r="R45" s="27">
        <f t="shared" ref="R45:R52" si="126">W9-R9</f>
        <v>1.6457061319449462</v>
      </c>
      <c r="S45" s="27">
        <f t="shared" si="96"/>
        <v>0.43176034337240976</v>
      </c>
      <c r="T45" s="27">
        <f t="shared" si="97"/>
        <v>0.61818620241382183</v>
      </c>
      <c r="U45" s="27">
        <f t="shared" si="98"/>
        <v>2.6956526777311769</v>
      </c>
      <c r="V45" s="27"/>
      <c r="W45" s="27">
        <f t="shared" ref="W45:W52" si="127">AB9-W9</f>
        <v>3.3586297718598281</v>
      </c>
      <c r="X45" s="27">
        <f t="shared" si="99"/>
        <v>0.59177194467015104</v>
      </c>
      <c r="Y45" s="27">
        <f t="shared" si="100"/>
        <v>-0.26432568093367026</v>
      </c>
      <c r="Z45" s="27">
        <f t="shared" si="101"/>
        <v>3.686076035596308</v>
      </c>
      <c r="AA45" s="27"/>
      <c r="AB45" s="27">
        <f t="shared" ref="AB45:AB52" si="128">AB9-R9</f>
        <v>5.0043359038047743</v>
      </c>
      <c r="AC45" s="27">
        <f t="shared" si="102"/>
        <v>1.0235322880425608</v>
      </c>
      <c r="AD45" s="27">
        <f t="shared" si="103"/>
        <v>0.35386052148015157</v>
      </c>
      <c r="AE45" s="27">
        <f t="shared" si="104"/>
        <v>6.3817287133274849</v>
      </c>
      <c r="AG45" t="str">
        <f>$A$9</f>
        <v>Professional occupations</v>
      </c>
      <c r="AH45" s="27">
        <f t="shared" ref="AH45:AH52" si="129">AM9-AH9</f>
        <v>1.8381404709963718</v>
      </c>
      <c r="AI45" s="27">
        <f t="shared" si="105"/>
        <v>0.8199937793566896</v>
      </c>
      <c r="AJ45" s="27">
        <f t="shared" si="106"/>
        <v>5.9771432517176315E-2</v>
      </c>
      <c r="AK45" s="27">
        <f t="shared" si="107"/>
        <v>2.7179056828702386</v>
      </c>
      <c r="AL45" s="27"/>
      <c r="AM45" s="27">
        <f t="shared" ref="AM45:AM52" si="130">AR9-AM9</f>
        <v>1.8849892263187442</v>
      </c>
      <c r="AN45" s="27">
        <f t="shared" si="108"/>
        <v>0.97933402349648535</v>
      </c>
      <c r="AO45" s="27">
        <f t="shared" si="109"/>
        <v>8.2946818306819603E-2</v>
      </c>
      <c r="AP45" s="27">
        <f t="shared" si="110"/>
        <v>2.9472700681220481</v>
      </c>
      <c r="AQ45" s="27"/>
      <c r="AR45" s="27">
        <f t="shared" ref="AR45:AR52" si="131">AR9-AH9</f>
        <v>3.723129697315116</v>
      </c>
      <c r="AS45" s="27">
        <f t="shared" si="111"/>
        <v>1.799327802853175</v>
      </c>
      <c r="AT45" s="27">
        <f t="shared" si="112"/>
        <v>0.14271825082399592</v>
      </c>
      <c r="AU45" s="27">
        <f t="shared" si="113"/>
        <v>5.6651757509922867</v>
      </c>
    </row>
    <row r="46" spans="1:47" x14ac:dyDescent="0.2">
      <c r="A46" t="str">
        <f>$A$10</f>
        <v>Associate professional occupations</v>
      </c>
      <c r="B46" s="27">
        <f t="shared" si="114"/>
        <v>1.319406925653384</v>
      </c>
      <c r="C46" s="27">
        <f t="shared" si="115"/>
        <v>0.67856755248448541</v>
      </c>
      <c r="D46" s="27">
        <f t="shared" si="116"/>
        <v>-9.443093646312839E-2</v>
      </c>
      <c r="E46" s="27">
        <f t="shared" si="117"/>
        <v>1.9035435416747433</v>
      </c>
      <c r="F46" s="27"/>
      <c r="G46" s="27">
        <f t="shared" si="118"/>
        <v>2.278171705772305</v>
      </c>
      <c r="H46" s="27">
        <f t="shared" si="119"/>
        <v>1.32511422347494</v>
      </c>
      <c r="I46" s="27">
        <f t="shared" si="120"/>
        <v>0.13982364335866215</v>
      </c>
      <c r="J46" s="27">
        <f t="shared" si="121"/>
        <v>3.7431095726059063</v>
      </c>
      <c r="K46" s="27"/>
      <c r="L46" s="27">
        <f t="shared" si="122"/>
        <v>3.597578631425689</v>
      </c>
      <c r="M46" s="27">
        <f t="shared" si="123"/>
        <v>2.0036817759594254</v>
      </c>
      <c r="N46" s="27">
        <f t="shared" si="124"/>
        <v>4.5392706895533763E-2</v>
      </c>
      <c r="O46" s="27">
        <f t="shared" si="125"/>
        <v>5.6466531142806495</v>
      </c>
      <c r="Q46" t="str">
        <f>$A$10</f>
        <v>Associate professional occupations</v>
      </c>
      <c r="R46" s="27">
        <f t="shared" si="126"/>
        <v>0.44750341247185865</v>
      </c>
      <c r="S46" s="27">
        <f t="shared" si="96"/>
        <v>0.33526289616951799</v>
      </c>
      <c r="T46" s="27">
        <f t="shared" si="97"/>
        <v>4.8381692538742804E-2</v>
      </c>
      <c r="U46" s="27">
        <f t="shared" si="98"/>
        <v>0.831148001180118</v>
      </c>
      <c r="V46" s="27"/>
      <c r="W46" s="27">
        <f>AB10-W10</f>
        <v>-0.16833783422960646</v>
      </c>
      <c r="X46" s="27">
        <f t="shared" si="99"/>
        <v>0.12399806331091501</v>
      </c>
      <c r="Y46" s="27">
        <f t="shared" si="100"/>
        <v>0.11874617782659658</v>
      </c>
      <c r="Z46" s="27">
        <f t="shared" si="101"/>
        <v>7.4406406907906231E-2</v>
      </c>
      <c r="AA46" s="27"/>
      <c r="AB46" s="27">
        <f t="shared" si="128"/>
        <v>0.27916557824225219</v>
      </c>
      <c r="AC46" s="27">
        <f t="shared" si="102"/>
        <v>0.459260959480433</v>
      </c>
      <c r="AD46" s="27">
        <f t="shared" si="103"/>
        <v>0.16712787036533938</v>
      </c>
      <c r="AE46" s="27">
        <f t="shared" si="104"/>
        <v>0.90555440808802423</v>
      </c>
      <c r="AG46" t="str">
        <f>$A$10</f>
        <v>Associate professional occupations</v>
      </c>
      <c r="AH46" s="27">
        <f t="shared" si="129"/>
        <v>0.87190351318151649</v>
      </c>
      <c r="AI46" s="27">
        <f t="shared" si="105"/>
        <v>0.34330465631496931</v>
      </c>
      <c r="AJ46" s="27">
        <f t="shared" si="106"/>
        <v>-0.14281262900187164</v>
      </c>
      <c r="AK46" s="27">
        <f t="shared" si="107"/>
        <v>1.0723955404946128</v>
      </c>
      <c r="AL46" s="27"/>
      <c r="AM46" s="27">
        <f t="shared" si="130"/>
        <v>2.4465095400019257</v>
      </c>
      <c r="AN46" s="27">
        <f t="shared" si="108"/>
        <v>1.2011161601640228</v>
      </c>
      <c r="AO46" s="27">
        <f t="shared" si="109"/>
        <v>2.1077465532064799E-2</v>
      </c>
      <c r="AP46" s="27">
        <f t="shared" si="110"/>
        <v>3.6687031656980142</v>
      </c>
      <c r="AQ46" s="27"/>
      <c r="AR46" s="27">
        <f t="shared" si="131"/>
        <v>3.3184130531834422</v>
      </c>
      <c r="AS46" s="27">
        <f t="shared" si="111"/>
        <v>1.5444208164789921</v>
      </c>
      <c r="AT46" s="27">
        <f t="shared" si="112"/>
        <v>-0.12173516346980684</v>
      </c>
      <c r="AU46" s="27">
        <f t="shared" si="113"/>
        <v>4.7410987061926271</v>
      </c>
    </row>
    <row r="47" spans="1:47" x14ac:dyDescent="0.2">
      <c r="A47" t="str">
        <f>$A$11</f>
        <v>Administrative and secretarial occupations</v>
      </c>
      <c r="B47" s="27">
        <f t="shared" si="114"/>
        <v>-0.40241798398918505</v>
      </c>
      <c r="C47" s="27">
        <f t="shared" si="115"/>
        <v>-0.41630356942707092</v>
      </c>
      <c r="D47" s="27">
        <f t="shared" si="116"/>
        <v>-0.13547124336500782</v>
      </c>
      <c r="E47" s="27">
        <f t="shared" si="117"/>
        <v>-0.95419279678126401</v>
      </c>
      <c r="F47" s="27"/>
      <c r="G47" s="27">
        <f t="shared" si="118"/>
        <v>0.1427925862117192</v>
      </c>
      <c r="H47" s="27">
        <f t="shared" si="119"/>
        <v>-0.64048261159429476</v>
      </c>
      <c r="I47" s="27">
        <f t="shared" si="120"/>
        <v>-5.665476803606273E-2</v>
      </c>
      <c r="J47" s="27">
        <f t="shared" si="121"/>
        <v>-0.55434479341864318</v>
      </c>
      <c r="K47" s="27"/>
      <c r="L47" s="27">
        <f t="shared" si="122"/>
        <v>-0.25962539777746585</v>
      </c>
      <c r="M47" s="27">
        <f t="shared" si="123"/>
        <v>-1.0567861810213657</v>
      </c>
      <c r="N47" s="27">
        <f t="shared" si="124"/>
        <v>-0.19212601140107055</v>
      </c>
      <c r="O47" s="27">
        <f t="shared" si="125"/>
        <v>-1.5085375901999072</v>
      </c>
      <c r="Q47" t="str">
        <f>$A$11</f>
        <v>Administrative and secretarial occupations</v>
      </c>
      <c r="R47" s="27">
        <f t="shared" si="126"/>
        <v>0.10915192714124666</v>
      </c>
      <c r="S47" s="27">
        <f t="shared" si="96"/>
        <v>0.1470541891225281</v>
      </c>
      <c r="T47" s="27">
        <f t="shared" si="97"/>
        <v>-2.153170101567542E-2</v>
      </c>
      <c r="U47" s="27">
        <f t="shared" si="98"/>
        <v>0.23467441524809907</v>
      </c>
      <c r="V47" s="27"/>
      <c r="W47" s="27">
        <f t="shared" si="127"/>
        <v>1.0594621436351845</v>
      </c>
      <c r="X47" s="27">
        <f t="shared" si="99"/>
        <v>8.9804359632177588E-2</v>
      </c>
      <c r="Y47" s="27">
        <f t="shared" si="100"/>
        <v>7.8005676754049735E-2</v>
      </c>
      <c r="Z47" s="27">
        <f t="shared" si="101"/>
        <v>1.2272721800214121</v>
      </c>
      <c r="AA47" s="27"/>
      <c r="AB47" s="27">
        <f t="shared" si="128"/>
        <v>1.1686140707764312</v>
      </c>
      <c r="AC47" s="27">
        <f t="shared" si="102"/>
        <v>0.23685854875470569</v>
      </c>
      <c r="AD47" s="27">
        <f t="shared" si="103"/>
        <v>5.6473975738374316E-2</v>
      </c>
      <c r="AE47" s="27">
        <f t="shared" si="104"/>
        <v>1.4619465952695112</v>
      </c>
      <c r="AG47" t="str">
        <f>$A$11</f>
        <v>Administrative and secretarial occupations</v>
      </c>
      <c r="AH47" s="27">
        <f t="shared" si="129"/>
        <v>-0.51156991113042416</v>
      </c>
      <c r="AI47" s="27">
        <f t="shared" si="105"/>
        <v>-0.56335775854959902</v>
      </c>
      <c r="AJ47" s="27">
        <f t="shared" si="106"/>
        <v>-0.11393954234933229</v>
      </c>
      <c r="AK47" s="27">
        <f t="shared" si="107"/>
        <v>-1.1888672120293542</v>
      </c>
      <c r="AL47" s="27"/>
      <c r="AM47" s="27">
        <f t="shared" si="130"/>
        <v>-0.91666955742346623</v>
      </c>
      <c r="AN47" s="27">
        <f t="shared" si="108"/>
        <v>-0.73028697122647745</v>
      </c>
      <c r="AO47" s="27">
        <f t="shared" si="109"/>
        <v>-0.13466044479011213</v>
      </c>
      <c r="AP47" s="27">
        <f>AU11-AP11</f>
        <v>-1.7816169734400571</v>
      </c>
      <c r="AQ47" s="27"/>
      <c r="AR47" s="27">
        <f t="shared" si="131"/>
        <v>-1.4282394685538904</v>
      </c>
      <c r="AS47" s="27">
        <f t="shared" si="111"/>
        <v>-1.2936447297760765</v>
      </c>
      <c r="AT47" s="27">
        <f t="shared" si="112"/>
        <v>-0.24859998713944442</v>
      </c>
      <c r="AU47" s="27">
        <f t="shared" si="113"/>
        <v>-2.9704841854694113</v>
      </c>
    </row>
    <row r="48" spans="1:47" x14ac:dyDescent="0.2">
      <c r="A48" t="str">
        <f>$A$12</f>
        <v>Skilled trades occupations</v>
      </c>
      <c r="B48" s="27">
        <f t="shared" si="114"/>
        <v>-2.5923848813842376</v>
      </c>
      <c r="C48" s="27">
        <f t="shared" si="115"/>
        <v>-0.32380410347508293</v>
      </c>
      <c r="D48" s="27">
        <f t="shared" si="116"/>
        <v>0.255847799119163</v>
      </c>
      <c r="E48" s="27">
        <f t="shared" si="117"/>
        <v>-2.6603411857401547</v>
      </c>
      <c r="F48" s="27"/>
      <c r="G48" s="27">
        <f t="shared" si="118"/>
        <v>-1.730207150688976</v>
      </c>
      <c r="H48" s="27">
        <f t="shared" si="119"/>
        <v>0.37965872213312535</v>
      </c>
      <c r="I48" s="27">
        <f t="shared" si="120"/>
        <v>0.1154423779835545</v>
      </c>
      <c r="J48" s="27">
        <f t="shared" si="121"/>
        <v>-1.2351060505722984</v>
      </c>
      <c r="K48" s="27"/>
      <c r="L48" s="27">
        <f t="shared" si="122"/>
        <v>-4.3225920320732136</v>
      </c>
      <c r="M48" s="27">
        <f t="shared" si="123"/>
        <v>5.5854618658042421E-2</v>
      </c>
      <c r="N48" s="27">
        <f t="shared" si="124"/>
        <v>0.3712901771027175</v>
      </c>
      <c r="O48" s="27">
        <f t="shared" si="125"/>
        <v>-3.895447236312453</v>
      </c>
      <c r="Q48" t="str">
        <f>$A$12</f>
        <v>Skilled trades occupations</v>
      </c>
      <c r="R48" s="27">
        <f t="shared" si="126"/>
        <v>-2.6324394952817389</v>
      </c>
      <c r="S48" s="27">
        <f t="shared" si="96"/>
        <v>-0.28116609612774479</v>
      </c>
      <c r="T48" s="27">
        <f t="shared" si="97"/>
        <v>0.12694486343418276</v>
      </c>
      <c r="U48" s="27">
        <f t="shared" si="98"/>
        <v>-2.7866607279752991</v>
      </c>
      <c r="V48" s="27"/>
      <c r="W48" s="27">
        <f t="shared" si="127"/>
        <v>-1.8023166431183402</v>
      </c>
      <c r="X48" s="27">
        <f t="shared" si="99"/>
        <v>0.26876565382763384</v>
      </c>
      <c r="Y48" s="27">
        <f t="shared" si="100"/>
        <v>2.8805371146200187E-2</v>
      </c>
      <c r="Z48" s="27">
        <f t="shared" si="101"/>
        <v>-1.5047456181445078</v>
      </c>
      <c r="AA48" s="27"/>
      <c r="AB48" s="27">
        <f t="shared" si="128"/>
        <v>-4.4347561384000791</v>
      </c>
      <c r="AC48" s="27">
        <f t="shared" si="102"/>
        <v>-1.2400442300110948E-2</v>
      </c>
      <c r="AD48" s="27">
        <f t="shared" si="103"/>
        <v>0.15575023458038295</v>
      </c>
      <c r="AE48" s="27">
        <f t="shared" si="104"/>
        <v>-4.2914063461198069</v>
      </c>
      <c r="AG48" t="str">
        <f>$A$12</f>
        <v>Skilled trades occupations</v>
      </c>
      <c r="AH48" s="27">
        <f t="shared" si="129"/>
        <v>4.0054613897500868E-2</v>
      </c>
      <c r="AI48" s="27">
        <f t="shared" si="105"/>
        <v>-4.2638007347338192E-2</v>
      </c>
      <c r="AJ48" s="27">
        <f t="shared" si="106"/>
        <v>0.12890293568498257</v>
      </c>
      <c r="AK48" s="27">
        <f t="shared" si="107"/>
        <v>0.12631954223514508</v>
      </c>
      <c r="AL48" s="27"/>
      <c r="AM48" s="27">
        <f t="shared" si="130"/>
        <v>7.2109492429368038E-2</v>
      </c>
      <c r="AN48" s="27">
        <f t="shared" si="108"/>
        <v>0.11089306830549012</v>
      </c>
      <c r="AO48" s="27">
        <f t="shared" si="109"/>
        <v>8.6637006837354535E-2</v>
      </c>
      <c r="AP48" s="27">
        <f t="shared" si="110"/>
        <v>0.2696395675722123</v>
      </c>
      <c r="AQ48" s="27"/>
      <c r="AR48" s="27">
        <f t="shared" si="131"/>
        <v>0.11216410632686891</v>
      </c>
      <c r="AS48" s="27">
        <f t="shared" si="111"/>
        <v>6.8255060958151925E-2</v>
      </c>
      <c r="AT48" s="27">
        <f t="shared" si="112"/>
        <v>0.2155399425223371</v>
      </c>
      <c r="AU48" s="27">
        <f t="shared" si="113"/>
        <v>0.39595910980735738</v>
      </c>
    </row>
    <row r="49" spans="1:47" x14ac:dyDescent="0.2">
      <c r="A49" t="str">
        <f>$A$13</f>
        <v>Caring, leisure and other service occupations</v>
      </c>
      <c r="B49" s="27">
        <f t="shared" si="114"/>
        <v>-0.13516618997172891</v>
      </c>
      <c r="C49" s="27">
        <f t="shared" si="115"/>
        <v>-0.25050613880817529</v>
      </c>
      <c r="D49" s="27">
        <f t="shared" si="116"/>
        <v>-0.16178436880014013</v>
      </c>
      <c r="E49" s="27">
        <f t="shared" si="117"/>
        <v>-0.54745669758004389</v>
      </c>
      <c r="F49" s="27"/>
      <c r="G49" s="27">
        <f t="shared" si="118"/>
        <v>1.1280378538313878</v>
      </c>
      <c r="H49" s="27">
        <f t="shared" si="119"/>
        <v>-2.5580120281434304E-3</v>
      </c>
      <c r="I49" s="27">
        <f t="shared" si="120"/>
        <v>0.3206780007414185</v>
      </c>
      <c r="J49" s="27">
        <f t="shared" si="121"/>
        <v>1.4461578425446628</v>
      </c>
      <c r="K49" s="27"/>
      <c r="L49" s="27">
        <f t="shared" si="122"/>
        <v>0.99287166385965886</v>
      </c>
      <c r="M49" s="27">
        <f t="shared" si="123"/>
        <v>-0.25306415083631872</v>
      </c>
      <c r="N49" s="27">
        <f t="shared" si="124"/>
        <v>0.15889363194127837</v>
      </c>
      <c r="O49" s="27">
        <f t="shared" si="125"/>
        <v>0.89870114496461895</v>
      </c>
      <c r="Q49" t="str">
        <f>$A$13</f>
        <v>Caring, leisure and other service occupations</v>
      </c>
      <c r="R49" s="27">
        <f t="shared" si="126"/>
        <v>-0.13127195337235387</v>
      </c>
      <c r="S49" s="27">
        <f t="shared" si="96"/>
        <v>5.2132174422024224E-2</v>
      </c>
      <c r="T49" s="27">
        <f t="shared" si="97"/>
        <v>-2.3916013600671637E-3</v>
      </c>
      <c r="U49" s="27">
        <f t="shared" si="98"/>
        <v>-8.1531380310396973E-2</v>
      </c>
      <c r="V49" s="27"/>
      <c r="W49" s="27">
        <f t="shared" si="127"/>
        <v>0.10798978434857553</v>
      </c>
      <c r="X49" s="27">
        <f t="shared" si="99"/>
        <v>0.20692999173830351</v>
      </c>
      <c r="Y49" s="27">
        <f t="shared" si="100"/>
        <v>0.11592290698150803</v>
      </c>
      <c r="Z49" s="27">
        <f t="shared" si="101"/>
        <v>0.43084268306838736</v>
      </c>
      <c r="AA49" s="27"/>
      <c r="AB49" s="27">
        <f t="shared" si="128"/>
        <v>-2.3282169023778332E-2</v>
      </c>
      <c r="AC49" s="27">
        <f t="shared" si="102"/>
        <v>0.25906216616032773</v>
      </c>
      <c r="AD49" s="27">
        <f t="shared" si="103"/>
        <v>0.11353130562144087</v>
      </c>
      <c r="AE49" s="27">
        <f t="shared" si="104"/>
        <v>0.34931130275799038</v>
      </c>
      <c r="AG49" t="str">
        <f>$A$13</f>
        <v>Caring, leisure and other service occupations</v>
      </c>
      <c r="AH49" s="27">
        <f t="shared" si="129"/>
        <v>-3.8942365993763772E-3</v>
      </c>
      <c r="AI49" s="27">
        <f t="shared" si="105"/>
        <v>-0.30263831323020174</v>
      </c>
      <c r="AJ49" s="27">
        <f t="shared" si="106"/>
        <v>-0.15939276744007291</v>
      </c>
      <c r="AK49" s="27">
        <f t="shared" si="107"/>
        <v>-0.46592531726965092</v>
      </c>
      <c r="AL49" s="27"/>
      <c r="AM49" s="27">
        <f t="shared" si="130"/>
        <v>1.0200480694828133</v>
      </c>
      <c r="AN49" s="27">
        <f t="shared" si="108"/>
        <v>-0.20948800376644794</v>
      </c>
      <c r="AO49" s="27">
        <f t="shared" si="109"/>
        <v>0.20475509375990997</v>
      </c>
      <c r="AP49" s="27">
        <f t="shared" si="110"/>
        <v>1.015315159476275</v>
      </c>
      <c r="AQ49" s="27"/>
      <c r="AR49" s="27">
        <f t="shared" si="131"/>
        <v>1.016153832883437</v>
      </c>
      <c r="AS49" s="27">
        <f t="shared" si="111"/>
        <v>-0.51212631699664968</v>
      </c>
      <c r="AT49" s="27">
        <f t="shared" si="112"/>
        <v>4.5362326319837054E-2</v>
      </c>
      <c r="AU49" s="27">
        <f t="shared" si="113"/>
        <v>0.54938984220662412</v>
      </c>
    </row>
    <row r="50" spans="1:47" x14ac:dyDescent="0.2">
      <c r="A50" t="str">
        <f>$A$14</f>
        <v>Sales and customer service occupations</v>
      </c>
      <c r="B50" s="27">
        <f t="shared" si="114"/>
        <v>-0.36161641817158685</v>
      </c>
      <c r="C50" s="27">
        <f t="shared" si="115"/>
        <v>-0.26167746126681113</v>
      </c>
      <c r="D50" s="27">
        <f t="shared" si="116"/>
        <v>-0.26569018438485725</v>
      </c>
      <c r="E50" s="27">
        <f t="shared" si="117"/>
        <v>-0.88898406382325845</v>
      </c>
      <c r="F50" s="27"/>
      <c r="G50" s="27">
        <f t="shared" si="118"/>
        <v>0.17903357242673845</v>
      </c>
      <c r="H50" s="27">
        <f t="shared" si="119"/>
        <v>0.46499270605305565</v>
      </c>
      <c r="I50" s="27">
        <f t="shared" si="120"/>
        <v>-8.9417596921628095E-2</v>
      </c>
      <c r="J50" s="27">
        <f t="shared" si="121"/>
        <v>0.55460868155816812</v>
      </c>
      <c r="K50" s="27"/>
      <c r="L50" s="27">
        <f t="shared" si="122"/>
        <v>-0.1825828457448484</v>
      </c>
      <c r="M50" s="27">
        <f t="shared" si="123"/>
        <v>0.20331524478624452</v>
      </c>
      <c r="N50" s="27">
        <f t="shared" si="124"/>
        <v>-0.35510778130648535</v>
      </c>
      <c r="O50" s="27">
        <f t="shared" si="125"/>
        <v>-0.33437538226509034</v>
      </c>
      <c r="Q50" t="str">
        <f>$A$14</f>
        <v>Sales and customer service occupations</v>
      </c>
      <c r="R50" s="27">
        <f t="shared" si="126"/>
        <v>-0.15290711024639991</v>
      </c>
      <c r="S50" s="27">
        <f t="shared" si="96"/>
        <v>0.24709193859064449</v>
      </c>
      <c r="T50" s="27">
        <f t="shared" si="97"/>
        <v>-0.17798202053047851</v>
      </c>
      <c r="U50" s="27">
        <f t="shared" si="98"/>
        <v>-8.3797192186234604E-2</v>
      </c>
      <c r="V50" s="27"/>
      <c r="W50" s="27">
        <f t="shared" si="127"/>
        <v>0.23715987649175041</v>
      </c>
      <c r="X50" s="27">
        <f t="shared" si="99"/>
        <v>0.31010731621104304</v>
      </c>
      <c r="Y50" s="27">
        <f t="shared" si="100"/>
        <v>-2.5939009302023031E-2</v>
      </c>
      <c r="Z50" s="27">
        <f t="shared" si="101"/>
        <v>0.52132818340077147</v>
      </c>
      <c r="AA50" s="27"/>
      <c r="AB50" s="27">
        <f t="shared" si="128"/>
        <v>8.4252766245350497E-2</v>
      </c>
      <c r="AC50" s="27">
        <f t="shared" si="102"/>
        <v>0.55719925480168753</v>
      </c>
      <c r="AD50" s="27">
        <f t="shared" si="103"/>
        <v>-0.20392102983250154</v>
      </c>
      <c r="AE50" s="27">
        <f t="shared" si="104"/>
        <v>0.43753099121453687</v>
      </c>
      <c r="AG50" t="str">
        <f>$A$14</f>
        <v>Sales and customer service occupations</v>
      </c>
      <c r="AH50" s="27">
        <f t="shared" si="129"/>
        <v>-0.2087093079251896</v>
      </c>
      <c r="AI50" s="27">
        <f t="shared" si="105"/>
        <v>-0.50876939985745295</v>
      </c>
      <c r="AJ50" s="27">
        <f t="shared" si="106"/>
        <v>-8.7708163854378407E-2</v>
      </c>
      <c r="AK50" s="27">
        <f t="shared" si="107"/>
        <v>-0.80518687163702207</v>
      </c>
      <c r="AL50" s="27"/>
      <c r="AM50" s="27">
        <f t="shared" si="130"/>
        <v>-5.8126304065012624E-2</v>
      </c>
      <c r="AN50" s="27">
        <f t="shared" si="108"/>
        <v>0.15488538984201838</v>
      </c>
      <c r="AO50" s="27">
        <f t="shared" si="109"/>
        <v>-6.3478587619604759E-2</v>
      </c>
      <c r="AP50" s="27">
        <f t="shared" si="110"/>
        <v>3.3280498157401084E-2</v>
      </c>
      <c r="AQ50" s="27"/>
      <c r="AR50" s="27">
        <f t="shared" si="131"/>
        <v>-0.26683561199020223</v>
      </c>
      <c r="AS50" s="27">
        <f t="shared" si="111"/>
        <v>-0.35388401001543457</v>
      </c>
      <c r="AT50" s="27">
        <f t="shared" si="112"/>
        <v>-0.15118675147398317</v>
      </c>
      <c r="AU50" s="27">
        <f t="shared" si="113"/>
        <v>-0.77190637347962099</v>
      </c>
    </row>
    <row r="51" spans="1:47" x14ac:dyDescent="0.2">
      <c r="A51" t="str">
        <f>$A$15</f>
        <v>Process, plant and machine operatives</v>
      </c>
      <c r="B51" s="27">
        <f t="shared" si="114"/>
        <v>-2.4978681920780517</v>
      </c>
      <c r="C51" s="27">
        <f t="shared" si="115"/>
        <v>0.38694254231147873</v>
      </c>
      <c r="D51" s="27">
        <f t="shared" si="116"/>
        <v>0.24932866692960065</v>
      </c>
      <c r="E51" s="27">
        <f t="shared" si="117"/>
        <v>-1.8615969828369732</v>
      </c>
      <c r="F51" s="27"/>
      <c r="G51" s="27">
        <f t="shared" si="118"/>
        <v>-0.72207963825479737</v>
      </c>
      <c r="H51" s="27">
        <f t="shared" si="119"/>
        <v>0.40993214441295645</v>
      </c>
      <c r="I51" s="27">
        <f t="shared" si="120"/>
        <v>0.34289167323010949</v>
      </c>
      <c r="J51" s="27">
        <f t="shared" si="121"/>
        <v>3.0744179388268122E-2</v>
      </c>
      <c r="K51" s="27"/>
      <c r="L51" s="27">
        <f t="shared" si="122"/>
        <v>-3.219947830332849</v>
      </c>
      <c r="M51" s="27">
        <f t="shared" si="123"/>
        <v>0.79687468672443518</v>
      </c>
      <c r="N51" s="27">
        <f t="shared" si="124"/>
        <v>0.59222034015971015</v>
      </c>
      <c r="O51" s="27">
        <f t="shared" si="125"/>
        <v>-1.830852803448705</v>
      </c>
      <c r="Q51" t="str">
        <f>$A$15</f>
        <v>Process, plant and machine operatives</v>
      </c>
      <c r="R51" s="27">
        <f t="shared" si="126"/>
        <v>-2.2049628694415349</v>
      </c>
      <c r="S51" s="27">
        <f t="shared" si="96"/>
        <v>0.39519012497056805</v>
      </c>
      <c r="T51" s="27">
        <f t="shared" si="97"/>
        <v>0.21587941991577408</v>
      </c>
      <c r="U51" s="27">
        <f t="shared" si="98"/>
        <v>-1.5938933245551929</v>
      </c>
      <c r="V51" s="27"/>
      <c r="W51" s="27">
        <f t="shared" si="127"/>
        <v>-0.82692828313114841</v>
      </c>
      <c r="X51" s="27">
        <f t="shared" si="99"/>
        <v>0.21305855511434668</v>
      </c>
      <c r="Y51" s="27">
        <f t="shared" si="100"/>
        <v>0.30965170285737176</v>
      </c>
      <c r="Z51" s="27">
        <f t="shared" si="101"/>
        <v>-0.30421802515943064</v>
      </c>
      <c r="AA51" s="27"/>
      <c r="AB51" s="27">
        <f t="shared" si="128"/>
        <v>-3.0318911525726833</v>
      </c>
      <c r="AC51" s="27">
        <f t="shared" si="102"/>
        <v>0.60824868008491473</v>
      </c>
      <c r="AD51" s="27">
        <f t="shared" si="103"/>
        <v>0.52553112277314584</v>
      </c>
      <c r="AE51" s="27">
        <f t="shared" si="104"/>
        <v>-1.8981113497146236</v>
      </c>
      <c r="AG51" t="str">
        <f>$A$15</f>
        <v>Process, plant and machine operatives</v>
      </c>
      <c r="AH51" s="27">
        <f t="shared" si="129"/>
        <v>-0.29290532263651448</v>
      </c>
      <c r="AI51" s="27">
        <f t="shared" si="105"/>
        <v>-8.2475826590893697E-3</v>
      </c>
      <c r="AJ51" s="27">
        <f t="shared" si="106"/>
        <v>3.3449247013824221E-2</v>
      </c>
      <c r="AK51" s="27">
        <f t="shared" si="107"/>
        <v>-0.26770365828177956</v>
      </c>
      <c r="AL51" s="27"/>
      <c r="AM51" s="27">
        <f t="shared" si="130"/>
        <v>0.10484864487634449</v>
      </c>
      <c r="AN51" s="27">
        <f t="shared" si="108"/>
        <v>0.19687358929860899</v>
      </c>
      <c r="AO51" s="27">
        <f t="shared" si="109"/>
        <v>3.3239970372739375E-2</v>
      </c>
      <c r="AP51" s="27">
        <f t="shared" si="110"/>
        <v>0.33496220454769277</v>
      </c>
      <c r="AQ51" s="27"/>
      <c r="AR51" s="27">
        <f t="shared" si="131"/>
        <v>-0.18805667776016999</v>
      </c>
      <c r="AS51" s="27">
        <f t="shared" si="111"/>
        <v>0.18862600663951962</v>
      </c>
      <c r="AT51" s="27">
        <f t="shared" si="112"/>
        <v>6.6689217386563596E-2</v>
      </c>
      <c r="AU51" s="27">
        <f t="shared" si="113"/>
        <v>6.7258546265913211E-2</v>
      </c>
    </row>
    <row r="52" spans="1:47" x14ac:dyDescent="0.2">
      <c r="A52" t="str">
        <f>$A$16</f>
        <v>Elementary occupations</v>
      </c>
      <c r="B52" s="27">
        <f t="shared" si="114"/>
        <v>-1.4966827314467652</v>
      </c>
      <c r="C52" s="27">
        <f t="shared" si="115"/>
        <v>-0.49997625149596381</v>
      </c>
      <c r="D52" s="27">
        <f t="shared" si="116"/>
        <v>-0.11390802474036055</v>
      </c>
      <c r="E52" s="27">
        <f t="shared" si="117"/>
        <v>-2.1105670076830911</v>
      </c>
      <c r="F52" s="27"/>
      <c r="G52" s="27">
        <f t="shared" si="118"/>
        <v>0.55788649371910903</v>
      </c>
      <c r="H52" s="27">
        <f t="shared" si="119"/>
        <v>-0.93144715545448165</v>
      </c>
      <c r="I52" s="27">
        <f t="shared" si="120"/>
        <v>0.51296891017448387</v>
      </c>
      <c r="J52" s="27">
        <f t="shared" si="121"/>
        <v>0.13940824843911059</v>
      </c>
      <c r="K52" s="27"/>
      <c r="L52" s="27">
        <f t="shared" si="122"/>
        <v>-0.93879623772765619</v>
      </c>
      <c r="M52" s="27">
        <f t="shared" si="123"/>
        <v>-1.4314234069504455</v>
      </c>
      <c r="N52" s="27">
        <f t="shared" si="124"/>
        <v>0.39906088543412332</v>
      </c>
      <c r="O52" s="27">
        <f t="shared" si="125"/>
        <v>-1.9711587592439805</v>
      </c>
      <c r="Q52" t="str">
        <f>$A$16</f>
        <v>Elementary occupations</v>
      </c>
      <c r="R52" s="27">
        <f t="shared" si="126"/>
        <v>-1.2437121205982091</v>
      </c>
      <c r="S52" s="27">
        <f t="shared" si="96"/>
        <v>-0.1399686800937161</v>
      </c>
      <c r="T52" s="27">
        <f t="shared" si="97"/>
        <v>-4.4653473420631529E-2</v>
      </c>
      <c r="U52" s="27">
        <f t="shared" si="98"/>
        <v>-1.4283342741125562</v>
      </c>
      <c r="V52" s="27"/>
      <c r="W52" s="27">
        <f t="shared" si="127"/>
        <v>0.40301398805364563</v>
      </c>
      <c r="X52" s="27">
        <f t="shared" si="99"/>
        <v>-0.25524053328656748</v>
      </c>
      <c r="Y52" s="27">
        <f t="shared" si="100"/>
        <v>0.26513849430230774</v>
      </c>
      <c r="Z52" s="27">
        <f t="shared" si="101"/>
        <v>0.412911949069386</v>
      </c>
      <c r="AA52" s="27"/>
      <c r="AB52" s="27">
        <f t="shared" si="128"/>
        <v>-0.84069813254456349</v>
      </c>
      <c r="AC52" s="27">
        <f t="shared" si="102"/>
        <v>-0.39520921338028359</v>
      </c>
      <c r="AD52" s="27">
        <f t="shared" si="103"/>
        <v>0.22048502088167621</v>
      </c>
      <c r="AE52" s="27">
        <f t="shared" si="104"/>
        <v>-1.0154223250431702</v>
      </c>
      <c r="AG52" t="str">
        <f>$A$16</f>
        <v>Elementary occupations</v>
      </c>
      <c r="AH52" s="27">
        <f t="shared" si="129"/>
        <v>-0.25297061084855743</v>
      </c>
      <c r="AI52" s="27">
        <f t="shared" si="105"/>
        <v>-0.36000757140224593</v>
      </c>
      <c r="AJ52" s="27">
        <f t="shared" si="106"/>
        <v>-6.925455131973024E-2</v>
      </c>
      <c r="AK52" s="27">
        <f t="shared" si="107"/>
        <v>-0.68223273357053404</v>
      </c>
      <c r="AL52" s="27"/>
      <c r="AM52" s="27">
        <f t="shared" si="130"/>
        <v>0.15487250566546074</v>
      </c>
      <c r="AN52" s="27">
        <f t="shared" si="108"/>
        <v>-0.67620662216791594</v>
      </c>
      <c r="AO52" s="27">
        <f t="shared" si="109"/>
        <v>0.24783041587217625</v>
      </c>
      <c r="AP52" s="27">
        <f t="shared" si="110"/>
        <v>-0.27350370063027896</v>
      </c>
      <c r="AQ52" s="27"/>
      <c r="AR52" s="27">
        <f t="shared" si="131"/>
        <v>-9.8098105183096695E-2</v>
      </c>
      <c r="AS52" s="27">
        <f t="shared" si="111"/>
        <v>-1.0362141935701619</v>
      </c>
      <c r="AT52" s="27">
        <f t="shared" si="112"/>
        <v>0.17857586455244601</v>
      </c>
      <c r="AU52" s="27">
        <f t="shared" si="113"/>
        <v>-0.955736434200813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-1.7360955990573927</v>
      </c>
      <c r="C54" s="29">
        <f t="shared" si="115"/>
        <v>1.3609980438420237</v>
      </c>
      <c r="D54" s="29">
        <f t="shared" si="116"/>
        <v>0.81309755521531457</v>
      </c>
      <c r="E54" s="29">
        <f t="shared" si="117"/>
        <v>0.43799999999993133</v>
      </c>
      <c r="F54" s="29"/>
      <c r="G54" s="29">
        <f t="shared" si="118"/>
        <v>7.2995584908157269</v>
      </c>
      <c r="H54" s="29">
        <f t="shared" si="119"/>
        <v>3.0255125723830503</v>
      </c>
      <c r="I54" s="29">
        <f t="shared" si="120"/>
        <v>1.3659289368011578</v>
      </c>
      <c r="J54" s="29">
        <f t="shared" si="121"/>
        <v>11.690999999999946</v>
      </c>
      <c r="K54" s="29"/>
      <c r="L54" s="29">
        <f t="shared" si="122"/>
        <v>5.5634628917583342</v>
      </c>
      <c r="M54" s="29">
        <f t="shared" si="123"/>
        <v>4.386510616225074</v>
      </c>
      <c r="N54" s="29">
        <f t="shared" si="124"/>
        <v>2.1790264920164724</v>
      </c>
      <c r="O54" s="29">
        <f t="shared" si="125"/>
        <v>12.128999999999877</v>
      </c>
      <c r="Q54" s="24" t="str">
        <f>$A$18</f>
        <v>All occupations</v>
      </c>
      <c r="R54" s="29">
        <f t="shared" ref="R54" si="132">W18-R18</f>
        <v>-3.7655128205425825</v>
      </c>
      <c r="S54" s="29">
        <f t="shared" ref="S54" si="133">X18-S18</f>
        <v>1.5721499242655277</v>
      </c>
      <c r="T54" s="29">
        <f t="shared" ref="T54" si="134">Y18-T18</f>
        <v>0.8923722658199793</v>
      </c>
      <c r="U54" s="29">
        <f t="shared" ref="U54" si="135">Z18-U18</f>
        <v>-1.3009906304570791</v>
      </c>
      <c r="V54" s="29"/>
      <c r="W54" s="29">
        <f t="shared" ref="W54" si="136">AB18-W18</f>
        <v>2.2748707658318139</v>
      </c>
      <c r="X54" s="29">
        <f t="shared" ref="X54" si="137">AC18-X18</f>
        <v>1.6751587727474853</v>
      </c>
      <c r="Y54" s="29">
        <f t="shared" ref="Y54" si="138">AD18-Y18</f>
        <v>0.81205566552409714</v>
      </c>
      <c r="Z54" s="29">
        <f t="shared" ref="Z54" si="139">AE18-Z18</f>
        <v>4.7620852041033999</v>
      </c>
      <c r="AA54" s="29"/>
      <c r="AB54" s="29">
        <f t="shared" ref="AB54" si="140">AB18-R18</f>
        <v>-1.4906420547107686</v>
      </c>
      <c r="AC54" s="29">
        <f t="shared" ref="AC54" si="141">AC18-S18</f>
        <v>3.2473086970130129</v>
      </c>
      <c r="AD54" s="29">
        <f t="shared" ref="AD54" si="142">AD18-T18</f>
        <v>1.7044279313440764</v>
      </c>
      <c r="AE54" s="29">
        <f t="shared" ref="AE54" si="143">AE18-U18</f>
        <v>3.4610945736463208</v>
      </c>
      <c r="AG54" s="24" t="str">
        <f>$A$18</f>
        <v>All occupations</v>
      </c>
      <c r="AH54" s="29">
        <f t="shared" ref="AH54" si="144">AM18-AH18</f>
        <v>2.0294172214852111</v>
      </c>
      <c r="AI54" s="29">
        <f t="shared" ref="AI54" si="145">AN18-AI18</f>
        <v>-0.21115188042350042</v>
      </c>
      <c r="AJ54" s="29">
        <f t="shared" ref="AJ54" si="146">AO18-AJ18</f>
        <v>-7.9274710604662069E-2</v>
      </c>
      <c r="AK54" s="29">
        <f t="shared" ref="AK54" si="147">AP18-AK18</f>
        <v>1.738990630457053</v>
      </c>
      <c r="AL54" s="29"/>
      <c r="AM54" s="29">
        <f t="shared" ref="AM54" si="148">AR18-AM18</f>
        <v>5.0246877249839272</v>
      </c>
      <c r="AN54" s="29">
        <f t="shared" ref="AN54" si="149">AS18-AN18</f>
        <v>1.350353799635549</v>
      </c>
      <c r="AO54" s="29">
        <f t="shared" ref="AO54" si="150">AT18-AO18</f>
        <v>0.55387327127706332</v>
      </c>
      <c r="AP54" s="29">
        <f t="shared" ref="AP54" si="151">AU18-AP18</f>
        <v>6.9289147958965458</v>
      </c>
      <c r="AQ54" s="29"/>
      <c r="AR54" s="29">
        <f t="shared" ref="AR54" si="152">AR18-AH18</f>
        <v>7.0541049464691383</v>
      </c>
      <c r="AS54" s="29">
        <f t="shared" ref="AS54" si="153">AS18-AI18</f>
        <v>1.1392019192120486</v>
      </c>
      <c r="AT54" s="29">
        <f t="shared" ref="AT54" si="154">AT18-AJ18</f>
        <v>0.47459856067240125</v>
      </c>
      <c r="AU54" s="29">
        <f t="shared" ref="AU54" si="155">AU18-AK18</f>
        <v>8.6679054263535988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Worcestershire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5.5461606078743841E-2</v>
      </c>
      <c r="N7" s="91">
        <f>'Occ T2'!I180</f>
        <v>0.47641560095557089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-1.5839938094699968</v>
      </c>
      <c r="N9" s="91">
        <f>'Occ T2'!I178</f>
        <v>-1.2573465996494559</v>
      </c>
    </row>
    <row r="10" spans="1:14" x14ac:dyDescent="0.2">
      <c r="L10" s="91" t="str">
        <f>'Occ T3'!A48</f>
        <v>91 Elementary trades and related occupations</v>
      </c>
      <c r="M10" s="91">
        <f>'Occ T2'!H177</f>
        <v>-6.2613774760996161</v>
      </c>
      <c r="N10" s="91">
        <f>'Occ T2'!I177</f>
        <v>4.5461494277594383</v>
      </c>
    </row>
    <row r="11" spans="1:14" x14ac:dyDescent="0.2">
      <c r="L11" s="114" t="str">
        <f>"["&amp;'Occ T3'!A47&amp;"]"</f>
        <v>[Elementary occupations]</v>
      </c>
      <c r="M11" s="91">
        <f>'Occ T1'!H88</f>
        <v>-2.4399677220934057</v>
      </c>
      <c r="N11" s="91">
        <f>'Occ T1'!I88</f>
        <v>5.7656421844698436E-2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-1.14553487991087</v>
      </c>
      <c r="N13" s="91">
        <f>'Occ T2'!I176</f>
        <v>0.10401468382235102</v>
      </c>
    </row>
    <row r="14" spans="1:14" x14ac:dyDescent="0.2">
      <c r="L14" s="91" t="str">
        <f>'Occ T3'!A44</f>
        <v>81 Process, plant and machine operatives</v>
      </c>
      <c r="M14" s="91">
        <f>'Occ T2'!H175</f>
        <v>-4.9853333762366558</v>
      </c>
      <c r="N14" s="91">
        <f>'Occ T2'!I175</f>
        <v>-7.9174772299073215E-2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-3.063974794765667</v>
      </c>
      <c r="N15" s="91">
        <f>'Occ T1'!I87</f>
        <v>1.8511566758605547E-2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1.3817448482532857</v>
      </c>
      <c r="N17" s="91">
        <f>'Occ T2'!I174</f>
        <v>1.7452795390549891</v>
      </c>
    </row>
    <row r="18" spans="12:14" x14ac:dyDescent="0.2">
      <c r="L18" s="91" t="str">
        <f>'Occ T3'!A40</f>
        <v>71 Sales occupations</v>
      </c>
      <c r="M18" s="91">
        <f>'Occ T2'!H173</f>
        <v>-2.2829003401415027</v>
      </c>
      <c r="N18" s="91">
        <f>'Occ T2'!I173</f>
        <v>-0.22065530303330139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-1.4610246303696561</v>
      </c>
      <c r="N19" s="91">
        <f>'Occ T1'!I86</f>
        <v>0.31076149550852694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1.1164306446138639</v>
      </c>
      <c r="N21" s="91">
        <f>'Occ T2'!I172</f>
        <v>-1.2030303562060474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-2.895479955170488</v>
      </c>
      <c r="N22" s="91">
        <f>'Occ T2'!I171</f>
        <v>-0.49758799862784642</v>
      </c>
    </row>
    <row r="23" spans="12:14" x14ac:dyDescent="0.2">
      <c r="L23" s="91" t="str">
        <f>'Occ T3'!A35</f>
        <v>61 Caring personal service occupations</v>
      </c>
      <c r="M23" s="91">
        <f>'Occ T2'!H170</f>
        <v>-7.7378004249661902E-2</v>
      </c>
      <c r="N23" s="91">
        <f>'Occ T2'!I170</f>
        <v>0.90097896988297066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-0.7039942226673479</v>
      </c>
      <c r="N24" s="91">
        <f>'Occ T1'!I85</f>
        <v>0.60673950470198079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-2.329063010351673</v>
      </c>
      <c r="N26" s="91">
        <f>'Occ T2'!I169</f>
        <v>0.11039716693843626</v>
      </c>
    </row>
    <row r="27" spans="12:14" x14ac:dyDescent="0.2">
      <c r="L27" s="91" t="str">
        <f>'Occ T3'!A31</f>
        <v>53 Skilled construction and building trades</v>
      </c>
      <c r="M27" s="91">
        <f>'Occ T2'!H168</f>
        <v>-0.58175545936868245</v>
      </c>
      <c r="N27" s="91">
        <f>'Occ T2'!I168</f>
        <v>-1.1792226547265527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-3.5480395597596526</v>
      </c>
      <c r="N28" s="91">
        <f>'Occ T2'!I167</f>
        <v>-0.47178463404279336</v>
      </c>
    </row>
    <row r="29" spans="12:14" x14ac:dyDescent="0.2">
      <c r="L29" s="91" t="str">
        <f>'Occ T3'!A29</f>
        <v>51 Skilled agricultural and related trades</v>
      </c>
      <c r="M29" s="91">
        <f>'Occ T2'!H166</f>
        <v>-6.9032472824659958</v>
      </c>
      <c r="N29" s="91">
        <f>'Occ T2'!I166</f>
        <v>8.69068438246412E-2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-2.9226726258874791</v>
      </c>
      <c r="N30" s="91">
        <f>'Occ T1'!I84</f>
        <v>-0.51283529914911696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-2.9787423801009627</v>
      </c>
      <c r="N32" s="91">
        <f>'Occ T2'!I165</f>
        <v>-2.9992810749395749</v>
      </c>
    </row>
    <row r="33" spans="12:14" x14ac:dyDescent="0.2">
      <c r="L33" s="91" t="str">
        <f>'Occ T3'!A25</f>
        <v>41 Administrative occupations</v>
      </c>
      <c r="M33" s="91">
        <f>'Occ T2'!H164</f>
        <v>-0.56195215661517528</v>
      </c>
      <c r="N33" s="91">
        <f>'Occ T2'!I164</f>
        <v>0.26273452986458334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-1.0055577082413669</v>
      </c>
      <c r="N34" s="91">
        <f>'Occ T1'!I83</f>
        <v>-0.20362033903500443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1.2579162205656358</v>
      </c>
      <c r="N36" s="91">
        <f>'Occ T2'!I163</f>
        <v>0.58435394549896102</v>
      </c>
    </row>
    <row r="37" spans="12:14" x14ac:dyDescent="0.2">
      <c r="L37" s="91" t="str">
        <f>'Occ T3'!A21</f>
        <v>34 Culture, media and sports occupations</v>
      </c>
      <c r="M37" s="91">
        <f>'Occ T2'!H162</f>
        <v>1.3555175976184053</v>
      </c>
      <c r="N37" s="91">
        <f>'Occ T2'!I162</f>
        <v>-0.29469498712325626</v>
      </c>
    </row>
    <row r="38" spans="12:14" x14ac:dyDescent="0.2">
      <c r="L38" s="91" t="str">
        <f>'Occ T3'!A20</f>
        <v>33 Protective service occupations</v>
      </c>
      <c r="M38" s="91">
        <f>'Occ T2'!H161</f>
        <v>1.5919913533533725</v>
      </c>
      <c r="N38" s="91">
        <f>'Occ T2'!I161</f>
        <v>-0.30729384407199856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3.4414777326872814</v>
      </c>
      <c r="N39" s="91">
        <f>'Occ T2'!I160</f>
        <v>4.4532383042272139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3.7898785259687706</v>
      </c>
      <c r="N40" s="91">
        <f>'Occ T2'!I159</f>
        <v>0.10185143936614072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1.9990139149675512</v>
      </c>
      <c r="N41" s="91">
        <f>'Occ T1'!I82</f>
        <v>1.1396608700284139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5.0033856980643554</v>
      </c>
      <c r="N43" s="91">
        <f>'Occ T2'!I158</f>
        <v>1.1221843305493584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1.5481217587174356</v>
      </c>
      <c r="N44" s="91">
        <f>'Occ T2'!I157</f>
        <v>0.62468169643958849</v>
      </c>
    </row>
    <row r="45" spans="12:14" x14ac:dyDescent="0.2">
      <c r="L45" s="91" t="str">
        <f>'Occ T3'!A13</f>
        <v>22 Health professionals</v>
      </c>
      <c r="M45" s="91">
        <f>'Occ T2'!H156</f>
        <v>3.8110061603855439</v>
      </c>
      <c r="N45" s="91">
        <f>'Occ T2'!I156</f>
        <v>0.4531846950629248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3.5027207111078873</v>
      </c>
      <c r="N46" s="91">
        <f>'Occ T2'!I155</f>
        <v>2.2490520027983907</v>
      </c>
    </row>
    <row r="47" spans="12:14" x14ac:dyDescent="0.2">
      <c r="L47" s="114" t="str">
        <f>"["&amp;'Occ T3'!A11&amp;"]"</f>
        <v>[Professional occupations]</v>
      </c>
      <c r="M47" s="91">
        <f>'Occ T1'!H81</f>
        <v>3.5875442887093767</v>
      </c>
      <c r="N47" s="91">
        <f>'Occ T1'!I81</f>
        <v>1.2115578865756538</v>
      </c>
    </row>
    <row r="49" spans="12:14" x14ac:dyDescent="0.2">
      <c r="L49" s="107" t="str">
        <f>'Occ T3'!A9</f>
        <v>12 Other managers and proprietors</v>
      </c>
      <c r="M49" s="91">
        <f>'Occ T2'!H154</f>
        <v>2.1673549645563117</v>
      </c>
      <c r="N49" s="91">
        <f>'Occ T2'!I154</f>
        <v>1.1638866977729201</v>
      </c>
    </row>
    <row r="50" spans="12:14" x14ac:dyDescent="0.2">
      <c r="L50" s="107" t="str">
        <f>'Occ T3'!A8</f>
        <v>11 Corporate managers and directors</v>
      </c>
      <c r="M50" s="91">
        <f>'Occ T2'!H153</f>
        <v>3.423194054512968</v>
      </c>
      <c r="N50" s="91">
        <f>'Occ T2'!I153</f>
        <v>2.0183130896334056E-2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3.0277443170343865</v>
      </c>
      <c r="N51" s="91">
        <f>'Occ T1'!I80</f>
        <v>0.39109168073403477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Worcestershire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1.6610277857859543</v>
      </c>
      <c r="N82" s="94">
        <f>'Occ T2'!F119</f>
        <v>3.2511034216192058E-2</v>
      </c>
    </row>
    <row r="83" spans="12:14" x14ac:dyDescent="0.2">
      <c r="L83" s="10" t="str">
        <f>name!D5</f>
        <v>12 Other managers and proprietors</v>
      </c>
      <c r="M83" s="94">
        <f>'Occ T2'!D9-'Occ T2'!B9</f>
        <v>0.48300904638263997</v>
      </c>
      <c r="N83" s="94">
        <f>'Occ T2'!F120</f>
        <v>0.90056518152018761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1.4624930410384538</v>
      </c>
      <c r="N84" s="94">
        <f>'Occ T2'!F121</f>
        <v>3.6624189540457817</v>
      </c>
    </row>
    <row r="85" spans="12:14" x14ac:dyDescent="0.2">
      <c r="L85" s="10" t="str">
        <f>name!D7</f>
        <v>22 Health professionals</v>
      </c>
      <c r="M85" s="94">
        <f>'Occ T2'!D11-'Occ T2'!B11</f>
        <v>1.3652442289632747</v>
      </c>
      <c r="N85" s="94">
        <f>'Occ T2'!F122</f>
        <v>0.56171869467272906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0.48420399276115678</v>
      </c>
      <c r="N86" s="94">
        <f>'Occ T2'!F123</f>
        <v>0.641217399750035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2.1016170978385382</v>
      </c>
      <c r="N87" s="94">
        <f>'Occ T2'!F124</f>
        <v>1.7679910552498139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0.50382625413952864</v>
      </c>
      <c r="N88" s="94">
        <f>'Occ T2'!F125</f>
        <v>4.5678007769886175E-2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0.51638401309259008</v>
      </c>
      <c r="N89" s="94">
        <f>'Occ T2'!F126</f>
        <v>3.0600790844340402</v>
      </c>
    </row>
    <row r="90" spans="12:14" x14ac:dyDescent="0.2">
      <c r="L90" s="10" t="str">
        <f>name!D12</f>
        <v>33 Protective service occupations</v>
      </c>
      <c r="M90" s="94">
        <f>'Occ T2'!D16-'Occ T2'!B16</f>
        <v>0.13351128110255472</v>
      </c>
      <c r="N90" s="94">
        <f>'Occ T2'!F127</f>
        <v>-7.9323989054167043E-2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0.19036643938467046</v>
      </c>
      <c r="N91" s="94">
        <f>'Occ T2'!F128</f>
        <v>-0.12662103544736825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0.55945555395538804</v>
      </c>
      <c r="N92" s="94">
        <f>'Occ T2'!F129</f>
        <v>0.84329750490349475</v>
      </c>
    </row>
    <row r="93" spans="12:14" x14ac:dyDescent="0.2">
      <c r="L93" s="10" t="str">
        <f>name!D15</f>
        <v>41 Administrative occupations</v>
      </c>
      <c r="M93" s="94">
        <f>'Occ T2'!D19-'Occ T2'!B19</f>
        <v>-0.4352510576487596</v>
      </c>
      <c r="N93" s="94">
        <f>'Occ T2'!F130</f>
        <v>0.61140305123840832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-0.51894173913250485</v>
      </c>
      <c r="N94" s="94">
        <f>'Occ T2'!F131</f>
        <v>-1.1657478446570289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-0.87623959026837861</v>
      </c>
      <c r="N95" s="94">
        <f>'Occ T2'!F132</f>
        <v>2.6728372977736559E-2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-1.2696340880322898</v>
      </c>
      <c r="N96" s="94">
        <f>'Occ T2'!F133</f>
        <v>-0.43917327419977692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-0.15803882973985228</v>
      </c>
      <c r="N97" s="94">
        <f>'Occ T2'!F134</f>
        <v>-0.87022584363768818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-0.35642867769961306</v>
      </c>
      <c r="N98" s="94">
        <f>'Occ T2'!F135</f>
        <v>4.756469428743948E-2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-4.5918822475485399E-2</v>
      </c>
      <c r="N99" s="94">
        <f>'Occ T2'!F136</f>
        <v>1.7052734976295003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-0.51021547941986611</v>
      </c>
      <c r="N100" s="94">
        <f>'Occ T2'!F137</f>
        <v>-0.23243622309679557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8.6776043153255211E-3</v>
      </c>
      <c r="N101" s="94">
        <f>'Occ T2'!F138</f>
        <v>-2.6679431988035046E-2</v>
      </c>
    </row>
    <row r="102" spans="12:14" x14ac:dyDescent="0.2">
      <c r="L102" s="10" t="str">
        <f>name!D24</f>
        <v>71 Sales occupations</v>
      </c>
      <c r="M102" s="94">
        <f>'Occ T2'!D28-'Occ T2'!B28</f>
        <v>-1.0772918105062601</v>
      </c>
      <c r="N102" s="94">
        <f>'Occ T2'!F139</f>
        <v>-0.28685766289267178</v>
      </c>
    </row>
    <row r="103" spans="12:14" x14ac:dyDescent="0.2">
      <c r="L103" s="10" t="str">
        <f>name!D25</f>
        <v>72 Customer service occupations</v>
      </c>
      <c r="M103" s="94">
        <f>'Occ T2'!D29-'Occ T2'!B29</f>
        <v>0.18830774668300077</v>
      </c>
      <c r="N103" s="94">
        <f>'Occ T2'!F140</f>
        <v>0.84146634445084967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-1.5140299362102398</v>
      </c>
      <c r="N104" s="94">
        <f>'Occ T2'!F141</f>
        <v>-6.1373344405112107E-2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-0.34756704662674576</v>
      </c>
      <c r="N105" s="94">
        <f>'Occ T2'!F142</f>
        <v>9.2117523793371348E-2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-0.99242011587833812</v>
      </c>
      <c r="N106" s="94">
        <f>'Occ T2'!F143</f>
        <v>2.4653051954263043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-1.1181468918047166</v>
      </c>
      <c r="N107" s="94">
        <f>'Occ T2'!F144</f>
        <v>-2.3258969469872017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0.43800000000004502</v>
      </c>
      <c r="N109" s="94">
        <f>'Occ T2'!F146</f>
        <v>11.690999999999946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Worcestershire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2.1440368321685952</v>
      </c>
      <c r="N153" s="94">
        <f>'Occ T1'!H8</f>
        <v>0.93307621573638144</v>
      </c>
    </row>
    <row r="154" spans="1:14" x14ac:dyDescent="0.2">
      <c r="L154" s="10" t="str">
        <f>name!E5</f>
        <v>Professional occupations</v>
      </c>
      <c r="M154" s="94">
        <f>'Occ T1'!D9-'Occ T1'!B9</f>
        <v>5.4135583606014279</v>
      </c>
      <c r="N154" s="94">
        <f>'Occ T1'!H9</f>
        <v>6.6333461037183525</v>
      </c>
    </row>
    <row r="155" spans="1:14" x14ac:dyDescent="0.2">
      <c r="L155" s="10" t="str">
        <f>name!E6</f>
        <v>Associate professional occupations</v>
      </c>
      <c r="M155" s="94">
        <f>'Occ T1'!D10-'Occ T1'!B10</f>
        <v>1.9035435416747291</v>
      </c>
      <c r="N155" s="94">
        <f>'Occ T1'!H10</f>
        <v>3.7431095726058885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-0.95419279678126401</v>
      </c>
      <c r="N156" s="94">
        <f>'Occ T1'!H11</f>
        <v>-0.55434479341862186</v>
      </c>
    </row>
    <row r="157" spans="1:14" x14ac:dyDescent="0.2">
      <c r="L157" s="10" t="str">
        <f>name!E8</f>
        <v>Skilled trades occupations</v>
      </c>
      <c r="M157" s="94">
        <f>'Occ T1'!D12-'Occ T1'!B12</f>
        <v>-2.6603411857401333</v>
      </c>
      <c r="N157" s="94">
        <f>'Occ T1'!H12</f>
        <v>-1.2351060505722913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-0.54745669758002613</v>
      </c>
      <c r="N158" s="94">
        <f>'Occ T1'!H13</f>
        <v>1.4461578425446682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-0.88898406382326023</v>
      </c>
      <c r="N159" s="94">
        <f>'Occ T1'!H14</f>
        <v>0.55460868155817877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-1.8615969828369856</v>
      </c>
      <c r="N160" s="94">
        <f>'Occ T1'!H15</f>
        <v>3.0744179388257464E-2</v>
      </c>
    </row>
    <row r="161" spans="12:14" x14ac:dyDescent="0.2">
      <c r="L161" s="10" t="str">
        <f>name!E12</f>
        <v>Elementary occupations</v>
      </c>
      <c r="M161" s="94">
        <f>'Occ T1'!D16-'Occ T1'!B16</f>
        <v>-2.1105670076830556</v>
      </c>
      <c r="N161" s="94">
        <f>'Occ T1'!H16</f>
        <v>0.13940824843910349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0.43800000000004502</v>
      </c>
      <c r="N163" s="94">
        <f>'Occ T1'!H18</f>
        <v>11.690999999999917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Worcestershire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11.152683034752465</v>
      </c>
      <c r="N5" s="87">
        <f>SUM(N6:N7)</f>
        <v>11.69000867788767</v>
      </c>
      <c r="O5" s="87">
        <f t="shared" ref="O5:AL5" si="1">SUM(O6:O7)</f>
        <v>12.034917557050786</v>
      </c>
      <c r="P5" s="87">
        <f t="shared" si="1"/>
        <v>12.239575975242161</v>
      </c>
      <c r="Q5" s="87">
        <f t="shared" si="1"/>
        <v>13.270663325396638</v>
      </c>
      <c r="R5" s="87">
        <f t="shared" si="1"/>
        <v>13.33055809643832</v>
      </c>
      <c r="S5" s="87">
        <f t="shared" si="1"/>
        <v>13.397692113573287</v>
      </c>
      <c r="T5" s="87">
        <f t="shared" si="1"/>
        <v>13.654777251669152</v>
      </c>
      <c r="U5" s="87">
        <f t="shared" si="1"/>
        <v>14.426129695053834</v>
      </c>
      <c r="V5" s="87">
        <f t="shared" si="1"/>
        <v>15.001013873224624</v>
      </c>
      <c r="W5" s="87">
        <f t="shared" si="1"/>
        <v>15.474594928606916</v>
      </c>
      <c r="X5" s="87">
        <f t="shared" si="1"/>
        <v>13.909804750069343</v>
      </c>
      <c r="Y5" s="87">
        <f t="shared" si="1"/>
        <v>14.061640393508291</v>
      </c>
      <c r="Z5" s="87">
        <f t="shared" si="1"/>
        <v>14.232177276579073</v>
      </c>
      <c r="AA5" s="87">
        <f t="shared" si="1"/>
        <v>14.42995742794573</v>
      </c>
      <c r="AB5" s="87">
        <f t="shared" si="1"/>
        <v>14.612039336144061</v>
      </c>
      <c r="AC5" s="87">
        <f t="shared" si="1"/>
        <v>14.780188185267537</v>
      </c>
      <c r="AD5" s="87">
        <f t="shared" si="1"/>
        <v>14.945372642690572</v>
      </c>
      <c r="AE5" s="87">
        <f t="shared" si="1"/>
        <v>15.115108135344013</v>
      </c>
      <c r="AF5" s="87">
        <f t="shared" si="1"/>
        <v>15.287824737925135</v>
      </c>
      <c r="AG5" s="87">
        <f t="shared" si="1"/>
        <v>15.471725444116265</v>
      </c>
      <c r="AH5" s="87">
        <f t="shared" si="1"/>
        <v>15.654345357924782</v>
      </c>
      <c r="AI5" s="87">
        <f t="shared" si="1"/>
        <v>15.835390707011356</v>
      </c>
      <c r="AJ5" s="87">
        <f t="shared" si="1"/>
        <v>16.02085870403512</v>
      </c>
      <c r="AK5" s="87">
        <f t="shared" si="1"/>
        <v>16.21316861185776</v>
      </c>
      <c r="AL5" s="87">
        <f t="shared" si="1"/>
        <v>16.407671144343297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7.6614215962789771</v>
      </c>
      <c r="N6" s="11">
        <v>8.0165721839780826</v>
      </c>
      <c r="O6" s="11">
        <v>8.2048884313493602</v>
      </c>
      <c r="P6" s="11">
        <v>8.3476698007672816</v>
      </c>
      <c r="Q6" s="11">
        <v>8.7150915235111981</v>
      </c>
      <c r="R6" s="11">
        <v>9.0624907438891853</v>
      </c>
      <c r="S6" s="11">
        <v>9.5048758234378212</v>
      </c>
      <c r="T6" s="11">
        <v>9.400915747430421</v>
      </c>
      <c r="U6" s="11">
        <v>10.076720519043718</v>
      </c>
      <c r="V6" s="11">
        <v>10.450433866430542</v>
      </c>
      <c r="W6" s="11">
        <v>10.72351852967514</v>
      </c>
      <c r="X6" s="11">
        <v>9.3107928590194309</v>
      </c>
      <c r="Y6" s="11">
        <v>9.3951266321885676</v>
      </c>
      <c r="Z6" s="11">
        <v>9.5008944321421147</v>
      </c>
      <c r="AA6" s="11">
        <v>9.6230874126492374</v>
      </c>
      <c r="AB6" s="11">
        <v>9.7260622074938929</v>
      </c>
      <c r="AC6" s="11">
        <v>9.8232378332804675</v>
      </c>
      <c r="AD6" s="11">
        <v>9.9201704611675332</v>
      </c>
      <c r="AE6" s="11">
        <v>10.020546757491077</v>
      </c>
      <c r="AF6" s="11">
        <v>10.118983522732588</v>
      </c>
      <c r="AG6" s="11">
        <v>10.224802889261943</v>
      </c>
      <c r="AH6" s="11">
        <v>10.328843415888455</v>
      </c>
      <c r="AI6" s="11">
        <v>10.433389712907042</v>
      </c>
      <c r="AJ6" s="11">
        <v>10.539825704282466</v>
      </c>
      <c r="AK6" s="11">
        <v>10.646850034678433</v>
      </c>
      <c r="AL6" s="11">
        <v>10.756029563891332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3.4912614384734884</v>
      </c>
      <c r="N7" s="11">
        <v>3.673436493909588</v>
      </c>
      <c r="O7" s="11">
        <v>3.8300291257014258</v>
      </c>
      <c r="P7" s="11">
        <v>3.8919061744748791</v>
      </c>
      <c r="Q7" s="11">
        <v>4.5555718018854403</v>
      </c>
      <c r="R7" s="11">
        <v>4.2680673525491359</v>
      </c>
      <c r="S7" s="11">
        <v>3.8928162901354653</v>
      </c>
      <c r="T7" s="11">
        <v>4.2538615042387304</v>
      </c>
      <c r="U7" s="11">
        <v>4.3494091760101155</v>
      </c>
      <c r="V7" s="11">
        <v>4.5505800067940818</v>
      </c>
      <c r="W7" s="11">
        <v>4.7510763989317759</v>
      </c>
      <c r="X7" s="11">
        <v>4.599011891049912</v>
      </c>
      <c r="Y7" s="11">
        <v>4.6665137613197238</v>
      </c>
      <c r="Z7" s="11">
        <v>4.731282844436957</v>
      </c>
      <c r="AA7" s="11">
        <v>4.806870015296492</v>
      </c>
      <c r="AB7" s="11">
        <v>4.8859771286501683</v>
      </c>
      <c r="AC7" s="11">
        <v>4.9569503519870697</v>
      </c>
      <c r="AD7" s="11">
        <v>5.0252021815230377</v>
      </c>
      <c r="AE7" s="11">
        <v>5.0945613778529344</v>
      </c>
      <c r="AF7" s="11">
        <v>5.1688412151925478</v>
      </c>
      <c r="AG7" s="11">
        <v>5.2469225548543221</v>
      </c>
      <c r="AH7" s="11">
        <v>5.3255019420363272</v>
      </c>
      <c r="AI7" s="11">
        <v>5.4020009941043146</v>
      </c>
      <c r="AJ7" s="11">
        <v>5.481032999752653</v>
      </c>
      <c r="AK7" s="11">
        <v>5.5663185771793273</v>
      </c>
      <c r="AL7" s="11">
        <v>5.6516415804519635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26.64611894252117</v>
      </c>
      <c r="N9" s="87">
        <f>SUM(N10:N13)</f>
        <v>25.381951626684206</v>
      </c>
      <c r="O9" s="87">
        <f t="shared" ref="O9:AL9" si="3">SUM(O10:O13)</f>
        <v>26.22340383163197</v>
      </c>
      <c r="P9" s="87">
        <f t="shared" si="3"/>
        <v>26.875943872724655</v>
      </c>
      <c r="Q9" s="87">
        <f t="shared" si="3"/>
        <v>28.448348248951149</v>
      </c>
      <c r="R9" s="87">
        <f t="shared" si="3"/>
        <v>28.090603792266506</v>
      </c>
      <c r="S9" s="87">
        <f t="shared" si="3"/>
        <v>29.492006613372457</v>
      </c>
      <c r="T9" s="87">
        <f t="shared" si="3"/>
        <v>29.020233650992775</v>
      </c>
      <c r="U9" s="87">
        <f t="shared" si="3"/>
        <v>31.666948734304867</v>
      </c>
      <c r="V9" s="87">
        <f t="shared" si="3"/>
        <v>32.082808675323641</v>
      </c>
      <c r="W9" s="87">
        <f t="shared" si="3"/>
        <v>33.504162152867934</v>
      </c>
      <c r="X9" s="87">
        <f t="shared" si="3"/>
        <v>34.014302767147782</v>
      </c>
      <c r="Y9" s="87">
        <f t="shared" si="3"/>
        <v>34.35833790448082</v>
      </c>
      <c r="Z9" s="87">
        <f t="shared" si="3"/>
        <v>34.82101277932837</v>
      </c>
      <c r="AA9" s="87">
        <f t="shared" si="3"/>
        <v>35.344100168801248</v>
      </c>
      <c r="AB9" s="87">
        <f t="shared" si="3"/>
        <v>35.801098173117943</v>
      </c>
      <c r="AC9" s="87">
        <f t="shared" si="3"/>
        <v>36.234089800101536</v>
      </c>
      <c r="AD9" s="87">
        <f t="shared" si="3"/>
        <v>36.660686935481067</v>
      </c>
      <c r="AE9" s="87">
        <f t="shared" si="3"/>
        <v>37.076323515575808</v>
      </c>
      <c r="AF9" s="87">
        <f t="shared" si="3"/>
        <v>37.497796655796307</v>
      </c>
      <c r="AG9" s="87">
        <f t="shared" si="3"/>
        <v>37.940921115613982</v>
      </c>
      <c r="AH9" s="87">
        <f t="shared" si="3"/>
        <v>38.386239005218542</v>
      </c>
      <c r="AI9" s="87">
        <f t="shared" si="3"/>
        <v>38.825459895800812</v>
      </c>
      <c r="AJ9" s="87">
        <f t="shared" si="3"/>
        <v>39.266630569161599</v>
      </c>
      <c r="AK9" s="87">
        <f t="shared" si="3"/>
        <v>39.709923552378974</v>
      </c>
      <c r="AL9" s="87">
        <f t="shared" si="3"/>
        <v>40.137508256586287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7.1029719073334032</v>
      </c>
      <c r="N10" s="11">
        <v>6.4994455281524468</v>
      </c>
      <c r="O10" s="11">
        <v>6.4823910534712468</v>
      </c>
      <c r="P10" s="11">
        <v>6.7284223545003448</v>
      </c>
      <c r="Q10" s="11">
        <v>7.6559618210747695</v>
      </c>
      <c r="R10" s="11">
        <v>7.7857443398606163</v>
      </c>
      <c r="S10" s="11">
        <v>7.8980815667968987</v>
      </c>
      <c r="T10" s="11">
        <v>7.5300793653322797</v>
      </c>
      <c r="U10" s="11">
        <v>8.7119209444624346</v>
      </c>
      <c r="V10" s="11">
        <v>8.8162527402207687</v>
      </c>
      <c r="W10" s="11">
        <v>9.2482373808990701</v>
      </c>
      <c r="X10" s="11">
        <v>10.532812748833322</v>
      </c>
      <c r="Y10" s="11">
        <v>10.681176721682926</v>
      </c>
      <c r="Z10" s="11">
        <v>10.868702933800751</v>
      </c>
      <c r="AA10" s="11">
        <v>11.071447198951235</v>
      </c>
      <c r="AB10" s="11">
        <v>11.250831587651628</v>
      </c>
      <c r="AC10" s="11">
        <v>11.415794722976617</v>
      </c>
      <c r="AD10" s="11">
        <v>11.574289382724588</v>
      </c>
      <c r="AE10" s="11">
        <v>11.731125576326715</v>
      </c>
      <c r="AF10" s="11">
        <v>11.890566006730829</v>
      </c>
      <c r="AG10" s="11">
        <v>12.060932221784826</v>
      </c>
      <c r="AH10" s="11">
        <v>12.230147212657258</v>
      </c>
      <c r="AI10" s="11">
        <v>12.400856741441364</v>
      </c>
      <c r="AJ10" s="11">
        <v>12.568873706737346</v>
      </c>
      <c r="AK10" s="11">
        <v>12.741294695645866</v>
      </c>
      <c r="AL10" s="11">
        <v>12.910656334944852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5.9371625131233019</v>
      </c>
      <c r="N11" s="11">
        <v>6.3240865855189039</v>
      </c>
      <c r="O11" s="11">
        <v>6.765374129283102</v>
      </c>
      <c r="P11" s="11">
        <v>6.8033772173685412</v>
      </c>
      <c r="Q11" s="11">
        <v>7.0131406252261179</v>
      </c>
      <c r="R11" s="11">
        <v>6.6390592577665748</v>
      </c>
      <c r="S11" s="11">
        <v>7.363135388343367</v>
      </c>
      <c r="T11" s="11">
        <v>7.6567530880246961</v>
      </c>
      <c r="U11" s="11">
        <v>7.7620556012970638</v>
      </c>
      <c r="V11" s="11">
        <v>8.1874528851233013</v>
      </c>
      <c r="W11" s="11">
        <v>8.0043034867298495</v>
      </c>
      <c r="X11" s="11">
        <v>7.5804436205786416</v>
      </c>
      <c r="Y11" s="11">
        <v>7.6484691773727711</v>
      </c>
      <c r="Z11" s="11">
        <v>7.730422549768484</v>
      </c>
      <c r="AA11" s="11">
        <v>7.8212166757667925</v>
      </c>
      <c r="AB11" s="11">
        <v>7.8997259425119619</v>
      </c>
      <c r="AC11" s="11">
        <v>7.9730891945879705</v>
      </c>
      <c r="AD11" s="11">
        <v>8.0434933141198677</v>
      </c>
      <c r="AE11" s="11">
        <v>8.1014012762095238</v>
      </c>
      <c r="AF11" s="11">
        <v>8.1686899372829895</v>
      </c>
      <c r="AG11" s="11">
        <v>8.2348563854784</v>
      </c>
      <c r="AH11" s="11">
        <v>8.3023949003824651</v>
      </c>
      <c r="AI11" s="11">
        <v>8.3696410241228545</v>
      </c>
      <c r="AJ11" s="11">
        <v>8.4377301069838566</v>
      </c>
      <c r="AK11" s="11">
        <v>8.5046277128590919</v>
      </c>
      <c r="AL11" s="11">
        <v>8.5660221814025785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5.9166692321721817</v>
      </c>
      <c r="N12" s="11">
        <v>5.4394772909249163</v>
      </c>
      <c r="O12" s="11">
        <v>6.1495646139872928</v>
      </c>
      <c r="P12" s="11">
        <v>6.0537022071420648</v>
      </c>
      <c r="Q12" s="11">
        <v>6.0616819376438631</v>
      </c>
      <c r="R12" s="11">
        <v>6.0646670727326768</v>
      </c>
      <c r="S12" s="11">
        <v>6.305062421800935</v>
      </c>
      <c r="T12" s="11">
        <v>6.0377299881405699</v>
      </c>
      <c r="U12" s="11">
        <v>6.3577158067350581</v>
      </c>
      <c r="V12" s="11">
        <v>6.1698918323840433</v>
      </c>
      <c r="W12" s="11">
        <v>6.5488710654938336</v>
      </c>
      <c r="X12" s="11">
        <v>6.233303627906956</v>
      </c>
      <c r="Y12" s="11">
        <v>6.2845437538964184</v>
      </c>
      <c r="Z12" s="11">
        <v>6.3572464506638626</v>
      </c>
      <c r="AA12" s="11">
        <v>6.4391838882124617</v>
      </c>
      <c r="AB12" s="11">
        <v>6.5122196471919045</v>
      </c>
      <c r="AC12" s="11">
        <v>6.5850769574734187</v>
      </c>
      <c r="AD12" s="11">
        <v>6.658819080122063</v>
      </c>
      <c r="AE12" s="11">
        <v>6.7290806258458726</v>
      </c>
      <c r="AF12" s="11">
        <v>6.7948246801589418</v>
      </c>
      <c r="AG12" s="11">
        <v>6.8635843347785519</v>
      </c>
      <c r="AH12" s="11">
        <v>6.9352759869756726</v>
      </c>
      <c r="AI12" s="11">
        <v>6.9992234223186616</v>
      </c>
      <c r="AJ12" s="11">
        <v>7.0642240864032537</v>
      </c>
      <c r="AK12" s="11">
        <v>7.1289510530427407</v>
      </c>
      <c r="AL12" s="11">
        <v>7.1900884652438686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7.6893152898922796</v>
      </c>
      <c r="N13" s="11">
        <v>7.1189422220879361</v>
      </c>
      <c r="O13" s="11">
        <v>6.8260740348903264</v>
      </c>
      <c r="P13" s="11">
        <v>7.2904420937137031</v>
      </c>
      <c r="Q13" s="11">
        <v>7.7175638650063956</v>
      </c>
      <c r="R13" s="11">
        <v>7.6011331219066385</v>
      </c>
      <c r="S13" s="11">
        <v>7.9257272364312534</v>
      </c>
      <c r="T13" s="11">
        <v>7.7956712094952296</v>
      </c>
      <c r="U13" s="11">
        <v>8.8352563818103089</v>
      </c>
      <c r="V13" s="11">
        <v>8.9092112175955283</v>
      </c>
      <c r="W13" s="11">
        <v>9.7027502197451767</v>
      </c>
      <c r="X13" s="11">
        <v>9.6677427698288643</v>
      </c>
      <c r="Y13" s="11">
        <v>9.7441482515287063</v>
      </c>
      <c r="Z13" s="11">
        <v>9.8646408450952752</v>
      </c>
      <c r="AA13" s="11">
        <v>10.012252405870756</v>
      </c>
      <c r="AB13" s="11">
        <v>10.138320995762449</v>
      </c>
      <c r="AC13" s="11">
        <v>10.260128925063531</v>
      </c>
      <c r="AD13" s="11">
        <v>10.384085158514541</v>
      </c>
      <c r="AE13" s="11">
        <v>10.514716037193695</v>
      </c>
      <c r="AF13" s="11">
        <v>10.643716031623544</v>
      </c>
      <c r="AG13" s="11">
        <v>10.781548173572203</v>
      </c>
      <c r="AH13" s="11">
        <v>10.918420905203142</v>
      </c>
      <c r="AI13" s="11">
        <v>11.055738707917932</v>
      </c>
      <c r="AJ13" s="11">
        <v>11.195802669037144</v>
      </c>
      <c r="AK13" s="11">
        <v>11.335050090831276</v>
      </c>
      <c r="AL13" s="11">
        <v>11.470741274994991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16.784250198911188</v>
      </c>
      <c r="N15" s="87">
        <f>SUM(N16:N20)</f>
        <v>16.155096038952504</v>
      </c>
      <c r="O15" s="87">
        <f t="shared" ref="O15:AL15" si="5">SUM(O16:O20)</f>
        <v>16.768667161815564</v>
      </c>
      <c r="P15" s="87">
        <f t="shared" si="5"/>
        <v>16.856645647548167</v>
      </c>
      <c r="Q15" s="87">
        <f t="shared" si="5"/>
        <v>18.213958913516755</v>
      </c>
      <c r="R15" s="87">
        <f t="shared" si="5"/>
        <v>18.298476055103599</v>
      </c>
      <c r="S15" s="87">
        <f t="shared" si="5"/>
        <v>18.135490510721453</v>
      </c>
      <c r="T15" s="87">
        <f t="shared" si="5"/>
        <v>18.395287287839484</v>
      </c>
      <c r="U15" s="87">
        <f t="shared" si="5"/>
        <v>19.342581679467735</v>
      </c>
      <c r="V15" s="87">
        <f t="shared" si="5"/>
        <v>19.582358975551109</v>
      </c>
      <c r="W15" s="87">
        <f t="shared" si="5"/>
        <v>20.202019596778328</v>
      </c>
      <c r="X15" s="87">
        <f t="shared" si="5"/>
        <v>20.537374559171276</v>
      </c>
      <c r="Y15" s="87">
        <f t="shared" si="5"/>
        <v>20.660378214790313</v>
      </c>
      <c r="Z15" s="87">
        <f t="shared" si="5"/>
        <v>20.895346837706047</v>
      </c>
      <c r="AA15" s="87">
        <f t="shared" si="5"/>
        <v>21.197351439627489</v>
      </c>
      <c r="AB15" s="87">
        <f t="shared" si="5"/>
        <v>21.45830357822453</v>
      </c>
      <c r="AC15" s="87">
        <f t="shared" si="5"/>
        <v>21.700636918386138</v>
      </c>
      <c r="AD15" s="87">
        <f t="shared" si="5"/>
        <v>21.937611715411641</v>
      </c>
      <c r="AE15" s="87">
        <f t="shared" si="5"/>
        <v>22.180998302820463</v>
      </c>
      <c r="AF15" s="87">
        <f t="shared" si="5"/>
        <v>22.425458343182193</v>
      </c>
      <c r="AG15" s="87">
        <f t="shared" si="5"/>
        <v>22.675784931660139</v>
      </c>
      <c r="AH15" s="87">
        <f t="shared" si="5"/>
        <v>22.921961520921538</v>
      </c>
      <c r="AI15" s="87">
        <f t="shared" si="5"/>
        <v>23.166343994117241</v>
      </c>
      <c r="AJ15" s="87">
        <f t="shared" si="5"/>
        <v>23.426006750677828</v>
      </c>
      <c r="AK15" s="87">
        <f t="shared" si="5"/>
        <v>23.684285327295601</v>
      </c>
      <c r="AL15" s="87">
        <f t="shared" si="5"/>
        <v>23.945129169384217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2.5064582012971743</v>
      </c>
      <c r="N16" s="11">
        <v>2.3807624859405574</v>
      </c>
      <c r="O16" s="11">
        <v>2.4049201561566003</v>
      </c>
      <c r="P16" s="11">
        <v>2.505073785680616</v>
      </c>
      <c r="Q16" s="11">
        <v>2.5118173650009754</v>
      </c>
      <c r="R16" s="11">
        <v>2.4647605530165171</v>
      </c>
      <c r="S16" s="11">
        <v>2.5024029645513779</v>
      </c>
      <c r="T16" s="11">
        <v>2.6986992148572773</v>
      </c>
      <c r="U16" s="11">
        <v>2.9568119572072287</v>
      </c>
      <c r="V16" s="11">
        <v>2.7633788122990302</v>
      </c>
      <c r="W16" s="11">
        <v>2.9685868071560457</v>
      </c>
      <c r="X16" s="11">
        <v>2.670066695203551</v>
      </c>
      <c r="Y16" s="11">
        <v>2.6936989206914932</v>
      </c>
      <c r="Z16" s="11">
        <v>2.7233922820773033</v>
      </c>
      <c r="AA16" s="11">
        <v>2.755663760249063</v>
      </c>
      <c r="AB16" s="11">
        <v>2.7819026561263103</v>
      </c>
      <c r="AC16" s="11">
        <v>2.8072300117816336</v>
      </c>
      <c r="AD16" s="11">
        <v>2.8307954721354922</v>
      </c>
      <c r="AE16" s="11">
        <v>2.854783784590448</v>
      </c>
      <c r="AF16" s="11">
        <v>2.8756553051058482</v>
      </c>
      <c r="AG16" s="11">
        <v>2.8974605138467791</v>
      </c>
      <c r="AH16" s="11">
        <v>2.9203860979986054</v>
      </c>
      <c r="AI16" s="11">
        <v>2.9425804128255537</v>
      </c>
      <c r="AJ16" s="11">
        <v>2.9651736739394861</v>
      </c>
      <c r="AK16" s="11">
        <v>2.9900464651523415</v>
      </c>
      <c r="AL16" s="11">
        <v>3.0142648149259319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2.2136905225229344</v>
      </c>
      <c r="N17" s="11">
        <v>2.8123565889240578</v>
      </c>
      <c r="O17" s="11">
        <v>2.9344574605610756</v>
      </c>
      <c r="P17" s="11">
        <v>2.8245715799008519</v>
      </c>
      <c r="Q17" s="11">
        <v>2.9156285346784094</v>
      </c>
      <c r="R17" s="11">
        <v>2.8013753520145834</v>
      </c>
      <c r="S17" s="11">
        <v>3.0425594405761136</v>
      </c>
      <c r="T17" s="11">
        <v>3.025765158336966</v>
      </c>
      <c r="U17" s="11">
        <v>3.3169482778642818</v>
      </c>
      <c r="V17" s="11">
        <v>3.3277824503389768</v>
      </c>
      <c r="W17" s="11">
        <v>3.3177593651071735</v>
      </c>
      <c r="X17" s="11">
        <v>4.8865562995683707</v>
      </c>
      <c r="Y17" s="11">
        <v>4.9878828493090461</v>
      </c>
      <c r="Z17" s="11">
        <v>5.0976893868885629</v>
      </c>
      <c r="AA17" s="11">
        <v>5.2138515637897678</v>
      </c>
      <c r="AB17" s="11">
        <v>5.3215861838046248</v>
      </c>
      <c r="AC17" s="11">
        <v>5.4251162312000121</v>
      </c>
      <c r="AD17" s="11">
        <v>5.5279700792297994</v>
      </c>
      <c r="AE17" s="11">
        <v>5.6345318449392758</v>
      </c>
      <c r="AF17" s="11">
        <v>5.7404629522141857</v>
      </c>
      <c r="AG17" s="11">
        <v>5.8465264100656844</v>
      </c>
      <c r="AH17" s="11">
        <v>5.9483902469139043</v>
      </c>
      <c r="AI17" s="11">
        <v>6.0491599808556975</v>
      </c>
      <c r="AJ17" s="11">
        <v>6.1582796895396337</v>
      </c>
      <c r="AK17" s="11">
        <v>6.2682447743407188</v>
      </c>
      <c r="AL17" s="11">
        <v>6.3778384495412137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1.5045186424714476</v>
      </c>
      <c r="N18" s="11">
        <v>1.5539718316640425</v>
      </c>
      <c r="O18" s="11">
        <v>1.5634407076187928</v>
      </c>
      <c r="P18" s="11">
        <v>1.4325846088910479</v>
      </c>
      <c r="Q18" s="11">
        <v>1.5866429696194118</v>
      </c>
      <c r="R18" s="11">
        <v>1.6247254057202796</v>
      </c>
      <c r="S18" s="11">
        <v>1.7015775817742047</v>
      </c>
      <c r="T18" s="11">
        <v>1.635826370161632</v>
      </c>
      <c r="U18" s="11">
        <v>1.644254909139951</v>
      </c>
      <c r="V18" s="11">
        <v>1.6622892621231817</v>
      </c>
      <c r="W18" s="11">
        <v>1.7582366868228343</v>
      </c>
      <c r="X18" s="11">
        <v>1.4511211040090939</v>
      </c>
      <c r="Y18" s="11">
        <v>1.4647237023527973</v>
      </c>
      <c r="Z18" s="11">
        <v>1.4820981747440842</v>
      </c>
      <c r="AA18" s="11">
        <v>1.5031392143477282</v>
      </c>
      <c r="AB18" s="11">
        <v>1.5234432701374512</v>
      </c>
      <c r="AC18" s="11">
        <v>1.5398730882127303</v>
      </c>
      <c r="AD18" s="11">
        <v>1.5557912563837171</v>
      </c>
      <c r="AE18" s="11">
        <v>1.5678633073048411</v>
      </c>
      <c r="AF18" s="11">
        <v>1.5864737243702705</v>
      </c>
      <c r="AG18" s="11">
        <v>1.6006825272372116</v>
      </c>
      <c r="AH18" s="11">
        <v>1.6150003506135191</v>
      </c>
      <c r="AI18" s="11">
        <v>1.6260325144265306</v>
      </c>
      <c r="AJ18" s="11">
        <v>1.6458763748482639</v>
      </c>
      <c r="AK18" s="11">
        <v>1.658064956895392</v>
      </c>
      <c r="AL18" s="11">
        <v>1.6789126977686673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2.1730383270767324</v>
      </c>
      <c r="N19" s="11">
        <v>1.8339162565438576</v>
      </c>
      <c r="O19" s="11">
        <v>2.0470257949266886</v>
      </c>
      <c r="P19" s="11">
        <v>2.2390565533890645</v>
      </c>
      <c r="Q19" s="11">
        <v>2.4570310892524092</v>
      </c>
      <c r="R19" s="11">
        <v>2.7336424124114043</v>
      </c>
      <c r="S19" s="11">
        <v>2.3478138836235454</v>
      </c>
      <c r="T19" s="11">
        <v>2.4747124579379673</v>
      </c>
      <c r="U19" s="11">
        <v>2.5256983950117196</v>
      </c>
      <c r="V19" s="11">
        <v>2.8622214975294593</v>
      </c>
      <c r="W19" s="11">
        <v>2.9240088517960747</v>
      </c>
      <c r="X19" s="11">
        <v>2.5128945332718886</v>
      </c>
      <c r="Y19" s="11">
        <v>2.4386353801077925</v>
      </c>
      <c r="Z19" s="11">
        <v>2.4369378320950301</v>
      </c>
      <c r="AA19" s="11">
        <v>2.4730621335980101</v>
      </c>
      <c r="AB19" s="11">
        <v>2.5042618650856312</v>
      </c>
      <c r="AC19" s="11">
        <v>2.5325244422689854</v>
      </c>
      <c r="AD19" s="11">
        <v>2.5604649020658012</v>
      </c>
      <c r="AE19" s="11">
        <v>2.5870021991287504</v>
      </c>
      <c r="AF19" s="11">
        <v>2.6142333137576039</v>
      </c>
      <c r="AG19" s="11">
        <v>2.6444434945015027</v>
      </c>
      <c r="AH19" s="11">
        <v>2.6726647585538608</v>
      </c>
      <c r="AI19" s="11">
        <v>2.7035665069306871</v>
      </c>
      <c r="AJ19" s="11">
        <v>2.7358969482422073</v>
      </c>
      <c r="AK19" s="11">
        <v>2.766050281191248</v>
      </c>
      <c r="AL19" s="11">
        <v>2.7973878163487065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8.3865445055428971</v>
      </c>
      <c r="N20" s="11">
        <v>7.5740888758799896</v>
      </c>
      <c r="O20" s="11">
        <v>7.8188230425524043</v>
      </c>
      <c r="P20" s="11">
        <v>7.855359119686586</v>
      </c>
      <c r="Q20" s="11">
        <v>8.7428389549655474</v>
      </c>
      <c r="R20" s="11">
        <v>8.6739723319408135</v>
      </c>
      <c r="S20" s="11">
        <v>8.5411366401962123</v>
      </c>
      <c r="T20" s="11">
        <v>8.5602840865456411</v>
      </c>
      <c r="U20" s="11">
        <v>8.8988681402445557</v>
      </c>
      <c r="V20" s="11">
        <v>8.9666869532604601</v>
      </c>
      <c r="W20" s="11">
        <v>9.2334278858962016</v>
      </c>
      <c r="X20" s="11">
        <v>9.0167359271183738</v>
      </c>
      <c r="Y20" s="11">
        <v>9.0754373623291826</v>
      </c>
      <c r="Z20" s="11">
        <v>9.1552291619010671</v>
      </c>
      <c r="AA20" s="11">
        <v>9.2516347676429209</v>
      </c>
      <c r="AB20" s="11">
        <v>9.327109603070511</v>
      </c>
      <c r="AC20" s="11">
        <v>9.3958931449227769</v>
      </c>
      <c r="AD20" s="11">
        <v>9.4625900055968337</v>
      </c>
      <c r="AE20" s="11">
        <v>9.536817166857146</v>
      </c>
      <c r="AF20" s="11">
        <v>9.6086330477342869</v>
      </c>
      <c r="AG20" s="11">
        <v>9.6866719860089638</v>
      </c>
      <c r="AH20" s="11">
        <v>9.7655200668416491</v>
      </c>
      <c r="AI20" s="11">
        <v>9.8450045790787701</v>
      </c>
      <c r="AJ20" s="11">
        <v>9.9207800641082393</v>
      </c>
      <c r="AK20" s="11">
        <v>10.001878849715901</v>
      </c>
      <c r="AL20" s="11">
        <v>10.076725390799696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18.282287119452185</v>
      </c>
      <c r="N22" s="87">
        <f>SUM(N23:N24)</f>
        <v>17.720325660886012</v>
      </c>
      <c r="O22" s="87">
        <f t="shared" ref="O22:AL22" si="7">SUM(O23:O24)</f>
        <v>17.929636977052052</v>
      </c>
      <c r="P22" s="87">
        <f t="shared" si="7"/>
        <v>17.330630260558259</v>
      </c>
      <c r="Q22" s="87">
        <f t="shared" si="7"/>
        <v>19.076599004131428</v>
      </c>
      <c r="R22" s="87">
        <f t="shared" si="7"/>
        <v>19.363913997289934</v>
      </c>
      <c r="S22" s="87">
        <f t="shared" si="7"/>
        <v>18.130830666823101</v>
      </c>
      <c r="T22" s="87">
        <f t="shared" si="7"/>
        <v>18.279725194035112</v>
      </c>
      <c r="U22" s="87">
        <f t="shared" si="7"/>
        <v>18.824195848761391</v>
      </c>
      <c r="V22" s="87">
        <f t="shared" si="7"/>
        <v>17.984019123985355</v>
      </c>
      <c r="W22" s="87">
        <f t="shared" si="7"/>
        <v>18.40972120050867</v>
      </c>
      <c r="X22" s="87">
        <f t="shared" si="7"/>
        <v>18.786835206964764</v>
      </c>
      <c r="Y22" s="87">
        <f t="shared" si="7"/>
        <v>18.792867755669292</v>
      </c>
      <c r="Z22" s="87">
        <f t="shared" si="7"/>
        <v>18.805922307481705</v>
      </c>
      <c r="AA22" s="87">
        <f t="shared" si="7"/>
        <v>18.841498126305503</v>
      </c>
      <c r="AB22" s="87">
        <f t="shared" si="7"/>
        <v>18.833017110276856</v>
      </c>
      <c r="AC22" s="87">
        <f t="shared" si="7"/>
        <v>18.77760497224801</v>
      </c>
      <c r="AD22" s="87">
        <f t="shared" si="7"/>
        <v>18.71012712956702</v>
      </c>
      <c r="AE22" s="87">
        <f t="shared" si="7"/>
        <v>18.617135429729899</v>
      </c>
      <c r="AF22" s="87">
        <f t="shared" si="7"/>
        <v>18.515146319774196</v>
      </c>
      <c r="AG22" s="87">
        <f t="shared" si="7"/>
        <v>18.421686008873557</v>
      </c>
      <c r="AH22" s="87">
        <f t="shared" si="7"/>
        <v>18.320230274628166</v>
      </c>
      <c r="AI22" s="87">
        <f t="shared" si="7"/>
        <v>18.218509700490834</v>
      </c>
      <c r="AJ22" s="87">
        <f t="shared" si="7"/>
        <v>18.088149499709456</v>
      </c>
      <c r="AK22" s="87">
        <f t="shared" si="7"/>
        <v>17.961926374817406</v>
      </c>
      <c r="AL22" s="87">
        <f t="shared" si="7"/>
        <v>17.855376407090048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14.118352913503635</v>
      </c>
      <c r="N23" s="11">
        <v>13.954397037525599</v>
      </c>
      <c r="O23" s="11">
        <v>14.225760765175142</v>
      </c>
      <c r="P23" s="11">
        <v>13.616730956702517</v>
      </c>
      <c r="Q23" s="11">
        <v>15.137475534766393</v>
      </c>
      <c r="R23" s="11">
        <v>15.665761742664845</v>
      </c>
      <c r="S23" s="11">
        <v>14.703247789595999</v>
      </c>
      <c r="T23" s="11">
        <v>14.723688193503673</v>
      </c>
      <c r="U23" s="11">
        <v>15.07063835821368</v>
      </c>
      <c r="V23" s="11">
        <v>14.712416208813963</v>
      </c>
      <c r="W23" s="11">
        <v>15.230510685016085</v>
      </c>
      <c r="X23" s="11">
        <v>15.624377111131308</v>
      </c>
      <c r="Y23" s="11">
        <v>15.668738472682193</v>
      </c>
      <c r="Z23" s="11">
        <v>15.725511208639972</v>
      </c>
      <c r="AA23" s="11">
        <v>15.802361582507471</v>
      </c>
      <c r="AB23" s="11">
        <v>15.851768954839642</v>
      </c>
      <c r="AC23" s="11">
        <v>15.878809609853681</v>
      </c>
      <c r="AD23" s="11">
        <v>15.887583714857231</v>
      </c>
      <c r="AE23" s="11">
        <v>15.886323834851961</v>
      </c>
      <c r="AF23" s="11">
        <v>15.885667398492219</v>
      </c>
      <c r="AG23" s="11">
        <v>15.896098774850033</v>
      </c>
      <c r="AH23" s="11">
        <v>15.901941456093962</v>
      </c>
      <c r="AI23" s="11">
        <v>15.896698945903188</v>
      </c>
      <c r="AJ23" s="11">
        <v>15.887812093048145</v>
      </c>
      <c r="AK23" s="11">
        <v>15.86969039244962</v>
      </c>
      <c r="AL23" s="11">
        <v>15.841913736254494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4.1639342059485482</v>
      </c>
      <c r="N24" s="11">
        <v>3.7659286233604119</v>
      </c>
      <c r="O24" s="11">
        <v>3.7038762118769095</v>
      </c>
      <c r="P24" s="11">
        <v>3.7138993038557437</v>
      </c>
      <c r="Q24" s="11">
        <v>3.9391234693650357</v>
      </c>
      <c r="R24" s="11">
        <v>3.6981522546250893</v>
      </c>
      <c r="S24" s="11">
        <v>3.4275828772271031</v>
      </c>
      <c r="T24" s="11">
        <v>3.5560370005314401</v>
      </c>
      <c r="U24" s="11">
        <v>3.7535574905477125</v>
      </c>
      <c r="V24" s="11">
        <v>3.2716029151713921</v>
      </c>
      <c r="W24" s="11">
        <v>3.1792105154925845</v>
      </c>
      <c r="X24" s="11">
        <v>3.1624580958334572</v>
      </c>
      <c r="Y24" s="11">
        <v>3.1241292829870986</v>
      </c>
      <c r="Z24" s="11">
        <v>3.0804110988417328</v>
      </c>
      <c r="AA24" s="11">
        <v>3.0391365437980302</v>
      </c>
      <c r="AB24" s="11">
        <v>2.9812481554372146</v>
      </c>
      <c r="AC24" s="11">
        <v>2.898795362394329</v>
      </c>
      <c r="AD24" s="11">
        <v>2.8225434147097883</v>
      </c>
      <c r="AE24" s="11">
        <v>2.7308115948779363</v>
      </c>
      <c r="AF24" s="11">
        <v>2.629478921281978</v>
      </c>
      <c r="AG24" s="11">
        <v>2.5255872340235226</v>
      </c>
      <c r="AH24" s="11">
        <v>2.4182888185342062</v>
      </c>
      <c r="AI24" s="11">
        <v>2.3218107545876467</v>
      </c>
      <c r="AJ24" s="11">
        <v>2.2003374066613115</v>
      </c>
      <c r="AK24" s="11">
        <v>2.0922359823677845</v>
      </c>
      <c r="AL24" s="11">
        <v>2.0134626708355556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19.759065116976139</v>
      </c>
      <c r="N26" s="87">
        <f>SUM(N27:N30)</f>
        <v>16.95763614708255</v>
      </c>
      <c r="O26" s="87">
        <f t="shared" ref="O26:AL26" si="9">SUM(O27:O30)</f>
        <v>17.126487858077994</v>
      </c>
      <c r="P26" s="87">
        <f t="shared" si="9"/>
        <v>17.205840125898359</v>
      </c>
      <c r="Q26" s="87">
        <f t="shared" si="9"/>
        <v>19.325159309728367</v>
      </c>
      <c r="R26" s="87">
        <f>SUM(R27:R30)</f>
        <v>19.300541601041331</v>
      </c>
      <c r="S26" s="87">
        <f t="shared" si="9"/>
        <v>17.373838821337181</v>
      </c>
      <c r="T26" s="87">
        <f t="shared" si="9"/>
        <v>16.835421680274585</v>
      </c>
      <c r="U26" s="87">
        <f t="shared" si="9"/>
        <v>18.182212027856771</v>
      </c>
      <c r="V26" s="87">
        <f t="shared" si="9"/>
        <v>19.455423711958296</v>
      </c>
      <c r="W26" s="87">
        <f t="shared" si="9"/>
        <v>16.640200415301198</v>
      </c>
      <c r="X26" s="87">
        <f t="shared" si="9"/>
        <v>16.717974861076279</v>
      </c>
      <c r="Y26" s="87">
        <f t="shared" si="9"/>
        <v>16.634460503142446</v>
      </c>
      <c r="Z26" s="87">
        <f t="shared" si="9"/>
        <v>16.550061893731048</v>
      </c>
      <c r="AA26" s="87">
        <f t="shared" si="9"/>
        <v>16.481080430753387</v>
      </c>
      <c r="AB26" s="87">
        <f t="shared" si="9"/>
        <v>16.392669521287395</v>
      </c>
      <c r="AC26" s="87">
        <f t="shared" si="9"/>
        <v>16.29848107969838</v>
      </c>
      <c r="AD26" s="87">
        <f t="shared" si="9"/>
        <v>16.19635765315979</v>
      </c>
      <c r="AE26" s="87">
        <f t="shared" si="9"/>
        <v>16.098089619172015</v>
      </c>
      <c r="AF26" s="87">
        <f t="shared" si="9"/>
        <v>15.993144173124149</v>
      </c>
      <c r="AG26" s="87">
        <f t="shared" si="9"/>
        <v>15.896787412166081</v>
      </c>
      <c r="AH26" s="87">
        <f t="shared" si="9"/>
        <v>15.79771773435167</v>
      </c>
      <c r="AI26" s="87">
        <f t="shared" si="9"/>
        <v>15.699950609606992</v>
      </c>
      <c r="AJ26" s="87">
        <f t="shared" si="9"/>
        <v>15.602641563968859</v>
      </c>
      <c r="AK26" s="87">
        <f t="shared" si="9"/>
        <v>15.506404860128214</v>
      </c>
      <c r="AL26" s="87">
        <f t="shared" si="9"/>
        <v>15.405094364728907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3.6278416702079705</v>
      </c>
      <c r="N27" s="11">
        <v>2.3126074830240904</v>
      </c>
      <c r="O27" s="11">
        <v>2.810830122067256</v>
      </c>
      <c r="P27" s="11">
        <v>2.407311830050006</v>
      </c>
      <c r="Q27" s="11">
        <v>2.5793202619965934</v>
      </c>
      <c r="R27" s="11">
        <v>2.9141418603234039</v>
      </c>
      <c r="S27" s="11">
        <v>2.2891629441921957</v>
      </c>
      <c r="T27" s="11">
        <v>1.8726070269399431</v>
      </c>
      <c r="U27" s="11">
        <v>2.7119042554583586</v>
      </c>
      <c r="V27" s="11">
        <v>2.4724897872069045</v>
      </c>
      <c r="W27" s="11">
        <v>2.0379022700550253</v>
      </c>
      <c r="X27" s="11">
        <v>1.939491577128839</v>
      </c>
      <c r="Y27" s="11">
        <v>1.9483302226102082</v>
      </c>
      <c r="Z27" s="11">
        <v>1.9694206258727573</v>
      </c>
      <c r="AA27" s="11">
        <v>1.9906991078977576</v>
      </c>
      <c r="AB27" s="11">
        <v>1.9991325342997888</v>
      </c>
      <c r="AC27" s="11">
        <v>2.0062654092722996</v>
      </c>
      <c r="AD27" s="11">
        <v>2.0122678208923679</v>
      </c>
      <c r="AE27" s="11">
        <v>2.0186622654195707</v>
      </c>
      <c r="AF27" s="11">
        <v>2.023976961559899</v>
      </c>
      <c r="AG27" s="11">
        <v>2.0307140738064988</v>
      </c>
      <c r="AH27" s="11">
        <v>2.0379686084599475</v>
      </c>
      <c r="AI27" s="11">
        <v>2.0448347422150315</v>
      </c>
      <c r="AJ27" s="11">
        <v>2.0518639387886353</v>
      </c>
      <c r="AK27" s="11">
        <v>2.0585612010813161</v>
      </c>
      <c r="AL27" s="11">
        <v>2.0646306430327619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7.0418975129062451</v>
      </c>
      <c r="N28" s="11">
        <v>6.9906188151750595</v>
      </c>
      <c r="O28" s="11">
        <v>6.5205942324643127</v>
      </c>
      <c r="P28" s="11">
        <v>6.788269007278414</v>
      </c>
      <c r="Q28" s="11">
        <v>7.7328844941696033</v>
      </c>
      <c r="R28" s="11">
        <v>7.6830099025806549</v>
      </c>
      <c r="S28" s="11">
        <v>7.184991620480746</v>
      </c>
      <c r="T28" s="11">
        <v>6.8670683906586518</v>
      </c>
      <c r="U28" s="11">
        <v>7.0052195089255029</v>
      </c>
      <c r="V28" s="11">
        <v>7.6854958163718532</v>
      </c>
      <c r="W28" s="11">
        <v>6.413375814548365</v>
      </c>
      <c r="X28" s="11">
        <v>6.4306612392674154</v>
      </c>
      <c r="Y28" s="11">
        <v>6.4039070059308427</v>
      </c>
      <c r="Z28" s="11">
        <v>6.3912289298655498</v>
      </c>
      <c r="AA28" s="11">
        <v>6.3781370951735319</v>
      </c>
      <c r="AB28" s="11">
        <v>6.3521233013701446</v>
      </c>
      <c r="AC28" s="11">
        <v>6.3187230688191001</v>
      </c>
      <c r="AD28" s="11">
        <v>6.2814647121878284</v>
      </c>
      <c r="AE28" s="11">
        <v>6.2407505708171334</v>
      </c>
      <c r="AF28" s="11">
        <v>6.1977455567944375</v>
      </c>
      <c r="AG28" s="11">
        <v>6.1604995262586693</v>
      </c>
      <c r="AH28" s="11">
        <v>6.1231387604050624</v>
      </c>
      <c r="AI28" s="11">
        <v>6.0880061673747221</v>
      </c>
      <c r="AJ28" s="11">
        <v>6.0513619748502352</v>
      </c>
      <c r="AK28" s="11">
        <v>6.0135667124914347</v>
      </c>
      <c r="AL28" s="11">
        <v>5.9742025403485881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6.0002689848436441</v>
      </c>
      <c r="N29" s="11">
        <v>4.8797013131544347</v>
      </c>
      <c r="O29" s="11">
        <v>4.6815730388345367</v>
      </c>
      <c r="P29" s="11">
        <v>4.9504753964076817</v>
      </c>
      <c r="Q29" s="11">
        <v>5.6719159698867241</v>
      </c>
      <c r="R29" s="11">
        <v>5.496754851121965</v>
      </c>
      <c r="S29" s="11">
        <v>4.738998617310008</v>
      </c>
      <c r="T29" s="11">
        <v>4.8163031606900315</v>
      </c>
      <c r="U29" s="11">
        <v>5.5860482164101182</v>
      </c>
      <c r="V29" s="11">
        <v>6.4772016076831518</v>
      </c>
      <c r="W29" s="11">
        <v>5.3387160213821128</v>
      </c>
      <c r="X29" s="11">
        <v>5.4302167879203944</v>
      </c>
      <c r="Y29" s="11">
        <v>5.363723209182595</v>
      </c>
      <c r="Z29" s="11">
        <v>5.2852273625304633</v>
      </c>
      <c r="AA29" s="11">
        <v>5.2214431865714683</v>
      </c>
      <c r="AB29" s="11">
        <v>5.1611740634144878</v>
      </c>
      <c r="AC29" s="11">
        <v>5.0945501198162519</v>
      </c>
      <c r="AD29" s="11">
        <v>5.0250366706228826</v>
      </c>
      <c r="AE29" s="11">
        <v>4.9602052430173869</v>
      </c>
      <c r="AF29" s="11">
        <v>4.8914132608031169</v>
      </c>
      <c r="AG29" s="11">
        <v>4.8226043367980376</v>
      </c>
      <c r="AH29" s="11">
        <v>4.7515541345311041</v>
      </c>
      <c r="AI29" s="11">
        <v>4.6812059643416015</v>
      </c>
      <c r="AJ29" s="11">
        <v>4.6115840329627877</v>
      </c>
      <c r="AK29" s="11">
        <v>4.5408817037219897</v>
      </c>
      <c r="AL29" s="11">
        <v>4.4684901777444246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3.089056949018278</v>
      </c>
      <c r="N30" s="11">
        <v>2.774708535728966</v>
      </c>
      <c r="O30" s="11">
        <v>3.1134904647118877</v>
      </c>
      <c r="P30" s="11">
        <v>3.0597838921622591</v>
      </c>
      <c r="Q30" s="11">
        <v>3.3410385836754455</v>
      </c>
      <c r="R30" s="11">
        <v>3.206634987015307</v>
      </c>
      <c r="S30" s="11">
        <v>3.16068563935423</v>
      </c>
      <c r="T30" s="11">
        <v>3.2794431019859598</v>
      </c>
      <c r="U30" s="11">
        <v>2.8790400470627908</v>
      </c>
      <c r="V30" s="11">
        <v>2.8202365006963852</v>
      </c>
      <c r="W30" s="11">
        <v>2.850206309315694</v>
      </c>
      <c r="X30" s="11">
        <v>2.9176052567596282</v>
      </c>
      <c r="Y30" s="11">
        <v>2.9185000654188005</v>
      </c>
      <c r="Z30" s="11">
        <v>2.9041849754622757</v>
      </c>
      <c r="AA30" s="11">
        <v>2.890801041110628</v>
      </c>
      <c r="AB30" s="11">
        <v>2.8802396222029749</v>
      </c>
      <c r="AC30" s="11">
        <v>2.8789424817907294</v>
      </c>
      <c r="AD30" s="11">
        <v>2.877588449456713</v>
      </c>
      <c r="AE30" s="11">
        <v>2.878471539917923</v>
      </c>
      <c r="AF30" s="11">
        <v>2.8800083939666958</v>
      </c>
      <c r="AG30" s="11">
        <v>2.882969475302875</v>
      </c>
      <c r="AH30" s="11">
        <v>2.8850562309555539</v>
      </c>
      <c r="AI30" s="11">
        <v>2.885903735675639</v>
      </c>
      <c r="AJ30" s="11">
        <v>2.8878316173672021</v>
      </c>
      <c r="AK30" s="11">
        <v>2.8933952428334733</v>
      </c>
      <c r="AL30" s="11">
        <v>2.8977710036031334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15.301717004147545</v>
      </c>
      <c r="N32" s="87">
        <f t="shared" si="10"/>
        <v>14.376352834117961</v>
      </c>
      <c r="O32" s="87">
        <f t="shared" si="10"/>
        <v>15.10251914356048</v>
      </c>
      <c r="P32" s="87">
        <f t="shared" si="10"/>
        <v>14.967535518091591</v>
      </c>
      <c r="Q32" s="87">
        <f t="shared" si="10"/>
        <v>15.474373997974785</v>
      </c>
      <c r="R32" s="87">
        <f t="shared" si="10"/>
        <v>15.773404447111554</v>
      </c>
      <c r="S32" s="87">
        <f t="shared" si="10"/>
        <v>16.360250701729299</v>
      </c>
      <c r="T32" s="87">
        <f t="shared" si="10"/>
        <v>16.131831927478384</v>
      </c>
      <c r="U32" s="87">
        <f t="shared" si="10"/>
        <v>16.127694952149302</v>
      </c>
      <c r="V32" s="87">
        <f t="shared" si="10"/>
        <v>16.026864429889141</v>
      </c>
      <c r="W32" s="87">
        <f t="shared" si="10"/>
        <v>15.225947749531528</v>
      </c>
      <c r="X32" s="87">
        <f t="shared" si="10"/>
        <v>14.931894601624141</v>
      </c>
      <c r="Y32" s="87">
        <f t="shared" si="10"/>
        <v>15.032686276650647</v>
      </c>
      <c r="Z32" s="87">
        <f t="shared" si="10"/>
        <v>15.169022833797646</v>
      </c>
      <c r="AA32" s="87">
        <f t="shared" si="10"/>
        <v>15.324573873823878</v>
      </c>
      <c r="AB32" s="87">
        <f t="shared" si="10"/>
        <v>15.456029941101505</v>
      </c>
      <c r="AC32" s="87">
        <f t="shared" si="10"/>
        <v>15.57396448966438</v>
      </c>
      <c r="AD32" s="87">
        <f t="shared" si="10"/>
        <v>15.688712507529509</v>
      </c>
      <c r="AE32" s="87">
        <f t="shared" ref="AE32" si="11">SUM(AE33:AE35)</f>
        <v>15.809013632042829</v>
      </c>
      <c r="AF32" s="87">
        <f t="shared" ref="AF32" si="12">SUM(AF33:AF35)</f>
        <v>15.926714674425298</v>
      </c>
      <c r="AG32" s="87">
        <f t="shared" ref="AG32" si="13">SUM(AG33:AG35)</f>
        <v>16.043914969863266</v>
      </c>
      <c r="AH32" s="87">
        <f t="shared" ref="AH32" si="14">SUM(AH33:AH35)</f>
        <v>16.165754503918343</v>
      </c>
      <c r="AI32" s="87">
        <f t="shared" ref="AI32" si="15">SUM(AI33:AI35)</f>
        <v>16.285794889835149</v>
      </c>
      <c r="AJ32" s="87">
        <f t="shared" ref="AJ32" si="16">SUM(AJ33:AJ35)</f>
        <v>16.413224116205996</v>
      </c>
      <c r="AK32" s="87">
        <f t="shared" ref="AK32" si="17">SUM(AK33:AK35)</f>
        <v>16.543358556520779</v>
      </c>
      <c r="AL32" s="87">
        <f t="shared" ref="AL32" si="18">SUM(AL33:AL35)</f>
        <v>16.672105592076196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11.904876454042375</v>
      </c>
      <c r="N33" s="11">
        <v>10.770733370115668</v>
      </c>
      <c r="O33" s="11">
        <v>11.74284277591431</v>
      </c>
      <c r="P33" s="11">
        <v>11.585646625004971</v>
      </c>
      <c r="Q33" s="11">
        <v>12.235862985688952</v>
      </c>
      <c r="R33" s="11">
        <v>11.887083433075258</v>
      </c>
      <c r="S33" s="11">
        <v>12.659118977576474</v>
      </c>
      <c r="T33" s="11">
        <v>12.504775382073946</v>
      </c>
      <c r="U33" s="11">
        <v>12.615967774016596</v>
      </c>
      <c r="V33" s="11">
        <v>12.348424176977735</v>
      </c>
      <c r="W33" s="11">
        <v>11.841164610599773</v>
      </c>
      <c r="X33" s="11">
        <v>11.860627358280636</v>
      </c>
      <c r="Y33" s="11">
        <v>11.972182817051161</v>
      </c>
      <c r="Z33" s="11">
        <v>12.106246227782703</v>
      </c>
      <c r="AA33" s="11">
        <v>12.249949555610598</v>
      </c>
      <c r="AB33" s="11">
        <v>12.372840586669847</v>
      </c>
      <c r="AC33" s="11">
        <v>12.485264256705989</v>
      </c>
      <c r="AD33" s="11">
        <v>12.595167558591001</v>
      </c>
      <c r="AE33" s="11">
        <v>12.712121443640743</v>
      </c>
      <c r="AF33" s="11">
        <v>12.826841363081517</v>
      </c>
      <c r="AG33" s="11">
        <v>12.94034580394845</v>
      </c>
      <c r="AH33" s="11">
        <v>13.058097076292803</v>
      </c>
      <c r="AI33" s="11">
        <v>13.175172908077627</v>
      </c>
      <c r="AJ33" s="11">
        <v>13.299610548637453</v>
      </c>
      <c r="AK33" s="11">
        <v>13.424636178134541</v>
      </c>
      <c r="AL33" s="11">
        <v>13.546438108229273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3.1670933307483931</v>
      </c>
      <c r="N34" s="11">
        <v>3.4556767151290333</v>
      </c>
      <c r="O34" s="11">
        <v>3.2065206287757735</v>
      </c>
      <c r="P34" s="11">
        <v>3.2473107756916897</v>
      </c>
      <c r="Q34" s="11">
        <v>3.0720614630100722</v>
      </c>
      <c r="R34" s="11">
        <v>3.7343008850464403</v>
      </c>
      <c r="S34" s="11">
        <v>3.5745972355517779</v>
      </c>
      <c r="T34" s="11">
        <v>3.4924169035475243</v>
      </c>
      <c r="U34" s="11">
        <v>3.3667524996329505</v>
      </c>
      <c r="V34" s="11">
        <v>3.5452910363253372</v>
      </c>
      <c r="W34" s="11">
        <v>3.2240854056265742</v>
      </c>
      <c r="X34" s="11">
        <v>2.9549064124872659</v>
      </c>
      <c r="Y34" s="11">
        <v>2.9428874680213539</v>
      </c>
      <c r="Z34" s="11">
        <v>2.9437939936966795</v>
      </c>
      <c r="AA34" s="11">
        <v>2.9540670291593618</v>
      </c>
      <c r="AB34" s="11">
        <v>2.9609219970416274</v>
      </c>
      <c r="AC34" s="11">
        <v>2.9651807458909136</v>
      </c>
      <c r="AD34" s="11">
        <v>2.9688400941654138</v>
      </c>
      <c r="AE34" s="11">
        <v>2.9713210886827452</v>
      </c>
      <c r="AF34" s="11">
        <v>2.9727680549195199</v>
      </c>
      <c r="AG34" s="11">
        <v>2.9753284323373248</v>
      </c>
      <c r="AH34" s="11">
        <v>2.9782914511851146</v>
      </c>
      <c r="AI34" s="11">
        <v>2.9804184210388431</v>
      </c>
      <c r="AJ34" s="11">
        <v>2.9819052653952447</v>
      </c>
      <c r="AK34" s="11">
        <v>2.9861550138648321</v>
      </c>
      <c r="AL34" s="11">
        <v>2.9916491825297786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0.22974721935677622</v>
      </c>
      <c r="N35" s="11">
        <v>0.14994274887325967</v>
      </c>
      <c r="O35" s="11">
        <v>0.15315573887039569</v>
      </c>
      <c r="P35" s="11">
        <v>0.13457811739493045</v>
      </c>
      <c r="Q35" s="11">
        <v>0.16644954927576144</v>
      </c>
      <c r="R35" s="11">
        <v>0.15202012898985484</v>
      </c>
      <c r="S35" s="11">
        <v>0.12653448860104666</v>
      </c>
      <c r="T35" s="11">
        <v>0.13463964185691588</v>
      </c>
      <c r="U35" s="11">
        <v>0.14497467849975429</v>
      </c>
      <c r="V35" s="11">
        <v>0.13314921658606796</v>
      </c>
      <c r="W35" s="11">
        <v>0.16069773330518036</v>
      </c>
      <c r="X35" s="11">
        <v>0.11636083085623818</v>
      </c>
      <c r="Y35" s="11">
        <v>0.11761599157813274</v>
      </c>
      <c r="Z35" s="11">
        <v>0.11898261231826181</v>
      </c>
      <c r="AA35" s="11">
        <v>0.12055728905391873</v>
      </c>
      <c r="AB35" s="11">
        <v>0.12226735739003197</v>
      </c>
      <c r="AC35" s="11">
        <v>0.12351948706747837</v>
      </c>
      <c r="AD35" s="11">
        <v>0.1247048547730944</v>
      </c>
      <c r="AE35" s="11">
        <v>0.12557109971934011</v>
      </c>
      <c r="AF35" s="11">
        <v>0.12710525642426174</v>
      </c>
      <c r="AG35" s="11">
        <v>0.12824073357749372</v>
      </c>
      <c r="AH35" s="11">
        <v>0.129365976440424</v>
      </c>
      <c r="AI35" s="11">
        <v>0.13020356071867956</v>
      </c>
      <c r="AJ35" s="11">
        <v>0.13170830217329679</v>
      </c>
      <c r="AK35" s="11">
        <v>0.13256736452140672</v>
      </c>
      <c r="AL35" s="11">
        <v>0.13401830131714532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11.811360738122696</v>
      </c>
      <c r="N37" s="87">
        <f t="shared" ref="N37:AL37" si="19">SUM(N38:N39)</f>
        <v>11.919400472720513</v>
      </c>
      <c r="O37" s="87">
        <f t="shared" si="19"/>
        <v>12.658650342822177</v>
      </c>
      <c r="P37" s="87">
        <f t="shared" si="19"/>
        <v>12.010391646305269</v>
      </c>
      <c r="Q37" s="87">
        <f t="shared" si="19"/>
        <v>13.612439341838988</v>
      </c>
      <c r="R37" s="87">
        <f t="shared" si="19"/>
        <v>12.530150207964487</v>
      </c>
      <c r="S37" s="87">
        <f t="shared" si="19"/>
        <v>12.179515714364454</v>
      </c>
      <c r="T37" s="87">
        <f t="shared" si="19"/>
        <v>12.002026555950675</v>
      </c>
      <c r="U37" s="87">
        <f t="shared" si="19"/>
        <v>11.932339942618952</v>
      </c>
      <c r="V37" s="87">
        <f t="shared" si="19"/>
        <v>11.744413771619723</v>
      </c>
      <c r="W37" s="87">
        <f t="shared" si="19"/>
        <v>11.641166144141227</v>
      </c>
      <c r="X37" s="87">
        <f t="shared" si="19"/>
        <v>11.609503645134012</v>
      </c>
      <c r="Y37" s="87">
        <f t="shared" si="19"/>
        <v>11.654725117101936</v>
      </c>
      <c r="Z37" s="87">
        <f t="shared" si="19"/>
        <v>11.716645714512856</v>
      </c>
      <c r="AA37" s="87">
        <f t="shared" si="19"/>
        <v>11.792135885149694</v>
      </c>
      <c r="AB37" s="87">
        <f t="shared" si="19"/>
        <v>11.839864626213334</v>
      </c>
      <c r="AC37" s="87">
        <f t="shared" si="19"/>
        <v>11.876454133214708</v>
      </c>
      <c r="AD37" s="87">
        <f t="shared" si="19"/>
        <v>11.909484991558948</v>
      </c>
      <c r="AE37" s="87">
        <f t="shared" si="19"/>
        <v>11.943397709633693</v>
      </c>
      <c r="AF37" s="87">
        <f t="shared" si="19"/>
        <v>11.978030382662045</v>
      </c>
      <c r="AG37" s="87">
        <f t="shared" si="19"/>
        <v>12.014770466514413</v>
      </c>
      <c r="AH37" s="87">
        <f t="shared" si="19"/>
        <v>12.061053581842781</v>
      </c>
      <c r="AI37" s="87">
        <f t="shared" si="19"/>
        <v>12.10128759537171</v>
      </c>
      <c r="AJ37" s="87">
        <f t="shared" si="19"/>
        <v>12.141139976535367</v>
      </c>
      <c r="AK37" s="87">
        <f t="shared" si="19"/>
        <v>12.173115689501058</v>
      </c>
      <c r="AL37" s="87">
        <f t="shared" si="19"/>
        <v>12.195774825699406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9.3990950495200334</v>
      </c>
      <c r="N38" s="11">
        <v>9.5658665891533463</v>
      </c>
      <c r="O38" s="11">
        <v>10.214562427169733</v>
      </c>
      <c r="P38" s="11">
        <v>9.6115109664622693</v>
      </c>
      <c r="Q38" s="11">
        <v>11.087085188755543</v>
      </c>
      <c r="R38" s="11">
        <v>9.8787882316537345</v>
      </c>
      <c r="S38" s="11">
        <v>9.6575276182887713</v>
      </c>
      <c r="T38" s="11">
        <v>9.3439596984609992</v>
      </c>
      <c r="U38" s="11">
        <v>9.1081718713280431</v>
      </c>
      <c r="V38" s="11">
        <v>8.9556922357685789</v>
      </c>
      <c r="W38" s="11">
        <v>8.8014964211474744</v>
      </c>
      <c r="X38" s="11">
        <v>8.5869303801330759</v>
      </c>
      <c r="Y38" s="11">
        <v>8.5813861076506353</v>
      </c>
      <c r="Z38" s="11">
        <v>8.5935654539549713</v>
      </c>
      <c r="AA38" s="11">
        <v>8.6164977184361931</v>
      </c>
      <c r="AB38" s="11">
        <v>8.6181019319033147</v>
      </c>
      <c r="AC38" s="11">
        <v>8.6120533035714857</v>
      </c>
      <c r="AD38" s="11">
        <v>8.6015131635772608</v>
      </c>
      <c r="AE38" s="11">
        <v>8.5901798129346965</v>
      </c>
      <c r="AF38" s="11">
        <v>8.5788438893589074</v>
      </c>
      <c r="AG38" s="11">
        <v>8.5678607798169821</v>
      </c>
      <c r="AH38" s="11">
        <v>8.5683322632150265</v>
      </c>
      <c r="AI38" s="11">
        <v>8.5633317140069884</v>
      </c>
      <c r="AJ38" s="11">
        <v>8.5555642787386752</v>
      </c>
      <c r="AK38" s="11">
        <v>8.5400961571204821</v>
      </c>
      <c r="AL38" s="11">
        <v>8.5146387582548027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2.4122656886026626</v>
      </c>
      <c r="N39" s="11">
        <v>2.3535338835671671</v>
      </c>
      <c r="O39" s="11">
        <v>2.4440879156524442</v>
      </c>
      <c r="P39" s="11">
        <v>2.3988806798429989</v>
      </c>
      <c r="Q39" s="11">
        <v>2.5253541530834451</v>
      </c>
      <c r="R39" s="11">
        <v>2.6513619763107528</v>
      </c>
      <c r="S39" s="11">
        <v>2.5219880960756833</v>
      </c>
      <c r="T39" s="11">
        <v>2.658066857489676</v>
      </c>
      <c r="U39" s="11">
        <v>2.8241680712909099</v>
      </c>
      <c r="V39" s="11">
        <v>2.7887215358511446</v>
      </c>
      <c r="W39" s="11">
        <v>2.8396697229937535</v>
      </c>
      <c r="X39" s="11">
        <v>3.0225732650009363</v>
      </c>
      <c r="Y39" s="11">
        <v>3.0733390094513</v>
      </c>
      <c r="Z39" s="11">
        <v>3.123080260557884</v>
      </c>
      <c r="AA39" s="11">
        <v>3.1756381667135001</v>
      </c>
      <c r="AB39" s="11">
        <v>3.2217626943100193</v>
      </c>
      <c r="AC39" s="11">
        <v>3.264400829643221</v>
      </c>
      <c r="AD39" s="11">
        <v>3.3079718279816861</v>
      </c>
      <c r="AE39" s="11">
        <v>3.3532178966989958</v>
      </c>
      <c r="AF39" s="11">
        <v>3.3991864933031377</v>
      </c>
      <c r="AG39" s="11">
        <v>3.4469096866974307</v>
      </c>
      <c r="AH39" s="11">
        <v>3.4927213186277553</v>
      </c>
      <c r="AI39" s="11">
        <v>3.5379558813647218</v>
      </c>
      <c r="AJ39" s="11">
        <v>3.5855756977966928</v>
      </c>
      <c r="AK39" s="11">
        <v>3.6330195323805756</v>
      </c>
      <c r="AL39" s="11">
        <v>3.6811360674446032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12.598322010893359</v>
      </c>
      <c r="N41" s="87">
        <f t="shared" ref="N41" si="20">SUM(N42:N43)</f>
        <v>11.550077094859052</v>
      </c>
      <c r="O41" s="87">
        <f t="shared" ref="O41" si="21">SUM(O42:O43)</f>
        <v>11.716857544817016</v>
      </c>
      <c r="P41" s="87">
        <f t="shared" ref="P41" si="22">SUM(P42:P43)</f>
        <v>11.315209945251693</v>
      </c>
      <c r="Q41" s="87">
        <f t="shared" ref="Q41" si="23">SUM(Q42:Q43)</f>
        <v>12.604678593179674</v>
      </c>
      <c r="R41" s="87">
        <f t="shared" ref="R41" si="24">SUM(R42:R43)</f>
        <v>12.919317757377186</v>
      </c>
      <c r="S41" s="87">
        <f t="shared" ref="S41" si="25">SUM(S42:S43)</f>
        <v>12.828277100280594</v>
      </c>
      <c r="T41" s="87">
        <f t="shared" ref="T41" si="26">SUM(T42:T43)</f>
        <v>12.14208116235007</v>
      </c>
      <c r="U41" s="87">
        <f t="shared" ref="U41" si="27">SUM(U42:U43)</f>
        <v>12.161643492435925</v>
      </c>
      <c r="V41" s="87">
        <f t="shared" ref="V41" si="28">SUM(V42:V43)</f>
        <v>12.625945682412384</v>
      </c>
      <c r="W41" s="87">
        <f t="shared" ref="W41" si="29">SUM(W42:W43)</f>
        <v>11.057720774540201</v>
      </c>
      <c r="X41" s="87">
        <f t="shared" ref="X41" si="30">SUM(X42:X43)</f>
        <v>11.415228997240156</v>
      </c>
      <c r="Y41" s="87">
        <f t="shared" ref="Y41" si="31">SUM(Y42:Y43)</f>
        <v>11.417562399926997</v>
      </c>
      <c r="Z41" s="87">
        <f t="shared" ref="Z41" si="32">SUM(Z42:Z43)</f>
        <v>11.41856766114867</v>
      </c>
      <c r="AA41" s="87">
        <f t="shared" ref="AA41" si="33">SUM(AA42:AA43)</f>
        <v>11.418540366100478</v>
      </c>
      <c r="AB41" s="87">
        <f t="shared" ref="AB41" si="34">SUM(AB42:AB43)</f>
        <v>11.397635944824579</v>
      </c>
      <c r="AC41" s="87">
        <f t="shared" ref="AC41" si="35">SUM(AC42:AC43)</f>
        <v>11.377143955744581</v>
      </c>
      <c r="AD41" s="87">
        <f t="shared" ref="AD41" si="36">SUM(AD42:AD43)</f>
        <v>11.353496197253206</v>
      </c>
      <c r="AE41" s="87">
        <f t="shared" ref="AE41" si="37">SUM(AE42:AE43)</f>
        <v>11.327025224702641</v>
      </c>
      <c r="AF41" s="87">
        <f t="shared" ref="AF41" si="38">SUM(AF42:AF43)</f>
        <v>11.294470077741444</v>
      </c>
      <c r="AG41" s="87">
        <f t="shared" ref="AG41" si="39">SUM(AG42:AG43)</f>
        <v>11.265047113160632</v>
      </c>
      <c r="AH41" s="87">
        <f t="shared" ref="AH41" si="40">SUM(AH42:AH43)</f>
        <v>11.230633857867987</v>
      </c>
      <c r="AI41" s="87">
        <f t="shared" ref="AI41" si="41">SUM(AI42:AI43)</f>
        <v>11.202010556070775</v>
      </c>
      <c r="AJ41" s="87">
        <f t="shared" ref="AJ41" si="42">SUM(AJ42:AJ43)</f>
        <v>11.171702926916588</v>
      </c>
      <c r="AK41" s="87">
        <f t="shared" ref="AK41" si="43">SUM(AK42:AK43)</f>
        <v>11.133325213097091</v>
      </c>
      <c r="AL41" s="87">
        <f t="shared" ref="AL41" si="44">SUM(AL42:AL43)</f>
        <v>11.088464953928458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6.5630342966795538</v>
      </c>
      <c r="N42" s="11">
        <v>5.8158234505938315</v>
      </c>
      <c r="O42" s="11">
        <v>5.9285132403692185</v>
      </c>
      <c r="P42" s="11">
        <v>6.2456110785550543</v>
      </c>
      <c r="Q42" s="11">
        <v>6.7817895298295552</v>
      </c>
      <c r="R42" s="11">
        <v>6.7104838481441549</v>
      </c>
      <c r="S42" s="11">
        <v>6.6918334091611138</v>
      </c>
      <c r="T42" s="11">
        <v>6.4673500530445249</v>
      </c>
      <c r="U42" s="11">
        <v>6.3782596577920136</v>
      </c>
      <c r="V42" s="11">
        <v>6.0021765555647271</v>
      </c>
      <c r="W42" s="11">
        <v>5.196453911933915</v>
      </c>
      <c r="X42" s="11">
        <v>5.4986530203764499</v>
      </c>
      <c r="Y42" s="11">
        <v>5.4901375224968127</v>
      </c>
      <c r="Z42" s="11">
        <v>5.484369207225571</v>
      </c>
      <c r="AA42" s="11">
        <v>5.4721833840599272</v>
      </c>
      <c r="AB42" s="11">
        <v>5.4421634645195152</v>
      </c>
      <c r="AC42" s="11">
        <v>5.4177775984681329</v>
      </c>
      <c r="AD42" s="11">
        <v>5.3929201056520659</v>
      </c>
      <c r="AE42" s="11">
        <v>5.3663729150810058</v>
      </c>
      <c r="AF42" s="11">
        <v>5.3345887806834407</v>
      </c>
      <c r="AG42" s="11">
        <v>5.3041461282258062</v>
      </c>
      <c r="AH42" s="11">
        <v>5.2711431254497088</v>
      </c>
      <c r="AI42" s="11">
        <v>5.2432036736965246</v>
      </c>
      <c r="AJ42" s="11">
        <v>5.2136915667161912</v>
      </c>
      <c r="AK42" s="11">
        <v>5.1769641526868169</v>
      </c>
      <c r="AL42" s="11">
        <v>5.1350805675288029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6.0352877142138057</v>
      </c>
      <c r="N43" s="11">
        <v>5.7342536442652206</v>
      </c>
      <c r="O43" s="11">
        <v>5.7883443044477971</v>
      </c>
      <c r="P43" s="11">
        <v>5.069598866696639</v>
      </c>
      <c r="Q43" s="11">
        <v>5.822889063350118</v>
      </c>
      <c r="R43" s="11">
        <v>6.2088339092330305</v>
      </c>
      <c r="S43" s="11">
        <v>6.1364436911194806</v>
      </c>
      <c r="T43" s="11">
        <v>5.6747311093055464</v>
      </c>
      <c r="U43" s="11">
        <v>5.7833838346439119</v>
      </c>
      <c r="V43" s="11">
        <v>6.6237691268476571</v>
      </c>
      <c r="W43" s="11">
        <v>5.8612668626062847</v>
      </c>
      <c r="X43" s="11">
        <v>5.9165759768637072</v>
      </c>
      <c r="Y43" s="11">
        <v>5.9274248774301848</v>
      </c>
      <c r="Z43" s="11">
        <v>5.9341984539230985</v>
      </c>
      <c r="AA43" s="11">
        <v>5.9463569820405509</v>
      </c>
      <c r="AB43" s="11">
        <v>5.9554724803050627</v>
      </c>
      <c r="AC43" s="11">
        <v>5.9593663572764477</v>
      </c>
      <c r="AD43" s="11">
        <v>5.9605760916011397</v>
      </c>
      <c r="AE43" s="11">
        <v>5.9606523096216364</v>
      </c>
      <c r="AF43" s="11">
        <v>5.9598812970580042</v>
      </c>
      <c r="AG43" s="11">
        <v>5.9609009849348258</v>
      </c>
      <c r="AH43" s="11">
        <v>5.9594907324182786</v>
      </c>
      <c r="AI43" s="11">
        <v>5.958806882374251</v>
      </c>
      <c r="AJ43" s="11">
        <v>5.9580113602003966</v>
      </c>
      <c r="AK43" s="11">
        <v>5.9563610604102752</v>
      </c>
      <c r="AL43" s="11">
        <v>5.9533843863996561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18.421195834223244</v>
      </c>
      <c r="N45" s="87">
        <f t="shared" ref="N45" si="45">SUM(N46:N47)</f>
        <v>16.809151446809491</v>
      </c>
      <c r="O45" s="87">
        <f t="shared" ref="O45" si="46">SUM(O46:O47)</f>
        <v>17.351859583171969</v>
      </c>
      <c r="P45" s="87">
        <f t="shared" ref="P45" si="47">SUM(P46:P47)</f>
        <v>16.427227008379841</v>
      </c>
      <c r="Q45" s="87">
        <f t="shared" ref="Q45" si="48">SUM(Q46:Q47)</f>
        <v>18.119779265282215</v>
      </c>
      <c r="R45" s="87">
        <f t="shared" ref="R45" si="49">SUM(R46:R47)</f>
        <v>18.165034045407097</v>
      </c>
      <c r="S45" s="87">
        <f t="shared" ref="S45" si="50">SUM(S46:S47)</f>
        <v>17.581097757798133</v>
      </c>
      <c r="T45" s="87">
        <f t="shared" ref="T45" si="51">SUM(T46:T47)</f>
        <v>16.905615289409702</v>
      </c>
      <c r="U45" s="87">
        <f t="shared" ref="U45" si="52">SUM(U46:U47)</f>
        <v>17.405253627351321</v>
      </c>
      <c r="V45" s="87">
        <f t="shared" ref="V45" si="53">SUM(V46:V47)</f>
        <v>18.102151756035614</v>
      </c>
      <c r="W45" s="87">
        <f t="shared" ref="W45" si="54">SUM(W46:W47)</f>
        <v>16.054467037724041</v>
      </c>
      <c r="X45" s="87">
        <f t="shared" ref="X45" si="55">SUM(X46:X47)</f>
        <v>16.46908061157227</v>
      </c>
      <c r="Y45" s="87">
        <f t="shared" ref="Y45" si="56">SUM(Y46:Y47)</f>
        <v>16.505341434729299</v>
      </c>
      <c r="Z45" s="87">
        <f t="shared" ref="Z45" si="57">SUM(Z46:Z47)</f>
        <v>16.485242695714618</v>
      </c>
      <c r="AA45" s="87">
        <f t="shared" ref="AA45" si="58">SUM(AA46:AA47)</f>
        <v>16.480762281492638</v>
      </c>
      <c r="AB45" s="87">
        <f t="shared" ref="AB45" si="59">SUM(AB46:AB47)</f>
        <v>16.500341768809761</v>
      </c>
      <c r="AC45" s="87">
        <f t="shared" ref="AC45" si="60">SUM(AC46:AC47)</f>
        <v>16.489436465674679</v>
      </c>
      <c r="AD45" s="87">
        <f t="shared" ref="AD45" si="61">SUM(AD46:AD47)</f>
        <v>16.449150227348238</v>
      </c>
      <c r="AE45" s="87">
        <f t="shared" ref="AE45" si="62">SUM(AE46:AE47)</f>
        <v>16.412908430978575</v>
      </c>
      <c r="AF45" s="87">
        <f t="shared" ref="AF45" si="63">SUM(AF46:AF47)</f>
        <v>16.379414635369372</v>
      </c>
      <c r="AG45" s="87">
        <f t="shared" ref="AG45" si="64">SUM(AG46:AG47)</f>
        <v>16.352362538031642</v>
      </c>
      <c r="AH45" s="87">
        <f t="shared" ref="AH45" si="65">SUM(AH46:AH47)</f>
        <v>16.315064163326188</v>
      </c>
      <c r="AI45" s="87">
        <f t="shared" ref="AI45" si="66">SUM(AI46:AI47)</f>
        <v>16.28425205169512</v>
      </c>
      <c r="AJ45" s="87">
        <f t="shared" ref="AJ45" si="67">SUM(AJ46:AJ47)</f>
        <v>16.254645892789124</v>
      </c>
      <c r="AK45" s="87">
        <f t="shared" ref="AK45" si="68">SUM(AK46:AK47)</f>
        <v>16.223491814403129</v>
      </c>
      <c r="AL45" s="87">
        <f t="shared" ref="AL45" si="69">SUM(AL46:AL47)</f>
        <v>16.193875286163145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3.4324571522140279</v>
      </c>
      <c r="N46" s="11">
        <v>2.9940176078319061</v>
      </c>
      <c r="O46" s="11">
        <v>2.9684638915656061</v>
      </c>
      <c r="P46" s="11">
        <v>2.9723816087214519</v>
      </c>
      <c r="Q46" s="11">
        <v>3.5187939076623547</v>
      </c>
      <c r="R46" s="11">
        <v>3.5925633310032534</v>
      </c>
      <c r="S46" s="11">
        <v>3.4551979152444341</v>
      </c>
      <c r="T46" s="11">
        <v>2.9294260366526785</v>
      </c>
      <c r="U46" s="11">
        <v>3.1577620478566839</v>
      </c>
      <c r="V46" s="11">
        <v>3.054206515691289</v>
      </c>
      <c r="W46" s="11">
        <v>2.6001432151249153</v>
      </c>
      <c r="X46" s="11">
        <v>4.2513304997527674</v>
      </c>
      <c r="Y46" s="11">
        <v>4.3033970460029431</v>
      </c>
      <c r="Z46" s="11">
        <v>4.3660467577730344</v>
      </c>
      <c r="AA46" s="11">
        <v>4.4338237432940764</v>
      </c>
      <c r="AB46" s="11">
        <v>4.500292268498189</v>
      </c>
      <c r="AC46" s="11">
        <v>4.5621456425097602</v>
      </c>
      <c r="AD46" s="11">
        <v>4.6187957867898195</v>
      </c>
      <c r="AE46" s="11">
        <v>4.6732028845596858</v>
      </c>
      <c r="AF46" s="11">
        <v>4.725527039562623</v>
      </c>
      <c r="AG46" s="11">
        <v>4.7783014014220058</v>
      </c>
      <c r="AH46" s="11">
        <v>4.8283117327214793</v>
      </c>
      <c r="AI46" s="11">
        <v>4.8830722494700414</v>
      </c>
      <c r="AJ46" s="11">
        <v>4.9415813254112297</v>
      </c>
      <c r="AK46" s="11">
        <v>5.0037706886796762</v>
      </c>
      <c r="AL46" s="11">
        <v>5.0654484105512196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14.988738682009217</v>
      </c>
      <c r="N47" s="11">
        <v>13.815133838977584</v>
      </c>
      <c r="O47" s="11">
        <v>14.383395691606363</v>
      </c>
      <c r="P47" s="11">
        <v>13.454845399658389</v>
      </c>
      <c r="Q47" s="11">
        <v>14.60098535761986</v>
      </c>
      <c r="R47" s="11">
        <v>14.572470714403844</v>
      </c>
      <c r="S47" s="11">
        <v>14.1258998425537</v>
      </c>
      <c r="T47" s="11">
        <v>13.976189252757022</v>
      </c>
      <c r="U47" s="11">
        <v>14.247491579494639</v>
      </c>
      <c r="V47" s="11">
        <v>15.047945240344324</v>
      </c>
      <c r="W47" s="11">
        <v>13.454323822599127</v>
      </c>
      <c r="X47" s="11">
        <v>12.217750111819504</v>
      </c>
      <c r="Y47" s="11">
        <v>12.201944388726355</v>
      </c>
      <c r="Z47" s="11">
        <v>12.119195937941585</v>
      </c>
      <c r="AA47" s="11">
        <v>12.046938538198562</v>
      </c>
      <c r="AB47" s="11">
        <v>12.000049500311571</v>
      </c>
      <c r="AC47" s="11">
        <v>11.927290823164919</v>
      </c>
      <c r="AD47" s="11">
        <v>11.830354440558418</v>
      </c>
      <c r="AE47" s="11">
        <v>11.73970554641889</v>
      </c>
      <c r="AF47" s="11">
        <v>11.653887595806749</v>
      </c>
      <c r="AG47" s="11">
        <v>11.574061136609636</v>
      </c>
      <c r="AH47" s="11">
        <v>11.486752430604708</v>
      </c>
      <c r="AI47" s="11">
        <v>11.401179802225077</v>
      </c>
      <c r="AJ47" s="11">
        <v>11.313064567377895</v>
      </c>
      <c r="AK47" s="11">
        <v>11.219721125723453</v>
      </c>
      <c r="AL47" s="11">
        <v>11.128426875611925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150.75700000000001</v>
      </c>
      <c r="N49" s="87">
        <f t="shared" si="70"/>
        <v>142.55999999999997</v>
      </c>
      <c r="O49" s="87">
        <f t="shared" si="70"/>
        <v>146.91300000000001</v>
      </c>
      <c r="P49" s="87">
        <f t="shared" si="70"/>
        <v>145.22899999999998</v>
      </c>
      <c r="Q49" s="87">
        <f t="shared" si="70"/>
        <v>158.14599999999999</v>
      </c>
      <c r="R49" s="87">
        <f t="shared" si="70"/>
        <v>157.77199999999999</v>
      </c>
      <c r="S49" s="87">
        <f t="shared" si="70"/>
        <v>155.47899999999998</v>
      </c>
      <c r="T49" s="87">
        <f t="shared" si="70"/>
        <v>153.36699999999993</v>
      </c>
      <c r="U49" s="87">
        <f t="shared" si="70"/>
        <v>160.0690000000001</v>
      </c>
      <c r="V49" s="87">
        <f t="shared" si="70"/>
        <v>162.6049999999999</v>
      </c>
      <c r="W49" s="87">
        <f t="shared" si="70"/>
        <v>158.21000000000004</v>
      </c>
      <c r="X49" s="87">
        <f t="shared" si="70"/>
        <v>158.39200000000002</v>
      </c>
      <c r="Y49" s="87">
        <f t="shared" si="70"/>
        <v>159.11800000000005</v>
      </c>
      <c r="Z49" s="87">
        <f t="shared" si="70"/>
        <v>160.09400000000002</v>
      </c>
      <c r="AA49" s="87">
        <f t="shared" si="70"/>
        <v>161.31000000000006</v>
      </c>
      <c r="AB49" s="87">
        <f t="shared" si="70"/>
        <v>162.29099999999994</v>
      </c>
      <c r="AC49" s="87">
        <f t="shared" si="70"/>
        <v>163.10799999999995</v>
      </c>
      <c r="AD49" s="87">
        <f t="shared" si="70"/>
        <v>163.851</v>
      </c>
      <c r="AE49" s="87">
        <f t="shared" ref="AE49:AL49" si="71">SUM(AE5,AE9,AE15,AE22,AE26,AE32,AE37,AE41,AE45)</f>
        <v>164.57999999999996</v>
      </c>
      <c r="AF49" s="87">
        <f t="shared" si="71"/>
        <v>165.29800000000012</v>
      </c>
      <c r="AG49" s="87">
        <f t="shared" si="71"/>
        <v>166.08299999999997</v>
      </c>
      <c r="AH49" s="87">
        <f t="shared" si="71"/>
        <v>166.85299999999998</v>
      </c>
      <c r="AI49" s="87">
        <f t="shared" si="71"/>
        <v>167.619</v>
      </c>
      <c r="AJ49" s="87">
        <f t="shared" si="71"/>
        <v>168.38499999999991</v>
      </c>
      <c r="AK49" s="87">
        <f t="shared" si="71"/>
        <v>169.14900000000003</v>
      </c>
      <c r="AL49" s="87">
        <f t="shared" si="71"/>
        <v>169.90099999999995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7.3977878537994687E-2</v>
      </c>
      <c r="N52" s="337">
        <f t="shared" si="73"/>
        <v>8.2000622039054935E-2</v>
      </c>
      <c r="O52" s="337">
        <f t="shared" si="73"/>
        <v>8.1918669941058897E-2</v>
      </c>
      <c r="P52" s="337">
        <f t="shared" si="73"/>
        <v>8.4277768043862875E-2</v>
      </c>
      <c r="Q52" s="337">
        <f t="shared" si="73"/>
        <v>8.3913999250038826E-2</v>
      </c>
      <c r="R52" s="337">
        <f t="shared" si="73"/>
        <v>8.4492546817168585E-2</v>
      </c>
      <c r="S52" s="337">
        <f t="shared" si="73"/>
        <v>8.6170428891189726E-2</v>
      </c>
      <c r="T52" s="337">
        <f t="shared" si="73"/>
        <v>8.9033346493503543E-2</v>
      </c>
      <c r="U52" s="337">
        <f t="shared" si="73"/>
        <v>9.0124444427427078E-2</v>
      </c>
      <c r="V52" s="337">
        <f t="shared" si="73"/>
        <v>9.2254321043169843E-2</v>
      </c>
      <c r="W52" s="337">
        <f t="shared" si="73"/>
        <v>9.7810472970146722E-2</v>
      </c>
      <c r="X52" s="337">
        <f t="shared" si="73"/>
        <v>8.7818859223125795E-2</v>
      </c>
      <c r="Y52" s="337">
        <f t="shared" si="73"/>
        <v>8.8372405343884963E-2</v>
      </c>
      <c r="Z52" s="337">
        <f t="shared" si="73"/>
        <v>8.8898879886685767E-2</v>
      </c>
      <c r="AA52" s="337">
        <f t="shared" si="73"/>
        <v>8.945482256491058E-2</v>
      </c>
      <c r="AB52" s="337">
        <f t="shared" si="73"/>
        <v>9.0036042270637717E-2</v>
      </c>
      <c r="AC52" s="337">
        <f t="shared" si="73"/>
        <v>9.0615961113296353E-2</v>
      </c>
      <c r="AD52" s="337">
        <f t="shared" si="73"/>
        <v>9.1213191513573752E-2</v>
      </c>
      <c r="AE52" s="337">
        <f t="shared" ref="AE52:AL52" si="74">AE5/AE$49</f>
        <v>9.1840491769012128E-2</v>
      </c>
      <c r="AF52" s="337">
        <f t="shared" si="74"/>
        <v>9.2486447131393756E-2</v>
      </c>
      <c r="AG52" s="337">
        <f t="shared" si="74"/>
        <v>9.3156587032485375E-2</v>
      </c>
      <c r="AH52" s="337">
        <f t="shared" si="74"/>
        <v>9.3821180068232424E-2</v>
      </c>
      <c r="AI52" s="337">
        <f t="shared" si="74"/>
        <v>9.4472528215842816E-2</v>
      </c>
      <c r="AJ52" s="337">
        <f t="shared" si="74"/>
        <v>9.5144215363809903E-2</v>
      </c>
      <c r="AK52" s="337">
        <f t="shared" si="74"/>
        <v>9.5851400906051806E-2</v>
      </c>
      <c r="AL52" s="337">
        <f t="shared" si="74"/>
        <v>9.6571951573818288E-2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5.0819674020304045E-2</v>
      </c>
      <c r="N53" s="336">
        <f t="shared" si="75"/>
        <v>5.6232969865166134E-2</v>
      </c>
      <c r="O53" s="336">
        <f t="shared" si="75"/>
        <v>5.5848620825586295E-2</v>
      </c>
      <c r="P53" s="336">
        <f t="shared" si="75"/>
        <v>5.7479358811031424E-2</v>
      </c>
      <c r="Q53" s="336">
        <f t="shared" si="75"/>
        <v>5.5107884635154848E-2</v>
      </c>
      <c r="R53" s="336">
        <f t="shared" si="75"/>
        <v>5.7440425068384669E-2</v>
      </c>
      <c r="S53" s="336">
        <f t="shared" si="75"/>
        <v>6.1132859250688662E-2</v>
      </c>
      <c r="T53" s="336">
        <f t="shared" si="75"/>
        <v>6.1296861433231563E-2</v>
      </c>
      <c r="U53" s="336">
        <f t="shared" si="75"/>
        <v>6.2952355040911803E-2</v>
      </c>
      <c r="V53" s="336">
        <f t="shared" si="75"/>
        <v>6.4268834700227845E-2</v>
      </c>
      <c r="W53" s="336">
        <f t="shared" si="75"/>
        <v>6.7780282723438071E-2</v>
      </c>
      <c r="X53" s="336">
        <f t="shared" si="75"/>
        <v>5.8783226798193276E-2</v>
      </c>
      <c r="Y53" s="336">
        <f t="shared" si="75"/>
        <v>5.9045027163416863E-2</v>
      </c>
      <c r="Z53" s="336">
        <f t="shared" si="75"/>
        <v>5.9345724587692938E-2</v>
      </c>
      <c r="AA53" s="336">
        <f t="shared" si="75"/>
        <v>5.9655863943024204E-2</v>
      </c>
      <c r="AB53" s="336">
        <f t="shared" si="75"/>
        <v>5.9929769411081926E-2</v>
      </c>
      <c r="AC53" s="336">
        <f t="shared" si="75"/>
        <v>6.0225358862106525E-2</v>
      </c>
      <c r="AD53" s="336">
        <f t="shared" si="75"/>
        <v>6.0543850578681446E-2</v>
      </c>
      <c r="AE53" s="336">
        <f t="shared" ref="AE53:AL53" si="76">AE6/AE$49</f>
        <v>6.088556785448463E-2</v>
      </c>
      <c r="AF53" s="336">
        <f t="shared" si="76"/>
        <v>6.1216611953759763E-2</v>
      </c>
      <c r="AG53" s="336">
        <f t="shared" si="76"/>
        <v>6.156441592012394E-2</v>
      </c>
      <c r="AH53" s="336">
        <f t="shared" si="76"/>
        <v>6.1903851988807254E-2</v>
      </c>
      <c r="AI53" s="336">
        <f t="shared" si="76"/>
        <v>6.2244672220375032E-2</v>
      </c>
      <c r="AJ53" s="336">
        <f t="shared" si="76"/>
        <v>6.25936140646879E-2</v>
      </c>
      <c r="AK53" s="336">
        <f t="shared" si="76"/>
        <v>6.2943617962142442E-2</v>
      </c>
      <c r="AL53" s="336">
        <f t="shared" si="76"/>
        <v>6.3307629524789938E-2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2.3158204517690642E-2</v>
      </c>
      <c r="N54" s="336">
        <f t="shared" si="77"/>
        <v>2.5767652173888808E-2</v>
      </c>
      <c r="O54" s="336">
        <f t="shared" si="77"/>
        <v>2.6070049115472595E-2</v>
      </c>
      <c r="P54" s="336">
        <f t="shared" si="77"/>
        <v>2.6798409232831454E-2</v>
      </c>
      <c r="Q54" s="336">
        <f t="shared" si="77"/>
        <v>2.8806114614883971E-2</v>
      </c>
      <c r="R54" s="336">
        <f t="shared" si="77"/>
        <v>2.7052121748783919E-2</v>
      </c>
      <c r="S54" s="336">
        <f t="shared" si="77"/>
        <v>2.5037569640501068E-2</v>
      </c>
      <c r="T54" s="336">
        <f t="shared" si="77"/>
        <v>2.7736485060271977E-2</v>
      </c>
      <c r="U54" s="336">
        <f t="shared" si="77"/>
        <v>2.7172089386515271E-2</v>
      </c>
      <c r="V54" s="336">
        <f t="shared" si="77"/>
        <v>2.7985486342942005E-2</v>
      </c>
      <c r="W54" s="336">
        <f t="shared" si="77"/>
        <v>3.0030190246708645E-2</v>
      </c>
      <c r="X54" s="336">
        <f t="shared" si="77"/>
        <v>2.9035632424932518E-2</v>
      </c>
      <c r="Y54" s="336">
        <f t="shared" si="77"/>
        <v>2.9327378180468096E-2</v>
      </c>
      <c r="Z54" s="336">
        <f t="shared" si="77"/>
        <v>2.9553155298992818E-2</v>
      </c>
      <c r="AA54" s="336">
        <f t="shared" si="77"/>
        <v>2.9798958621886369E-2</v>
      </c>
      <c r="AB54" s="336">
        <f t="shared" si="77"/>
        <v>3.0106272859555798E-2</v>
      </c>
      <c r="AC54" s="336">
        <f t="shared" si="77"/>
        <v>3.0390602251189832E-2</v>
      </c>
      <c r="AD54" s="336">
        <f t="shared" si="77"/>
        <v>3.0669340934892295E-2</v>
      </c>
      <c r="AE54" s="336">
        <f t="shared" ref="AE54:AL54" si="78">AE7/AE$49</f>
        <v>3.0954923914527498E-2</v>
      </c>
      <c r="AF54" s="336">
        <f t="shared" si="78"/>
        <v>3.1269835177633994E-2</v>
      </c>
      <c r="AG54" s="336">
        <f t="shared" si="78"/>
        <v>3.1592171112361428E-2</v>
      </c>
      <c r="AH54" s="336">
        <f t="shared" si="78"/>
        <v>3.191732807942517E-2</v>
      </c>
      <c r="AI54" s="336">
        <f t="shared" si="78"/>
        <v>3.2227855995467784E-2</v>
      </c>
      <c r="AJ54" s="336">
        <f t="shared" si="78"/>
        <v>3.255060129912199E-2</v>
      </c>
      <c r="AK54" s="336">
        <f t="shared" si="78"/>
        <v>3.2907782943909371E-2</v>
      </c>
      <c r="AL54" s="336">
        <f t="shared" si="78"/>
        <v>3.3264322049028343E-2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0.17674880066942941</v>
      </c>
      <c r="N56" s="337">
        <f t="shared" si="79"/>
        <v>0.17804399289200484</v>
      </c>
      <c r="O56" s="337">
        <f t="shared" si="79"/>
        <v>0.17849614283032794</v>
      </c>
      <c r="P56" s="337">
        <f t="shared" si="79"/>
        <v>0.18505907134749022</v>
      </c>
      <c r="Q56" s="337">
        <f t="shared" si="79"/>
        <v>0.17988661268037859</v>
      </c>
      <c r="R56" s="337">
        <f t="shared" si="79"/>
        <v>0.17804555809818287</v>
      </c>
      <c r="S56" s="337">
        <f t="shared" si="79"/>
        <v>0.18968482311677115</v>
      </c>
      <c r="T56" s="337">
        <f t="shared" si="79"/>
        <v>0.18922084705962031</v>
      </c>
      <c r="U56" s="337">
        <f t="shared" si="79"/>
        <v>0.19783311405896736</v>
      </c>
      <c r="V56" s="337">
        <f t="shared" si="79"/>
        <v>0.19730517927077063</v>
      </c>
      <c r="W56" s="337">
        <f t="shared" si="79"/>
        <v>0.21177019248383747</v>
      </c>
      <c r="X56" s="337">
        <f t="shared" si="79"/>
        <v>0.21474760573228305</v>
      </c>
      <c r="Y56" s="337">
        <f t="shared" si="79"/>
        <v>0.21592992561797414</v>
      </c>
      <c r="Z56" s="337">
        <f t="shared" si="79"/>
        <v>0.21750354653721168</v>
      </c>
      <c r="AA56" s="337">
        <f t="shared" si="79"/>
        <v>0.21910669003038394</v>
      </c>
      <c r="AB56" s="337">
        <f t="shared" si="79"/>
        <v>0.22059817348539326</v>
      </c>
      <c r="AC56" s="337">
        <f t="shared" si="79"/>
        <v>0.22214783946895031</v>
      </c>
      <c r="AD56" s="337">
        <f t="shared" si="79"/>
        <v>0.22374405365533973</v>
      </c>
      <c r="AE56" s="337">
        <f t="shared" ref="AE56:AL56" si="80">AE9/AE$49</f>
        <v>0.2252784269994885</v>
      </c>
      <c r="AF56" s="337">
        <f t="shared" si="80"/>
        <v>0.22684966942005519</v>
      </c>
      <c r="AG56" s="337">
        <f t="shared" si="80"/>
        <v>0.22844554298521816</v>
      </c>
      <c r="AH56" s="337">
        <f t="shared" si="80"/>
        <v>0.23006022669786308</v>
      </c>
      <c r="AI56" s="337">
        <f t="shared" si="80"/>
        <v>0.23162922995484289</v>
      </c>
      <c r="AJ56" s="337">
        <f t="shared" si="80"/>
        <v>0.23319553742412696</v>
      </c>
      <c r="AK56" s="337">
        <f t="shared" si="80"/>
        <v>0.23476298146828517</v>
      </c>
      <c r="AL56" s="337">
        <f t="shared" si="80"/>
        <v>0.23624056513255542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4.7115370479204305E-2</v>
      </c>
      <c r="N57" s="336">
        <f t="shared" si="81"/>
        <v>4.5590947868633894E-2</v>
      </c>
      <c r="O57" s="336">
        <f t="shared" si="81"/>
        <v>4.412401253443362E-2</v>
      </c>
      <c r="P57" s="336">
        <f t="shared" si="81"/>
        <v>4.6329743746086151E-2</v>
      </c>
      <c r="Q57" s="336">
        <f t="shared" si="81"/>
        <v>4.8410720606748003E-2</v>
      </c>
      <c r="R57" s="336">
        <f t="shared" si="81"/>
        <v>4.9348074055349599E-2</v>
      </c>
      <c r="S57" s="336">
        <f t="shared" si="81"/>
        <v>5.0798381561477111E-2</v>
      </c>
      <c r="T57" s="336">
        <f t="shared" si="81"/>
        <v>4.909843294406413E-2</v>
      </c>
      <c r="U57" s="336">
        <f t="shared" si="81"/>
        <v>5.4426034675436399E-2</v>
      </c>
      <c r="V57" s="336">
        <f t="shared" si="81"/>
        <v>5.4218829311649543E-2</v>
      </c>
      <c r="W57" s="336">
        <f t="shared" si="81"/>
        <v>5.8455454022495849E-2</v>
      </c>
      <c r="X57" s="336">
        <f t="shared" si="81"/>
        <v>6.6498388484477255E-2</v>
      </c>
      <c r="Y57" s="336">
        <f t="shared" si="81"/>
        <v>6.7127394271439572E-2</v>
      </c>
      <c r="Z57" s="336">
        <f t="shared" si="81"/>
        <v>6.7889508250157715E-2</v>
      </c>
      <c r="AA57" s="336">
        <f t="shared" si="81"/>
        <v>6.8634599212393718E-2</v>
      </c>
      <c r="AB57" s="336">
        <f t="shared" si="81"/>
        <v>6.932504937212558E-2</v>
      </c>
      <c r="AC57" s="336">
        <f t="shared" si="81"/>
        <v>6.9989177250512666E-2</v>
      </c>
      <c r="AD57" s="336">
        <f t="shared" si="81"/>
        <v>7.063911347946969E-2</v>
      </c>
      <c r="AE57" s="336">
        <f t="shared" ref="AE57:AL57" si="82">AE10/AE$49</f>
        <v>7.1279168649451441E-2</v>
      </c>
      <c r="AF57" s="336">
        <f t="shared" si="82"/>
        <v>7.1934119025825E-2</v>
      </c>
      <c r="AG57" s="336">
        <f t="shared" si="82"/>
        <v>7.261990824939836E-2</v>
      </c>
      <c r="AH57" s="336">
        <f t="shared" si="82"/>
        <v>7.3298935066539159E-2</v>
      </c>
      <c r="AI57" s="336">
        <f t="shared" si="82"/>
        <v>7.3982404986555006E-2</v>
      </c>
      <c r="AJ57" s="336">
        <f t="shared" si="82"/>
        <v>7.464366604351548E-2</v>
      </c>
      <c r="AK57" s="336">
        <f t="shared" si="82"/>
        <v>7.53258647443725E-2</v>
      </c>
      <c r="AL57" s="336">
        <f t="shared" si="82"/>
        <v>7.5989289850824038E-2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Worcestershire</v>
      </c>
      <c r="L58" s="232" t="str">
        <f>'Occ T3'!A13</f>
        <v>22 Health professionals</v>
      </c>
      <c r="M58" s="336">
        <f t="shared" ref="M58:AD58" si="83">M11/M$49</f>
        <v>3.9382333909027782E-2</v>
      </c>
      <c r="N58" s="336">
        <f t="shared" si="83"/>
        <v>4.4360876722214539E-2</v>
      </c>
      <c r="O58" s="336">
        <f t="shared" si="83"/>
        <v>4.6050207464847233E-2</v>
      </c>
      <c r="P58" s="336">
        <f t="shared" si="83"/>
        <v>4.6845858729100534E-2</v>
      </c>
      <c r="Q58" s="336">
        <f t="shared" si="83"/>
        <v>4.4345988044124533E-2</v>
      </c>
      <c r="R58" s="336">
        <f t="shared" si="83"/>
        <v>4.2080085552357677E-2</v>
      </c>
      <c r="S58" s="336">
        <f t="shared" si="83"/>
        <v>4.7357748559891479E-2</v>
      </c>
      <c r="T58" s="336">
        <f t="shared" si="83"/>
        <v>4.9924384567897259E-2</v>
      </c>
      <c r="U58" s="336">
        <f t="shared" si="83"/>
        <v>4.8491935360982195E-2</v>
      </c>
      <c r="V58" s="336">
        <f t="shared" si="83"/>
        <v>5.0351790443856626E-2</v>
      </c>
      <c r="W58" s="336">
        <f t="shared" si="83"/>
        <v>5.0592904915807139E-2</v>
      </c>
      <c r="X58" s="336">
        <f t="shared" si="83"/>
        <v>4.78587530972438E-2</v>
      </c>
      <c r="Y58" s="336">
        <f t="shared" si="83"/>
        <v>4.8067906694231756E-2</v>
      </c>
      <c r="Z58" s="336">
        <f t="shared" si="83"/>
        <v>4.8286772457234395E-2</v>
      </c>
      <c r="AA58" s="336">
        <f t="shared" si="83"/>
        <v>4.8485628143120636E-2</v>
      </c>
      <c r="AB58" s="336">
        <f t="shared" si="83"/>
        <v>4.8676303322500725E-2</v>
      </c>
      <c r="AC58" s="336">
        <f t="shared" si="83"/>
        <v>4.8882269383402246E-2</v>
      </c>
      <c r="AD58" s="336">
        <f t="shared" si="83"/>
        <v>4.9090291265356134E-2</v>
      </c>
      <c r="AE58" s="336">
        <f t="shared" ref="AE58:AL58" si="84">AE11/AE$49</f>
        <v>4.9224700912683959E-2</v>
      </c>
      <c r="AF58" s="336">
        <f t="shared" si="84"/>
        <v>4.9417959910482791E-2</v>
      </c>
      <c r="AG58" s="336">
        <f t="shared" si="84"/>
        <v>4.9582777198619976E-2</v>
      </c>
      <c r="AH58" s="336">
        <f t="shared" si="84"/>
        <v>4.9758739131945284E-2</v>
      </c>
      <c r="AI58" s="336">
        <f t="shared" si="84"/>
        <v>4.9932531658838521E-2</v>
      </c>
      <c r="AJ58" s="336">
        <f t="shared" si="84"/>
        <v>5.0109749128389475E-2</v>
      </c>
      <c r="AK58" s="336">
        <f t="shared" si="84"/>
        <v>5.0278912159451669E-2</v>
      </c>
      <c r="AL58" s="336">
        <f t="shared" si="84"/>
        <v>5.0417726684378439E-2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3.9246398058943741E-2</v>
      </c>
      <c r="N59" s="336">
        <f t="shared" si="85"/>
        <v>3.8155704902671977E-2</v>
      </c>
      <c r="O59" s="336">
        <f t="shared" si="85"/>
        <v>4.1858546309634224E-2</v>
      </c>
      <c r="P59" s="336">
        <f t="shared" si="85"/>
        <v>4.168383867644937E-2</v>
      </c>
      <c r="Q59" s="336">
        <f t="shared" si="85"/>
        <v>3.8329657010887808E-2</v>
      </c>
      <c r="R59" s="336">
        <f t="shared" si="85"/>
        <v>3.8439438384077512E-2</v>
      </c>
      <c r="S59" s="336">
        <f t="shared" si="85"/>
        <v>4.0552501764231412E-2</v>
      </c>
      <c r="T59" s="336">
        <f t="shared" si="85"/>
        <v>3.9367856110770719E-2</v>
      </c>
      <c r="U59" s="336">
        <f t="shared" si="85"/>
        <v>3.971859514793654E-2</v>
      </c>
      <c r="V59" s="336">
        <f t="shared" si="85"/>
        <v>3.7944047430177714E-2</v>
      </c>
      <c r="W59" s="336">
        <f t="shared" si="85"/>
        <v>4.1393534324592834E-2</v>
      </c>
      <c r="X59" s="336">
        <f t="shared" si="85"/>
        <v>3.935365187576996E-2</v>
      </c>
      <c r="Y59" s="336">
        <f t="shared" si="85"/>
        <v>3.9496120827916495E-2</v>
      </c>
      <c r="Z59" s="336">
        <f t="shared" si="85"/>
        <v>3.9709461008306753E-2</v>
      </c>
      <c r="AA59" s="336">
        <f t="shared" si="85"/>
        <v>3.9918070102364762E-2</v>
      </c>
      <c r="AB59" s="336">
        <f t="shared" si="85"/>
        <v>4.0126807076128111E-2</v>
      </c>
      <c r="AC59" s="336">
        <f t="shared" si="85"/>
        <v>4.037249526371129E-2</v>
      </c>
      <c r="AD59" s="336">
        <f t="shared" si="85"/>
        <v>4.0639477819006675E-2</v>
      </c>
      <c r="AE59" s="336">
        <f t="shared" ref="AE59:AL59" si="86">AE12/AE$49</f>
        <v>4.0886381248304016E-2</v>
      </c>
      <c r="AF59" s="336">
        <f t="shared" si="86"/>
        <v>4.1106514780329687E-2</v>
      </c>
      <c r="AG59" s="336">
        <f t="shared" si="86"/>
        <v>4.1326230467769447E-2</v>
      </c>
      <c r="AH59" s="336">
        <f t="shared" si="86"/>
        <v>4.1565186043857005E-2</v>
      </c>
      <c r="AI59" s="336">
        <f t="shared" si="86"/>
        <v>4.1756742507225685E-2</v>
      </c>
      <c r="AJ59" s="336">
        <f t="shared" si="86"/>
        <v>4.1952811036631871E-2</v>
      </c>
      <c r="AK59" s="336">
        <f t="shared" si="86"/>
        <v>4.2145984032082598E-2</v>
      </c>
      <c r="AL59" s="336">
        <f t="shared" si="86"/>
        <v>4.2319282789647326E-2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5.1004698222253557E-2</v>
      </c>
      <c r="N60" s="336">
        <f t="shared" si="87"/>
        <v>4.9936463398484413E-2</v>
      </c>
      <c r="O60" s="336">
        <f t="shared" si="87"/>
        <v>4.6463376521412851E-2</v>
      </c>
      <c r="P60" s="336">
        <f t="shared" si="87"/>
        <v>5.0199630195854161E-2</v>
      </c>
      <c r="Q60" s="336">
        <f t="shared" si="87"/>
        <v>4.8800247018618216E-2</v>
      </c>
      <c r="R60" s="336">
        <f t="shared" si="87"/>
        <v>4.8177960106398084E-2</v>
      </c>
      <c r="S60" s="336">
        <f t="shared" si="87"/>
        <v>5.0976191231171121E-2</v>
      </c>
      <c r="T60" s="336">
        <f t="shared" si="87"/>
        <v>5.0830173436888205E-2</v>
      </c>
      <c r="U60" s="336">
        <f t="shared" si="87"/>
        <v>5.5196548874612221E-2</v>
      </c>
      <c r="V60" s="336">
        <f t="shared" si="87"/>
        <v>5.4790512085086764E-2</v>
      </c>
      <c r="W60" s="336">
        <f t="shared" si="87"/>
        <v>6.1328299220941622E-2</v>
      </c>
      <c r="X60" s="336">
        <f t="shared" si="87"/>
        <v>6.1036812274792053E-2</v>
      </c>
      <c r="Y60" s="336">
        <f t="shared" si="87"/>
        <v>6.1238503824386323E-2</v>
      </c>
      <c r="Z60" s="336">
        <f t="shared" si="87"/>
        <v>6.1617804821512821E-2</v>
      </c>
      <c r="AA60" s="336">
        <f t="shared" si="87"/>
        <v>6.2068392572504814E-2</v>
      </c>
      <c r="AB60" s="336">
        <f t="shared" si="87"/>
        <v>6.2470013714638846E-2</v>
      </c>
      <c r="AC60" s="336">
        <f t="shared" si="87"/>
        <v>6.2903897571324127E-2</v>
      </c>
      <c r="AD60" s="336">
        <f t="shared" si="87"/>
        <v>6.3375171091507171E-2</v>
      </c>
      <c r="AE60" s="336">
        <f t="shared" ref="AE60:AL60" si="88">AE13/AE$49</f>
        <v>6.3888176189049087E-2</v>
      </c>
      <c r="AF60" s="336">
        <f t="shared" si="88"/>
        <v>6.4391075703417691E-2</v>
      </c>
      <c r="AG60" s="336">
        <f t="shared" si="88"/>
        <v>6.4916627069430369E-2</v>
      </c>
      <c r="AH60" s="336">
        <f t="shared" si="88"/>
        <v>6.5437366455521589E-2</v>
      </c>
      <c r="AI60" s="336">
        <f t="shared" si="88"/>
        <v>6.595755080222368E-2</v>
      </c>
      <c r="AJ60" s="336">
        <f t="shared" si="88"/>
        <v>6.6489311215590166E-2</v>
      </c>
      <c r="AK60" s="336">
        <f t="shared" si="88"/>
        <v>6.7012220532378403E-2</v>
      </c>
      <c r="AL60" s="336">
        <f t="shared" si="88"/>
        <v>6.7514265807705628E-2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0.11133314007914184</v>
      </c>
      <c r="N62" s="337">
        <f t="shared" si="89"/>
        <v>0.11332138074461635</v>
      </c>
      <c r="O62" s="337">
        <f t="shared" si="89"/>
        <v>0.11414011804139568</v>
      </c>
      <c r="P62" s="337">
        <f t="shared" si="89"/>
        <v>0.11606941896968352</v>
      </c>
      <c r="Q62" s="337">
        <f t="shared" si="89"/>
        <v>0.11517179640026784</v>
      </c>
      <c r="R62" s="337">
        <f t="shared" si="89"/>
        <v>0.11598050386065716</v>
      </c>
      <c r="S62" s="337">
        <f t="shared" si="89"/>
        <v>0.11664270101249335</v>
      </c>
      <c r="T62" s="337">
        <f t="shared" si="89"/>
        <v>0.11994292962527461</v>
      </c>
      <c r="U62" s="337">
        <f t="shared" si="89"/>
        <v>0.12083902366771657</v>
      </c>
      <c r="V62" s="337">
        <f t="shared" si="89"/>
        <v>0.12042900879770684</v>
      </c>
      <c r="W62" s="337">
        <f t="shared" si="89"/>
        <v>0.12769116741532346</v>
      </c>
      <c r="X62" s="337">
        <f t="shared" si="89"/>
        <v>0.12966169098926256</v>
      </c>
      <c r="Y62" s="337">
        <f t="shared" si="89"/>
        <v>0.12984312406384135</v>
      </c>
      <c r="Z62" s="337">
        <f t="shared" si="89"/>
        <v>0.13051923768352369</v>
      </c>
      <c r="AA62" s="337">
        <f t="shared" si="89"/>
        <v>0.13140754720493139</v>
      </c>
      <c r="AB62" s="337">
        <f t="shared" si="89"/>
        <v>0.13222115569085494</v>
      </c>
      <c r="AC62" s="337">
        <f t="shared" si="89"/>
        <v>0.13304458958718238</v>
      </c>
      <c r="AD62" s="337">
        <f t="shared" si="89"/>
        <v>0.13388756684677933</v>
      </c>
      <c r="AE62" s="337">
        <f t="shared" ref="AE62:AL62" si="90">AE15/AE$49</f>
        <v>0.13477335218629524</v>
      </c>
      <c r="AF62" s="337">
        <f t="shared" si="90"/>
        <v>0.13566684620008818</v>
      </c>
      <c r="AG62" s="337">
        <f t="shared" si="90"/>
        <v>0.13653284762233428</v>
      </c>
      <c r="AH62" s="337">
        <f t="shared" si="90"/>
        <v>0.13737818031993157</v>
      </c>
      <c r="AI62" s="337">
        <f t="shared" si="90"/>
        <v>0.13820834150136466</v>
      </c>
      <c r="AJ62" s="337">
        <f t="shared" si="90"/>
        <v>0.13912169582016118</v>
      </c>
      <c r="AK62" s="337">
        <f t="shared" si="90"/>
        <v>0.14002025035498641</v>
      </c>
      <c r="AL62" s="337">
        <f t="shared" si="90"/>
        <v>0.14093577535967547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1.6625816388606659E-2</v>
      </c>
      <c r="N63" s="336">
        <f t="shared" si="91"/>
        <v>1.6700073554577425E-2</v>
      </c>
      <c r="O63" s="336">
        <f t="shared" si="91"/>
        <v>1.6369689245720936E-2</v>
      </c>
      <c r="P63" s="336">
        <f t="shared" si="91"/>
        <v>1.7249129207531664E-2</v>
      </c>
      <c r="Q63" s="336">
        <f t="shared" si="91"/>
        <v>1.5882901654173838E-2</v>
      </c>
      <c r="R63" s="336">
        <f t="shared" si="91"/>
        <v>1.5622293898895351E-2</v>
      </c>
      <c r="S63" s="336">
        <f t="shared" si="91"/>
        <v>1.6094797140137111E-2</v>
      </c>
      <c r="T63" s="336">
        <f t="shared" si="91"/>
        <v>1.7596348724675311E-2</v>
      </c>
      <c r="U63" s="336">
        <f t="shared" si="91"/>
        <v>1.8472108635696025E-2</v>
      </c>
      <c r="V63" s="336">
        <f t="shared" si="91"/>
        <v>1.6994427061277524E-2</v>
      </c>
      <c r="W63" s="336">
        <f t="shared" si="91"/>
        <v>1.8763585153631534E-2</v>
      </c>
      <c r="X63" s="336">
        <f t="shared" si="91"/>
        <v>1.685733304209525E-2</v>
      </c>
      <c r="Y63" s="336">
        <f t="shared" si="91"/>
        <v>1.6928939030728719E-2</v>
      </c>
      <c r="Z63" s="336">
        <f t="shared" si="91"/>
        <v>1.7011207678472039E-2</v>
      </c>
      <c r="AA63" s="336">
        <f t="shared" si="91"/>
        <v>1.7083031183739768E-2</v>
      </c>
      <c r="AB63" s="336">
        <f t="shared" si="91"/>
        <v>1.7141447499407308E-2</v>
      </c>
      <c r="AC63" s="336">
        <f t="shared" si="91"/>
        <v>1.721086649202758E-2</v>
      </c>
      <c r="AD63" s="336">
        <f t="shared" si="91"/>
        <v>1.7276644464394433E-2</v>
      </c>
      <c r="AE63" s="336">
        <f t="shared" ref="AE63:AL63" si="92">AE16/AE$49</f>
        <v>1.7345873037978181E-2</v>
      </c>
      <c r="AF63" s="336">
        <f t="shared" si="92"/>
        <v>1.739679430547161E-2</v>
      </c>
      <c r="AG63" s="336">
        <f t="shared" si="92"/>
        <v>1.7445858479475801E-2</v>
      </c>
      <c r="AH63" s="336">
        <f t="shared" si="92"/>
        <v>1.7502748515151694E-2</v>
      </c>
      <c r="AI63" s="336">
        <f t="shared" si="92"/>
        <v>1.7555172222871833E-2</v>
      </c>
      <c r="AJ63" s="336">
        <f t="shared" si="92"/>
        <v>1.7609488220087822E-2</v>
      </c>
      <c r="AK63" s="336">
        <f t="shared" si="92"/>
        <v>1.7676997588826071E-2</v>
      </c>
      <c r="AL63" s="336">
        <f t="shared" si="92"/>
        <v>1.7741301198497553E-2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1.4683832409260826E-2</v>
      </c>
      <c r="N64" s="336">
        <f t="shared" si="93"/>
        <v>1.9727529383586268E-2</v>
      </c>
      <c r="O64" s="336">
        <f t="shared" si="93"/>
        <v>1.9974117066298255E-2</v>
      </c>
      <c r="P64" s="336">
        <f t="shared" si="93"/>
        <v>1.9449087853671457E-2</v>
      </c>
      <c r="Q64" s="336">
        <f t="shared" si="93"/>
        <v>1.8436309073124896E-2</v>
      </c>
      <c r="R64" s="336">
        <f t="shared" si="93"/>
        <v>1.7755846107132975E-2</v>
      </c>
      <c r="S64" s="336">
        <f t="shared" si="93"/>
        <v>1.9568941404151774E-2</v>
      </c>
      <c r="T64" s="336">
        <f t="shared" si="93"/>
        <v>1.9728919248188773E-2</v>
      </c>
      <c r="U64" s="336">
        <f t="shared" si="93"/>
        <v>2.0721990378301105E-2</v>
      </c>
      <c r="V64" s="336">
        <f t="shared" si="93"/>
        <v>2.0465437411758425E-2</v>
      </c>
      <c r="W64" s="336">
        <f t="shared" si="93"/>
        <v>2.0970604671684299E-2</v>
      </c>
      <c r="X64" s="336">
        <f t="shared" si="93"/>
        <v>3.0851029720998346E-2</v>
      </c>
      <c r="Y64" s="336">
        <f t="shared" si="93"/>
        <v>3.1347068523416864E-2</v>
      </c>
      <c r="Z64" s="336">
        <f t="shared" si="93"/>
        <v>3.1841851580250116E-2</v>
      </c>
      <c r="AA64" s="336">
        <f t="shared" si="93"/>
        <v>3.2321936419253398E-2</v>
      </c>
      <c r="AB64" s="336">
        <f t="shared" si="93"/>
        <v>3.2790396163709795E-2</v>
      </c>
      <c r="AC64" s="336">
        <f t="shared" si="93"/>
        <v>3.3260883777619821E-2</v>
      </c>
      <c r="AD64" s="336">
        <f t="shared" si="93"/>
        <v>3.3737786642924358E-2</v>
      </c>
      <c r="AE64" s="336">
        <f t="shared" ref="AE64:AL64" si="94">AE17/AE$49</f>
        <v>3.423582358086813E-2</v>
      </c>
      <c r="AF64" s="336">
        <f t="shared" si="94"/>
        <v>3.4727963751613342E-2</v>
      </c>
      <c r="AG64" s="336">
        <f t="shared" si="94"/>
        <v>3.5202437396155452E-2</v>
      </c>
      <c r="AH64" s="336">
        <f t="shared" si="94"/>
        <v>3.5650484240102996E-2</v>
      </c>
      <c r="AI64" s="336">
        <f t="shared" si="94"/>
        <v>3.6088748774635915E-2</v>
      </c>
      <c r="AJ64" s="336">
        <f t="shared" si="94"/>
        <v>3.6572614481929132E-2</v>
      </c>
      <c r="AK64" s="336">
        <f t="shared" si="94"/>
        <v>3.7057533738542453E-2</v>
      </c>
      <c r="AL64" s="336">
        <f t="shared" si="94"/>
        <v>3.753855745134646E-2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9.9797597622096994E-3</v>
      </c>
      <c r="N65" s="336">
        <f t="shared" si="95"/>
        <v>1.0900475811335878E-2</v>
      </c>
      <c r="O65" s="336">
        <f t="shared" si="95"/>
        <v>1.0641949368801895E-2</v>
      </c>
      <c r="P65" s="336">
        <f t="shared" si="95"/>
        <v>9.8643150396342874E-3</v>
      </c>
      <c r="Q65" s="336">
        <f t="shared" si="95"/>
        <v>1.0032773320978159E-2</v>
      </c>
      <c r="R65" s="336">
        <f t="shared" si="95"/>
        <v>1.0297932495755138E-2</v>
      </c>
      <c r="S65" s="336">
        <f t="shared" si="95"/>
        <v>1.0944099085884298E-2</v>
      </c>
      <c r="T65" s="336">
        <f t="shared" si="95"/>
        <v>1.0666090946302872E-2</v>
      </c>
      <c r="U65" s="336">
        <f t="shared" si="95"/>
        <v>1.0272163311696518E-2</v>
      </c>
      <c r="V65" s="336">
        <f t="shared" si="95"/>
        <v>1.0222866837570694E-2</v>
      </c>
      <c r="W65" s="336">
        <f t="shared" si="95"/>
        <v>1.1113309442025371E-2</v>
      </c>
      <c r="X65" s="336">
        <f t="shared" si="95"/>
        <v>9.1615807869658422E-3</v>
      </c>
      <c r="Y65" s="336">
        <f t="shared" si="95"/>
        <v>9.2052671750072063E-3</v>
      </c>
      <c r="Z65" s="336">
        <f t="shared" si="95"/>
        <v>9.2576747082594221E-3</v>
      </c>
      <c r="AA65" s="336">
        <f t="shared" si="95"/>
        <v>9.3183262931481482E-3</v>
      </c>
      <c r="AB65" s="336">
        <f t="shared" si="95"/>
        <v>9.3871087745928724E-3</v>
      </c>
      <c r="AC65" s="336">
        <f t="shared" si="95"/>
        <v>9.440818894307642E-3</v>
      </c>
      <c r="AD65" s="336">
        <f t="shared" si="95"/>
        <v>9.4951587502286657E-3</v>
      </c>
      <c r="AE65" s="336">
        <f t="shared" ref="AE65:AL65" si="96">AE18/AE$49</f>
        <v>9.5264510104802625E-3</v>
      </c>
      <c r="AF65" s="336">
        <f t="shared" si="96"/>
        <v>9.5976583163151965E-3</v>
      </c>
      <c r="AG65" s="336">
        <f t="shared" si="96"/>
        <v>9.6378469032785529E-3</v>
      </c>
      <c r="AH65" s="336">
        <f t="shared" si="96"/>
        <v>9.6791807795695572E-3</v>
      </c>
      <c r="AI65" s="336">
        <f t="shared" si="96"/>
        <v>9.7007649158301311E-3</v>
      </c>
      <c r="AJ65" s="336">
        <f t="shared" si="96"/>
        <v>9.7744833259985446E-3</v>
      </c>
      <c r="AK65" s="336">
        <f t="shared" si="96"/>
        <v>9.8023929014974479E-3</v>
      </c>
      <c r="AL65" s="336">
        <f t="shared" si="96"/>
        <v>9.8817116895643202E-3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1.4414178625713779E-2</v>
      </c>
      <c r="N66" s="336">
        <f t="shared" si="97"/>
        <v>1.2864171272052876E-2</v>
      </c>
      <c r="O66" s="336">
        <f t="shared" si="97"/>
        <v>1.3933591955284342E-2</v>
      </c>
      <c r="P66" s="336">
        <f t="shared" si="97"/>
        <v>1.5417420442122886E-2</v>
      </c>
      <c r="Q66" s="336">
        <f t="shared" si="97"/>
        <v>1.553647319092743E-2</v>
      </c>
      <c r="R66" s="336">
        <f t="shared" si="97"/>
        <v>1.7326537106783235E-2</v>
      </c>
      <c r="S66" s="336">
        <f t="shared" si="97"/>
        <v>1.5100520865348669E-2</v>
      </c>
      <c r="T66" s="336">
        <f t="shared" si="97"/>
        <v>1.613588619414847E-2</v>
      </c>
      <c r="U66" s="336">
        <f t="shared" si="97"/>
        <v>1.5778810356856843E-2</v>
      </c>
      <c r="V66" s="336">
        <f t="shared" si="97"/>
        <v>1.7602296962144222E-2</v>
      </c>
      <c r="W66" s="336">
        <f t="shared" si="97"/>
        <v>1.8481820692725328E-2</v>
      </c>
      <c r="X66" s="336">
        <f t="shared" si="97"/>
        <v>1.5865034428960353E-2</v>
      </c>
      <c r="Y66" s="336">
        <f t="shared" si="97"/>
        <v>1.5325955455120048E-2</v>
      </c>
      <c r="Z66" s="336">
        <f t="shared" si="97"/>
        <v>1.5221918573432044E-2</v>
      </c>
      <c r="AA66" s="336">
        <f t="shared" si="97"/>
        <v>1.5331114832298116E-2</v>
      </c>
      <c r="AB66" s="336">
        <f t="shared" si="97"/>
        <v>1.5430688486025917E-2</v>
      </c>
      <c r="AC66" s="336">
        <f t="shared" si="97"/>
        <v>1.5526672157521312E-2</v>
      </c>
      <c r="AD66" s="336">
        <f t="shared" si="97"/>
        <v>1.5626788375205529E-2</v>
      </c>
      <c r="AE66" s="336">
        <f t="shared" ref="AE66:AL66" si="98">AE19/AE$49</f>
        <v>1.5718812730154037E-2</v>
      </c>
      <c r="AF66" s="336">
        <f t="shared" si="98"/>
        <v>1.5815274920190213E-2</v>
      </c>
      <c r="AG66" s="336">
        <f t="shared" si="98"/>
        <v>1.5922421286353832E-2</v>
      </c>
      <c r="AH66" s="336">
        <f t="shared" si="98"/>
        <v>1.6018080337505836E-2</v>
      </c>
      <c r="AI66" s="336">
        <f t="shared" si="98"/>
        <v>1.6129236583744606E-2</v>
      </c>
      <c r="AJ66" s="336">
        <f t="shared" si="98"/>
        <v>1.6247866189044207E-2</v>
      </c>
      <c r="AK66" s="336">
        <f t="shared" si="98"/>
        <v>1.63527439192147E-2</v>
      </c>
      <c r="AL66" s="336">
        <f t="shared" si="98"/>
        <v>1.6464810780093743E-2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5.5629552893350871E-2</v>
      </c>
      <c r="N67" s="336">
        <f t="shared" si="99"/>
        <v>5.3129130723063911E-2</v>
      </c>
      <c r="O67" s="336">
        <f t="shared" si="99"/>
        <v>5.3220770405290233E-2</v>
      </c>
      <c r="P67" s="336">
        <f t="shared" si="99"/>
        <v>5.4089466426723222E-2</v>
      </c>
      <c r="Q67" s="336">
        <f t="shared" si="99"/>
        <v>5.5283339161063497E-2</v>
      </c>
      <c r="R67" s="336">
        <f t="shared" si="99"/>
        <v>5.4977894252090445E-2</v>
      </c>
      <c r="S67" s="336">
        <f t="shared" si="99"/>
        <v>5.4934342516971511E-2</v>
      </c>
      <c r="T67" s="336">
        <f t="shared" si="99"/>
        <v>5.5815684511959188E-2</v>
      </c>
      <c r="U67" s="336">
        <f t="shared" si="99"/>
        <v>5.5593950985166084E-2</v>
      </c>
      <c r="V67" s="336">
        <f t="shared" si="99"/>
        <v>5.514398052495597E-2</v>
      </c>
      <c r="W67" s="336">
        <f t="shared" si="99"/>
        <v>5.8361847455256931E-2</v>
      </c>
      <c r="X67" s="336">
        <f t="shared" si="99"/>
        <v>5.6926713010242769E-2</v>
      </c>
      <c r="Y67" s="336">
        <f t="shared" si="99"/>
        <v>5.7035893879568492E-2</v>
      </c>
      <c r="Z67" s="336">
        <f t="shared" si="99"/>
        <v>5.7186585143110084E-2</v>
      </c>
      <c r="AA67" s="336">
        <f t="shared" si="99"/>
        <v>5.7353138476491955E-2</v>
      </c>
      <c r="AB67" s="336">
        <f t="shared" si="99"/>
        <v>5.7471514767119029E-2</v>
      </c>
      <c r="AC67" s="336">
        <f t="shared" si="99"/>
        <v>5.7605348265706034E-2</v>
      </c>
      <c r="AD67" s="336">
        <f t="shared" si="99"/>
        <v>5.7751188614026366E-2</v>
      </c>
      <c r="AE67" s="336">
        <f t="shared" ref="AE67:AL67" si="100">AE20/AE$49</f>
        <v>5.794639182681461E-2</v>
      </c>
      <c r="AF67" s="336">
        <f t="shared" si="100"/>
        <v>5.8129154906497844E-2</v>
      </c>
      <c r="AG67" s="336">
        <f t="shared" si="100"/>
        <v>5.8324283557070658E-2</v>
      </c>
      <c r="AH67" s="336">
        <f t="shared" si="100"/>
        <v>5.8527686447601486E-2</v>
      </c>
      <c r="AI67" s="336">
        <f t="shared" si="100"/>
        <v>5.8734419004282154E-2</v>
      </c>
      <c r="AJ67" s="336">
        <f t="shared" si="100"/>
        <v>5.8917243603101493E-2</v>
      </c>
      <c r="AK67" s="336">
        <f t="shared" si="100"/>
        <v>5.9130582206905744E-2</v>
      </c>
      <c r="AL67" s="336">
        <f t="shared" si="100"/>
        <v>5.930939424017339E-2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0.12126990534072836</v>
      </c>
      <c r="N69" s="337">
        <f t="shared" si="101"/>
        <v>0.12430082534291537</v>
      </c>
      <c r="O69" s="337">
        <f t="shared" si="101"/>
        <v>0.12204254883537911</v>
      </c>
      <c r="P69" s="337">
        <f t="shared" si="101"/>
        <v>0.11933312396668889</v>
      </c>
      <c r="Q69" s="337">
        <f t="shared" si="101"/>
        <v>0.12062650338378099</v>
      </c>
      <c r="R69" s="337">
        <f t="shared" si="101"/>
        <v>0.12273352684436994</v>
      </c>
      <c r="S69" s="337">
        <f t="shared" si="101"/>
        <v>0.11661273012318772</v>
      </c>
      <c r="T69" s="337">
        <f t="shared" si="101"/>
        <v>0.11918942923859188</v>
      </c>
      <c r="U69" s="337">
        <f t="shared" si="101"/>
        <v>0.11760050883532339</v>
      </c>
      <c r="V69" s="337">
        <f t="shared" si="101"/>
        <v>0.11059942267448951</v>
      </c>
      <c r="W69" s="337">
        <f t="shared" si="101"/>
        <v>0.11636256368439837</v>
      </c>
      <c r="X69" s="337">
        <f t="shared" si="101"/>
        <v>0.11860974801104071</v>
      </c>
      <c r="Y69" s="337">
        <f t="shared" si="101"/>
        <v>0.11810648547410905</v>
      </c>
      <c r="Z69" s="337">
        <f t="shared" si="101"/>
        <v>0.11746800197060291</v>
      </c>
      <c r="AA69" s="337">
        <f t="shared" si="101"/>
        <v>0.11680303841240776</v>
      </c>
      <c r="AB69" s="337">
        <f t="shared" si="101"/>
        <v>0.11604474129974468</v>
      </c>
      <c r="AC69" s="337">
        <f t="shared" si="101"/>
        <v>0.11512375219025441</v>
      </c>
      <c r="AD69" s="337">
        <f t="shared" si="101"/>
        <v>0.11418988672371252</v>
      </c>
      <c r="AE69" s="337">
        <f t="shared" ref="AE69:AL69" si="102">AE22/AE$49</f>
        <v>0.11311906325027284</v>
      </c>
      <c r="AF69" s="337">
        <f t="shared" si="102"/>
        <v>0.11201070986808179</v>
      </c>
      <c r="AG69" s="337">
        <f t="shared" si="102"/>
        <v>0.11091855282523534</v>
      </c>
      <c r="AH69" s="337">
        <f t="shared" si="102"/>
        <v>0.10979862678302559</v>
      </c>
      <c r="AI69" s="337">
        <f t="shared" si="102"/>
        <v>0.10869000352281563</v>
      </c>
      <c r="AJ69" s="337">
        <f t="shared" si="102"/>
        <v>0.10742138254422583</v>
      </c>
      <c r="AK69" s="337">
        <f t="shared" si="102"/>
        <v>0.10618996491151235</v>
      </c>
      <c r="AL69" s="337">
        <f t="shared" si="102"/>
        <v>0.10509282704098301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9.3649733766947033E-2</v>
      </c>
      <c r="N70" s="336">
        <f t="shared" si="103"/>
        <v>9.788437877052189E-2</v>
      </c>
      <c r="O70" s="336">
        <f t="shared" si="103"/>
        <v>9.6831191012198656E-2</v>
      </c>
      <c r="P70" s="336">
        <f t="shared" si="103"/>
        <v>9.3760412567066617E-2</v>
      </c>
      <c r="Q70" s="336">
        <f t="shared" si="103"/>
        <v>9.5718358572245865E-2</v>
      </c>
      <c r="R70" s="336">
        <f t="shared" si="103"/>
        <v>9.9293675320493158E-2</v>
      </c>
      <c r="S70" s="336">
        <f t="shared" si="103"/>
        <v>9.4567419327343236E-2</v>
      </c>
      <c r="T70" s="336">
        <f t="shared" si="103"/>
        <v>9.6002974521922441E-2</v>
      </c>
      <c r="U70" s="336">
        <f t="shared" si="103"/>
        <v>9.4150887168743924E-2</v>
      </c>
      <c r="V70" s="336">
        <f t="shared" si="103"/>
        <v>9.0479482234949546E-2</v>
      </c>
      <c r="W70" s="336">
        <f t="shared" si="103"/>
        <v>9.6267686524341589E-2</v>
      </c>
      <c r="X70" s="336">
        <f t="shared" si="103"/>
        <v>9.8643726394838788E-2</v>
      </c>
      <c r="Y70" s="336">
        <f t="shared" si="103"/>
        <v>9.8472444806258178E-2</v>
      </c>
      <c r="Z70" s="336">
        <f t="shared" si="103"/>
        <v>9.8226736846102725E-2</v>
      </c>
      <c r="AA70" s="336">
        <f t="shared" si="103"/>
        <v>9.7962690363321961E-2</v>
      </c>
      <c r="AB70" s="336">
        <f t="shared" si="103"/>
        <v>9.7674972455894959E-2</v>
      </c>
      <c r="AC70" s="336">
        <f t="shared" si="103"/>
        <v>9.7351507037384349E-2</v>
      </c>
      <c r="AD70" s="336">
        <f t="shared" si="103"/>
        <v>9.6963605439437231E-2</v>
      </c>
      <c r="AE70" s="336">
        <f t="shared" ref="AE70:AL70" si="104">AE23/AE$49</f>
        <v>9.65264542158948E-2</v>
      </c>
      <c r="AF70" s="336">
        <f t="shared" si="104"/>
        <v>9.6103203901391474E-2</v>
      </c>
      <c r="AG70" s="336">
        <f t="shared" si="104"/>
        <v>9.5711775286152323E-2</v>
      </c>
      <c r="AH70" s="336">
        <f t="shared" si="104"/>
        <v>9.5305097637405162E-2</v>
      </c>
      <c r="AI70" s="336">
        <f t="shared" si="104"/>
        <v>9.4838287699504156E-2</v>
      </c>
      <c r="AJ70" s="336">
        <f t="shared" si="104"/>
        <v>9.4354081973145792E-2</v>
      </c>
      <c r="AK70" s="336">
        <f t="shared" si="104"/>
        <v>9.382077572110753E-2</v>
      </c>
      <c r="AL70" s="336">
        <f t="shared" si="104"/>
        <v>9.3242027629351784E-2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2.7620171573781303E-2</v>
      </c>
      <c r="N71" s="336">
        <f t="shared" si="105"/>
        <v>2.6416446572393466E-2</v>
      </c>
      <c r="O71" s="336">
        <f t="shared" si="105"/>
        <v>2.5211357823180448E-2</v>
      </c>
      <c r="P71" s="336">
        <f t="shared" si="105"/>
        <v>2.5572711399622281E-2</v>
      </c>
      <c r="Q71" s="336">
        <f t="shared" si="105"/>
        <v>2.4908144811535138E-2</v>
      </c>
      <c r="R71" s="336">
        <f t="shared" si="105"/>
        <v>2.3439851523876794E-2</v>
      </c>
      <c r="S71" s="336">
        <f t="shared" si="105"/>
        <v>2.2045310795844476E-2</v>
      </c>
      <c r="T71" s="336">
        <f t="shared" si="105"/>
        <v>2.3186454716669438E-2</v>
      </c>
      <c r="U71" s="336">
        <f t="shared" si="105"/>
        <v>2.3449621666579476E-2</v>
      </c>
      <c r="V71" s="336">
        <f t="shared" si="105"/>
        <v>2.0119940439539952E-2</v>
      </c>
      <c r="W71" s="336">
        <f t="shared" si="105"/>
        <v>2.0094877160056784E-2</v>
      </c>
      <c r="X71" s="336">
        <f t="shared" si="105"/>
        <v>1.9966021616201934E-2</v>
      </c>
      <c r="Y71" s="336">
        <f t="shared" si="105"/>
        <v>1.9634040667850888E-2</v>
      </c>
      <c r="Z71" s="336">
        <f t="shared" si="105"/>
        <v>1.9241265124500185E-2</v>
      </c>
      <c r="AA71" s="336">
        <f t="shared" si="105"/>
        <v>1.8840348049085791E-2</v>
      </c>
      <c r="AB71" s="336">
        <f t="shared" si="105"/>
        <v>1.8369768843849724E-2</v>
      </c>
      <c r="AC71" s="336">
        <f t="shared" si="105"/>
        <v>1.7772245152870063E-2</v>
      </c>
      <c r="AD71" s="336">
        <f t="shared" si="105"/>
        <v>1.7226281284275276E-2</v>
      </c>
      <c r="AE71" s="336">
        <f t="shared" ref="AE71:AL71" si="106">AE24/AE$49</f>
        <v>1.6592609034378036E-2</v>
      </c>
      <c r="AF71" s="336">
        <f t="shared" si="106"/>
        <v>1.5907505966690317E-2</v>
      </c>
      <c r="AG71" s="336">
        <f t="shared" si="106"/>
        <v>1.5206777539083007E-2</v>
      </c>
      <c r="AH71" s="336">
        <f t="shared" si="106"/>
        <v>1.4493529145620436E-2</v>
      </c>
      <c r="AI71" s="336">
        <f t="shared" si="106"/>
        <v>1.3851715823311479E-2</v>
      </c>
      <c r="AJ71" s="336">
        <f t="shared" si="106"/>
        <v>1.3067300571080041E-2</v>
      </c>
      <c r="AK71" s="336">
        <f t="shared" si="106"/>
        <v>1.2369189190404816E-2</v>
      </c>
      <c r="AL71" s="336">
        <f t="shared" si="106"/>
        <v>1.1850799411631221E-2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0.13106565610204593</v>
      </c>
      <c r="N73" s="337">
        <f t="shared" si="107"/>
        <v>0.11895087084092699</v>
      </c>
      <c r="O73" s="337">
        <f t="shared" si="107"/>
        <v>0.11657571391284632</v>
      </c>
      <c r="P73" s="337">
        <f t="shared" si="107"/>
        <v>0.1184738593937737</v>
      </c>
      <c r="Q73" s="337">
        <f t="shared" si="107"/>
        <v>0.12219821753144795</v>
      </c>
      <c r="R73" s="337">
        <f t="shared" si="107"/>
        <v>0.12233185610273897</v>
      </c>
      <c r="S73" s="337">
        <f t="shared" si="107"/>
        <v>0.11174395784213419</v>
      </c>
      <c r="T73" s="337">
        <f t="shared" si="107"/>
        <v>0.10977212620886236</v>
      </c>
      <c r="U73" s="337">
        <f t="shared" si="107"/>
        <v>0.11358983955579631</v>
      </c>
      <c r="V73" s="337">
        <f t="shared" si="107"/>
        <v>0.11964837312480125</v>
      </c>
      <c r="W73" s="337">
        <f t="shared" si="107"/>
        <v>0.10517793069528597</v>
      </c>
      <c r="X73" s="337">
        <f t="shared" si="107"/>
        <v>0.10554810129978962</v>
      </c>
      <c r="Y73" s="337">
        <f t="shared" si="107"/>
        <v>0.10454166406781408</v>
      </c>
      <c r="Z73" s="337">
        <f t="shared" si="107"/>
        <v>0.10337715275857337</v>
      </c>
      <c r="AA73" s="337">
        <f t="shared" si="107"/>
        <v>0.10217023390213491</v>
      </c>
      <c r="AB73" s="337">
        <f t="shared" si="107"/>
        <v>0.10100787795556994</v>
      </c>
      <c r="AC73" s="337">
        <f t="shared" si="107"/>
        <v>9.9924473843701012E-2</v>
      </c>
      <c r="AD73" s="337">
        <f t="shared" si="107"/>
        <v>9.8848085474972938E-2</v>
      </c>
      <c r="AE73" s="337">
        <f t="shared" ref="AE73:AL73" si="108">AE26/AE$49</f>
        <v>9.7813158458938024E-2</v>
      </c>
      <c r="AF73" s="337">
        <f t="shared" si="108"/>
        <v>9.6753403992329845E-2</v>
      </c>
      <c r="AG73" s="337">
        <f t="shared" si="108"/>
        <v>9.571592163054668E-2</v>
      </c>
      <c r="AH73" s="337">
        <f t="shared" si="108"/>
        <v>9.4680453658919361E-2</v>
      </c>
      <c r="AI73" s="337">
        <f t="shared" si="108"/>
        <v>9.3664504677912361E-2</v>
      </c>
      <c r="AJ73" s="337">
        <f t="shared" si="108"/>
        <v>9.2660519428505325E-2</v>
      </c>
      <c r="AK73" s="337">
        <f t="shared" si="108"/>
        <v>9.1673050743002985E-2</v>
      </c>
      <c r="AL73" s="337">
        <f t="shared" si="108"/>
        <v>9.0671004671714184E-2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2.4064167303726992E-2</v>
      </c>
      <c r="N74" s="336">
        <f t="shared" si="109"/>
        <v>1.6221994128956866E-2</v>
      </c>
      <c r="O74" s="336">
        <f t="shared" si="109"/>
        <v>1.9132616732809592E-2</v>
      </c>
      <c r="P74" s="336">
        <f t="shared" si="109"/>
        <v>1.6575971948095809E-2</v>
      </c>
      <c r="Q74" s="336">
        <f t="shared" si="109"/>
        <v>1.6309740758518036E-2</v>
      </c>
      <c r="R74" s="336">
        <f t="shared" si="109"/>
        <v>1.8470589587020535E-2</v>
      </c>
      <c r="S74" s="336">
        <f t="shared" si="109"/>
        <v>1.4723293462089388E-2</v>
      </c>
      <c r="T74" s="336">
        <f t="shared" si="109"/>
        <v>1.2209973638005203E-2</v>
      </c>
      <c r="U74" s="336">
        <f t="shared" si="109"/>
        <v>1.6942095318008839E-2</v>
      </c>
      <c r="V74" s="336">
        <f t="shared" si="109"/>
        <v>1.5205496677266419E-2</v>
      </c>
      <c r="W74" s="336">
        <f t="shared" si="109"/>
        <v>1.2880995323020193E-2</v>
      </c>
      <c r="X74" s="336">
        <f t="shared" si="109"/>
        <v>1.2244883435582849E-2</v>
      </c>
      <c r="Y74" s="336">
        <f t="shared" si="109"/>
        <v>1.2244562039556855E-2</v>
      </c>
      <c r="Z74" s="336">
        <f t="shared" si="109"/>
        <v>1.2301651691336072E-2</v>
      </c>
      <c r="AA74" s="336">
        <f t="shared" si="109"/>
        <v>1.2340828887841776E-2</v>
      </c>
      <c r="AB74" s="336">
        <f t="shared" si="109"/>
        <v>1.2318197153876614E-2</v>
      </c>
      <c r="AC74" s="336">
        <f t="shared" si="109"/>
        <v>1.2300226900411385E-2</v>
      </c>
      <c r="AD74" s="336">
        <f t="shared" si="109"/>
        <v>1.2281083550862479E-2</v>
      </c>
      <c r="AE74" s="336">
        <f t="shared" ref="AE74:AL74" si="110">AE27/AE$49</f>
        <v>1.2265538129903823E-2</v>
      </c>
      <c r="AF74" s="336">
        <f t="shared" si="110"/>
        <v>1.2244412887995606E-2</v>
      </c>
      <c r="AG74" s="336">
        <f t="shared" si="110"/>
        <v>1.222710376020724E-2</v>
      </c>
      <c r="AH74" s="336">
        <f t="shared" si="110"/>
        <v>1.2214156224101142E-2</v>
      </c>
      <c r="AI74" s="336">
        <f t="shared" si="110"/>
        <v>1.2199301643698097E-2</v>
      </c>
      <c r="AJ74" s="336">
        <f t="shared" si="110"/>
        <v>1.2185550605984122E-2</v>
      </c>
      <c r="AK74" s="336">
        <f t="shared" si="110"/>
        <v>1.2170105652893696E-2</v>
      </c>
      <c r="AL74" s="336">
        <f t="shared" si="110"/>
        <v>1.2151962866803388E-2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4.671025234586948E-2</v>
      </c>
      <c r="N75" s="336">
        <f t="shared" si="111"/>
        <v>4.9036327266940662E-2</v>
      </c>
      <c r="O75" s="336">
        <f t="shared" si="111"/>
        <v>4.4384052006727195E-2</v>
      </c>
      <c r="P75" s="336">
        <f t="shared" si="111"/>
        <v>4.6741828472814759E-2</v>
      </c>
      <c r="Q75" s="336">
        <f t="shared" si="111"/>
        <v>4.88971235071997E-2</v>
      </c>
      <c r="R75" s="336">
        <f t="shared" si="111"/>
        <v>4.8696916452733406E-2</v>
      </c>
      <c r="S75" s="336">
        <f t="shared" si="111"/>
        <v>4.6211974739230034E-2</v>
      </c>
      <c r="T75" s="336">
        <f t="shared" si="111"/>
        <v>4.4775397514841227E-2</v>
      </c>
      <c r="U75" s="336">
        <f t="shared" si="111"/>
        <v>4.3763748814108279E-2</v>
      </c>
      <c r="V75" s="336">
        <f t="shared" si="111"/>
        <v>4.7264818525702516E-2</v>
      </c>
      <c r="W75" s="336">
        <f t="shared" si="111"/>
        <v>4.0537107733698022E-2</v>
      </c>
      <c r="X75" s="336">
        <f t="shared" si="111"/>
        <v>4.0599659321603455E-2</v>
      </c>
      <c r="Y75" s="336">
        <f t="shared" si="111"/>
        <v>4.0246276385643612E-2</v>
      </c>
      <c r="Z75" s="336">
        <f t="shared" si="111"/>
        <v>3.9921726797166344E-2</v>
      </c>
      <c r="AA75" s="336">
        <f t="shared" si="111"/>
        <v>3.953962615568489E-2</v>
      </c>
      <c r="AB75" s="336">
        <f t="shared" si="111"/>
        <v>3.9140330032904763E-2</v>
      </c>
      <c r="AC75" s="336">
        <f t="shared" si="111"/>
        <v>3.8739504308918642E-2</v>
      </c>
      <c r="AD75" s="336">
        <f t="shared" si="111"/>
        <v>3.8336444160779172E-2</v>
      </c>
      <c r="AE75" s="336">
        <f t="shared" ref="AE75:AL75" si="112">AE28/AE$49</f>
        <v>3.7919252465774302E-2</v>
      </c>
      <c r="AF75" s="336">
        <f t="shared" si="112"/>
        <v>3.7494377166054235E-2</v>
      </c>
      <c r="AG75" s="336">
        <f t="shared" si="112"/>
        <v>3.7092896481028585E-2</v>
      </c>
      <c r="AH75" s="336">
        <f t="shared" si="112"/>
        <v>3.669780441709207E-2</v>
      </c>
      <c r="AI75" s="336">
        <f t="shared" si="112"/>
        <v>3.6320501657775804E-2</v>
      </c>
      <c r="AJ75" s="336">
        <f t="shared" si="112"/>
        <v>3.5937654629867498E-2</v>
      </c>
      <c r="AK75" s="336">
        <f t="shared" si="112"/>
        <v>3.5551890419047313E-2</v>
      </c>
      <c r="AL75" s="336">
        <f t="shared" si="112"/>
        <v>3.5162845070650497E-2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3.9800931199504126E-2</v>
      </c>
      <c r="N76" s="336">
        <f t="shared" si="113"/>
        <v>3.4229105732003613E-2</v>
      </c>
      <c r="O76" s="336">
        <f t="shared" si="113"/>
        <v>3.1866295282476954E-2</v>
      </c>
      <c r="P76" s="336">
        <f t="shared" si="113"/>
        <v>3.4087375086296001E-2</v>
      </c>
      <c r="Q76" s="336">
        <f t="shared" si="113"/>
        <v>3.5865061208546059E-2</v>
      </c>
      <c r="R76" s="336">
        <f t="shared" si="113"/>
        <v>3.4839862910541572E-2</v>
      </c>
      <c r="S76" s="336">
        <f t="shared" si="113"/>
        <v>3.0479991621440893E-2</v>
      </c>
      <c r="T76" s="336">
        <f t="shared" si="113"/>
        <v>3.1403777609851101E-2</v>
      </c>
      <c r="U76" s="336">
        <f t="shared" si="113"/>
        <v>3.4897751697143826E-2</v>
      </c>
      <c r="V76" s="336">
        <f t="shared" si="113"/>
        <v>3.9833963332512254E-2</v>
      </c>
      <c r="W76" s="336">
        <f t="shared" si="113"/>
        <v>3.3744491633791236E-2</v>
      </c>
      <c r="X76" s="336">
        <f t="shared" si="113"/>
        <v>3.4283403125917933E-2</v>
      </c>
      <c r="Y76" s="336">
        <f t="shared" si="113"/>
        <v>3.3709091423865266E-2</v>
      </c>
      <c r="Z76" s="336">
        <f t="shared" si="113"/>
        <v>3.3013275716332044E-2</v>
      </c>
      <c r="AA76" s="336">
        <f t="shared" si="113"/>
        <v>3.2368998738896947E-2</v>
      </c>
      <c r="AB76" s="336">
        <f t="shared" si="113"/>
        <v>3.1801973389864437E-2</v>
      </c>
      <c r="AC76" s="336">
        <f t="shared" si="113"/>
        <v>3.1234213648725098E-2</v>
      </c>
      <c r="AD76" s="336">
        <f t="shared" si="113"/>
        <v>3.0668330804345917E-2</v>
      </c>
      <c r="AE76" s="336">
        <f t="shared" ref="AE76:AL76" si="114">AE29/AE$49</f>
        <v>3.0138566308284046E-2</v>
      </c>
      <c r="AF76" s="336">
        <f t="shared" si="114"/>
        <v>2.9591484838310891E-2</v>
      </c>
      <c r="AG76" s="336">
        <f t="shared" si="114"/>
        <v>2.9037314696856623E-2</v>
      </c>
      <c r="AH76" s="336">
        <f t="shared" si="114"/>
        <v>2.8477486976746624E-2</v>
      </c>
      <c r="AI76" s="336">
        <f t="shared" si="114"/>
        <v>2.7927657153076928E-2</v>
      </c>
      <c r="AJ76" s="336">
        <f t="shared" si="114"/>
        <v>2.7387142755962764E-2</v>
      </c>
      <c r="AK76" s="336">
        <f t="shared" si="114"/>
        <v>2.6845454030008979E-2</v>
      </c>
      <c r="AL76" s="336">
        <f t="shared" si="114"/>
        <v>2.6300552543801543E-2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2.0490305252945321E-2</v>
      </c>
      <c r="N77" s="336">
        <f t="shared" si="115"/>
        <v>1.9463443713025861E-2</v>
      </c>
      <c r="O77" s="336">
        <f t="shared" si="115"/>
        <v>2.1192749890832585E-2</v>
      </c>
      <c r="P77" s="336">
        <f t="shared" si="115"/>
        <v>2.106868388656714E-2</v>
      </c>
      <c r="Q77" s="336">
        <f t="shared" si="115"/>
        <v>2.1126292057184158E-2</v>
      </c>
      <c r="R77" s="336">
        <f t="shared" si="115"/>
        <v>2.0324487152443445E-2</v>
      </c>
      <c r="S77" s="336">
        <f t="shared" si="115"/>
        <v>2.0328698019373873E-2</v>
      </c>
      <c r="T77" s="336">
        <f t="shared" si="115"/>
        <v>2.1382977446164828E-2</v>
      </c>
      <c r="U77" s="336">
        <f t="shared" si="115"/>
        <v>1.7986243726535362E-2</v>
      </c>
      <c r="V77" s="336">
        <f t="shared" si="115"/>
        <v>1.7344094589320052E-2</v>
      </c>
      <c r="W77" s="336">
        <f t="shared" si="115"/>
        <v>1.8015336004776519E-2</v>
      </c>
      <c r="X77" s="336">
        <f t="shared" si="115"/>
        <v>1.842015541668536E-2</v>
      </c>
      <c r="Y77" s="336">
        <f t="shared" si="115"/>
        <v>1.8341734218748348E-2</v>
      </c>
      <c r="Z77" s="336">
        <f t="shared" si="115"/>
        <v>1.81404985537389E-2</v>
      </c>
      <c r="AA77" s="336">
        <f t="shared" si="115"/>
        <v>1.7920780119711283E-2</v>
      </c>
      <c r="AB77" s="336">
        <f t="shared" si="115"/>
        <v>1.774737737892413E-2</v>
      </c>
      <c r="AC77" s="336">
        <f t="shared" si="115"/>
        <v>1.7650528985645893E-2</v>
      </c>
      <c r="AD77" s="336">
        <f t="shared" si="115"/>
        <v>1.7562226958985377E-2</v>
      </c>
      <c r="AE77" s="336">
        <f t="shared" ref="AE77:AL77" si="116">AE30/AE$49</f>
        <v>1.7489801554975839E-2</v>
      </c>
      <c r="AF77" s="336">
        <f t="shared" si="116"/>
        <v>1.7423129099969108E-2</v>
      </c>
      <c r="AG77" s="336">
        <f t="shared" si="116"/>
        <v>1.7358606692454228E-2</v>
      </c>
      <c r="AH77" s="336">
        <f t="shared" si="116"/>
        <v>1.7291006040979509E-2</v>
      </c>
      <c r="AI77" s="336">
        <f t="shared" si="116"/>
        <v>1.7217044223361545E-2</v>
      </c>
      <c r="AJ77" s="336">
        <f t="shared" si="116"/>
        <v>1.7150171436690939E-2</v>
      </c>
      <c r="AK77" s="336">
        <f t="shared" si="116"/>
        <v>1.7105600641052994E-2</v>
      </c>
      <c r="AL77" s="336">
        <f t="shared" si="116"/>
        <v>1.7055644190458762E-2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0.10149921399435877</v>
      </c>
      <c r="N79" s="337">
        <f t="shared" si="117"/>
        <v>0.10084422582854913</v>
      </c>
      <c r="O79" s="337">
        <f t="shared" si="117"/>
        <v>0.10279906572978892</v>
      </c>
      <c r="P79" s="337">
        <f t="shared" si="117"/>
        <v>0.10306161660612957</v>
      </c>
      <c r="Q79" s="337">
        <f t="shared" si="117"/>
        <v>9.7848658821435799E-2</v>
      </c>
      <c r="R79" s="337">
        <f t="shared" si="117"/>
        <v>9.9975942797908085E-2</v>
      </c>
      <c r="S79" s="337">
        <f t="shared" si="117"/>
        <v>0.10522482587184959</v>
      </c>
      <c r="T79" s="337">
        <f t="shared" si="117"/>
        <v>0.10518450466839926</v>
      </c>
      <c r="U79" s="337">
        <f t="shared" si="117"/>
        <v>0.10075464301113451</v>
      </c>
      <c r="V79" s="337">
        <f t="shared" si="117"/>
        <v>9.8563171058018817E-2</v>
      </c>
      <c r="W79" s="337">
        <f t="shared" si="117"/>
        <v>9.6238845518813759E-2</v>
      </c>
      <c r="X79" s="337">
        <f t="shared" si="117"/>
        <v>9.4271772574524834E-2</v>
      </c>
      <c r="Y79" s="337">
        <f t="shared" si="117"/>
        <v>9.4475083124791928E-2</v>
      </c>
      <c r="Z79" s="337">
        <f t="shared" si="117"/>
        <v>9.4750726659322923E-2</v>
      </c>
      <c r="AA79" s="337">
        <f t="shared" si="117"/>
        <v>9.5000767924021276E-2</v>
      </c>
      <c r="AB79" s="337">
        <f t="shared" si="117"/>
        <v>9.5236519222270555E-2</v>
      </c>
      <c r="AC79" s="337">
        <f t="shared" si="117"/>
        <v>9.5482529916769171E-2</v>
      </c>
      <c r="AD79" s="337">
        <f t="shared" si="117"/>
        <v>9.5749873406506578E-2</v>
      </c>
      <c r="AE79" s="337">
        <f t="shared" ref="AE79:AL79" si="118">AE32/AE$49</f>
        <v>9.6056711824297203E-2</v>
      </c>
      <c r="AF79" s="337">
        <f t="shared" si="118"/>
        <v>9.6351526784506092E-2</v>
      </c>
      <c r="AG79" s="337">
        <f t="shared" si="118"/>
        <v>9.660178928525659E-2</v>
      </c>
      <c r="AH79" s="337">
        <f t="shared" si="118"/>
        <v>9.6886208242694741E-2</v>
      </c>
      <c r="AI79" s="337">
        <f t="shared" si="118"/>
        <v>9.7159599388107254E-2</v>
      </c>
      <c r="AJ79" s="337">
        <f t="shared" si="118"/>
        <v>9.7474383800255401E-2</v>
      </c>
      <c r="AK79" s="337">
        <f t="shared" si="118"/>
        <v>9.7803466508940493E-2</v>
      </c>
      <c r="AL79" s="337">
        <f t="shared" si="118"/>
        <v>9.812835470112713E-2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7.8967321278895011E-2</v>
      </c>
      <c r="N80" s="336">
        <f t="shared" si="119"/>
        <v>7.5552282338072874E-2</v>
      </c>
      <c r="O80" s="336">
        <f t="shared" si="119"/>
        <v>7.9930590049310205E-2</v>
      </c>
      <c r="P80" s="336">
        <f t="shared" si="119"/>
        <v>7.9775021689917111E-2</v>
      </c>
      <c r="Q80" s="336">
        <f t="shared" si="119"/>
        <v>7.7370676373028427E-2</v>
      </c>
      <c r="R80" s="336">
        <f t="shared" si="119"/>
        <v>7.5343428701387188E-2</v>
      </c>
      <c r="S80" s="336">
        <f t="shared" si="119"/>
        <v>8.1420120901063653E-2</v>
      </c>
      <c r="T80" s="336">
        <f t="shared" si="119"/>
        <v>8.1534980680811067E-2</v>
      </c>
      <c r="U80" s="336">
        <f t="shared" si="119"/>
        <v>7.8815809269856055E-2</v>
      </c>
      <c r="V80" s="336">
        <f t="shared" si="119"/>
        <v>7.5941232907830281E-2</v>
      </c>
      <c r="W80" s="336">
        <f t="shared" si="119"/>
        <v>7.4844602810187538E-2</v>
      </c>
      <c r="X80" s="336">
        <f t="shared" si="119"/>
        <v>7.4881479861865718E-2</v>
      </c>
      <c r="Y80" s="336">
        <f t="shared" si="119"/>
        <v>7.5240908112540111E-2</v>
      </c>
      <c r="Z80" s="336">
        <f t="shared" si="119"/>
        <v>7.561961240135609E-2</v>
      </c>
      <c r="AA80" s="336">
        <f t="shared" si="119"/>
        <v>7.594042251323907E-2</v>
      </c>
      <c r="AB80" s="336">
        <f t="shared" si="119"/>
        <v>7.6238612040531215E-2</v>
      </c>
      <c r="AC80" s="336">
        <f t="shared" si="119"/>
        <v>7.6545995639122497E-2</v>
      </c>
      <c r="AD80" s="336">
        <f t="shared" si="119"/>
        <v>7.6869641067744479E-2</v>
      </c>
      <c r="AE80" s="336">
        <f t="shared" ref="AE80:AL80" si="120">AE33/AE$49</f>
        <v>7.7239770589626611E-2</v>
      </c>
      <c r="AF80" s="336">
        <f t="shared" si="120"/>
        <v>7.7598285297350897E-2</v>
      </c>
      <c r="AG80" s="336">
        <f t="shared" si="120"/>
        <v>7.7914932918772259E-2</v>
      </c>
      <c r="AH80" s="336">
        <f t="shared" si="120"/>
        <v>7.8261086562979421E-2</v>
      </c>
      <c r="AI80" s="336">
        <f t="shared" si="120"/>
        <v>7.8601906156686455E-2</v>
      </c>
      <c r="AJ80" s="336">
        <f t="shared" si="120"/>
        <v>7.8983345004825012E-2</v>
      </c>
      <c r="AK80" s="336">
        <f t="shared" si="120"/>
        <v>7.9365743682401541E-2</v>
      </c>
      <c r="AL80" s="336">
        <f t="shared" si="120"/>
        <v>7.97313618414799E-2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2.1007935490546994E-2</v>
      </c>
      <c r="N81" s="336">
        <f t="shared" si="121"/>
        <v>2.4240156531488734E-2</v>
      </c>
      <c r="O81" s="336">
        <f t="shared" si="121"/>
        <v>2.1825982920339066E-2</v>
      </c>
      <c r="P81" s="336">
        <f t="shared" si="121"/>
        <v>2.2359933454693552E-2</v>
      </c>
      <c r="Q81" s="336">
        <f t="shared" si="121"/>
        <v>1.942547685689219E-2</v>
      </c>
      <c r="R81" s="336">
        <f t="shared" si="121"/>
        <v>2.3668970952047515E-2</v>
      </c>
      <c r="S81" s="336">
        <f t="shared" si="121"/>
        <v>2.2990868448805164E-2</v>
      </c>
      <c r="T81" s="336">
        <f t="shared" si="121"/>
        <v>2.2771632121300709E-2</v>
      </c>
      <c r="U81" s="336">
        <f t="shared" si="121"/>
        <v>2.1033132584278958E-2</v>
      </c>
      <c r="V81" s="336">
        <f t="shared" si="121"/>
        <v>2.1803087459336054E-2</v>
      </c>
      <c r="W81" s="336">
        <f t="shared" si="121"/>
        <v>2.0378518460442283E-2</v>
      </c>
      <c r="X81" s="336">
        <f t="shared" si="121"/>
        <v>1.8655654404813787E-2</v>
      </c>
      <c r="Y81" s="336">
        <f t="shared" si="121"/>
        <v>1.8495000364643552E-2</v>
      </c>
      <c r="Z81" s="336">
        <f t="shared" si="121"/>
        <v>1.8387909563735549E-2</v>
      </c>
      <c r="AA81" s="336">
        <f t="shared" si="121"/>
        <v>1.8312981397057594E-2</v>
      </c>
      <c r="AB81" s="336">
        <f t="shared" si="121"/>
        <v>1.8244523707670966E-2</v>
      </c>
      <c r="AC81" s="336">
        <f t="shared" si="121"/>
        <v>1.817924777381192E-2</v>
      </c>
      <c r="AD81" s="336">
        <f t="shared" si="121"/>
        <v>1.8119145407506906E-2</v>
      </c>
      <c r="AE81" s="336">
        <f t="shared" ref="AE81:AL81" si="122">AE34/AE$49</f>
        <v>1.8053962138065052E-2</v>
      </c>
      <c r="AF81" s="336">
        <f t="shared" si="122"/>
        <v>1.7984295363038378E-2</v>
      </c>
      <c r="AG81" s="336">
        <f t="shared" si="122"/>
        <v>1.791470790109358E-2</v>
      </c>
      <c r="AH81" s="336">
        <f t="shared" si="122"/>
        <v>1.7849792638940355E-2</v>
      </c>
      <c r="AI81" s="336">
        <f t="shared" si="122"/>
        <v>1.7780910404183555E-2</v>
      </c>
      <c r="AJ81" s="336">
        <f t="shared" si="122"/>
        <v>1.7708853314696953E-2</v>
      </c>
      <c r="AK81" s="336">
        <f t="shared" si="122"/>
        <v>1.7653991533292137E-2</v>
      </c>
      <c r="AL81" s="336">
        <f t="shared" si="122"/>
        <v>1.7608190549377459E-2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1.5239572249167615E-3</v>
      </c>
      <c r="N82" s="336">
        <f t="shared" si="123"/>
        <v>1.0517869589875119E-3</v>
      </c>
      <c r="O82" s="336">
        <f t="shared" si="123"/>
        <v>1.0424927601396451E-3</v>
      </c>
      <c r="P82" s="336">
        <f t="shared" si="123"/>
        <v>9.2666146151891473E-4</v>
      </c>
      <c r="Q82" s="336">
        <f t="shared" si="123"/>
        <v>1.0525055915151914E-3</v>
      </c>
      <c r="R82" s="336">
        <f t="shared" si="123"/>
        <v>9.6354314447338473E-4</v>
      </c>
      <c r="S82" s="336">
        <f t="shared" si="123"/>
        <v>8.1383652198076055E-4</v>
      </c>
      <c r="T82" s="336">
        <f t="shared" si="123"/>
        <v>8.7789186628750603E-4</v>
      </c>
      <c r="U82" s="336">
        <f t="shared" si="123"/>
        <v>9.0570115699950765E-4</v>
      </c>
      <c r="V82" s="336">
        <f t="shared" si="123"/>
        <v>8.1885069085248327E-4</v>
      </c>
      <c r="W82" s="336">
        <f t="shared" si="123"/>
        <v>1.0157242481839347E-3</v>
      </c>
      <c r="X82" s="336">
        <f t="shared" si="123"/>
        <v>7.346383078453341E-4</v>
      </c>
      <c r="Y82" s="336">
        <f t="shared" si="123"/>
        <v>7.3917464760826996E-4</v>
      </c>
      <c r="Z82" s="336">
        <f t="shared" si="123"/>
        <v>7.4320469423127535E-4</v>
      </c>
      <c r="AA82" s="336">
        <f t="shared" si="123"/>
        <v>7.4736401372462141E-4</v>
      </c>
      <c r="AB82" s="336">
        <f t="shared" si="123"/>
        <v>7.5338347406838345E-4</v>
      </c>
      <c r="AC82" s="336">
        <f t="shared" si="123"/>
        <v>7.5728650383474999E-4</v>
      </c>
      <c r="AD82" s="336">
        <f t="shared" si="123"/>
        <v>7.6108693125519157E-4</v>
      </c>
      <c r="AE82" s="336">
        <f t="shared" ref="AE82:AL82" si="124">AE35/AE$49</f>
        <v>7.6297909660554225E-4</v>
      </c>
      <c r="AF82" s="336">
        <f t="shared" si="124"/>
        <v>7.6894612411681715E-4</v>
      </c>
      <c r="AG82" s="336">
        <f t="shared" si="124"/>
        <v>7.7214846539076082E-4</v>
      </c>
      <c r="AH82" s="336">
        <f t="shared" si="124"/>
        <v>7.7532904077495769E-4</v>
      </c>
      <c r="AI82" s="336">
        <f t="shared" si="124"/>
        <v>7.7678282723724372E-4</v>
      </c>
      <c r="AJ82" s="336">
        <f t="shared" si="124"/>
        <v>7.8218548073341967E-4</v>
      </c>
      <c r="AK82" s="336">
        <f t="shared" si="124"/>
        <v>7.8373129324682198E-4</v>
      </c>
      <c r="AL82" s="336">
        <f t="shared" si="124"/>
        <v>7.8880231026977679E-4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7.8347013658554468E-2</v>
      </c>
      <c r="N84" s="337">
        <f t="shared" si="125"/>
        <v>8.360971150898229E-2</v>
      </c>
      <c r="O84" s="337">
        <f t="shared" si="125"/>
        <v>8.6164262814197354E-2</v>
      </c>
      <c r="P84" s="337">
        <f t="shared" si="125"/>
        <v>8.2699678757722425E-2</v>
      </c>
      <c r="Q84" s="337">
        <f t="shared" si="125"/>
        <v>8.6075141589663909E-2</v>
      </c>
      <c r="R84" s="337">
        <f t="shared" si="125"/>
        <v>7.9419353294402611E-2</v>
      </c>
      <c r="S84" s="337">
        <f t="shared" si="125"/>
        <v>7.8335438961946335E-2</v>
      </c>
      <c r="T84" s="337">
        <f t="shared" si="125"/>
        <v>7.825690374037883E-2</v>
      </c>
      <c r="U84" s="337">
        <f t="shared" si="125"/>
        <v>7.4544977119985409E-2</v>
      </c>
      <c r="V84" s="337">
        <f t="shared" si="125"/>
        <v>7.2226645992556987E-2</v>
      </c>
      <c r="W84" s="337">
        <f t="shared" si="125"/>
        <v>7.358046990797816E-2</v>
      </c>
      <c r="X84" s="337">
        <f t="shared" si="125"/>
        <v>7.3296022811341552E-2</v>
      </c>
      <c r="Y84" s="337">
        <f t="shared" si="125"/>
        <v>7.3245799451362711E-2</v>
      </c>
      <c r="Z84" s="337">
        <f t="shared" si="125"/>
        <v>7.3186038917841104E-2</v>
      </c>
      <c r="AA84" s="337">
        <f t="shared" si="125"/>
        <v>7.3102324004399533E-2</v>
      </c>
      <c r="AB84" s="337">
        <f t="shared" si="125"/>
        <v>7.2954536149344926E-2</v>
      </c>
      <c r="AC84" s="337">
        <f t="shared" si="125"/>
        <v>7.2813437312790982E-2</v>
      </c>
      <c r="AD84" s="337">
        <f t="shared" si="125"/>
        <v>7.2684847767538488E-2</v>
      </c>
      <c r="AE84" s="337">
        <f t="shared" ref="AE84:AL84" si="126">AE37/AE$49</f>
        <v>7.2568949505612448E-2</v>
      </c>
      <c r="AF84" s="337">
        <f t="shared" si="126"/>
        <v>7.2463250509153379E-2</v>
      </c>
      <c r="AG84" s="337">
        <f t="shared" si="126"/>
        <v>7.2341964358269145E-2</v>
      </c>
      <c r="AH84" s="337">
        <f t="shared" si="126"/>
        <v>7.228550629501887E-2</v>
      </c>
      <c r="AI84" s="337">
        <f t="shared" si="126"/>
        <v>7.2195202186934121E-2</v>
      </c>
      <c r="AJ84" s="337">
        <f t="shared" si="126"/>
        <v>7.2103453256141425E-2</v>
      </c>
      <c r="AK84" s="337">
        <f t="shared" si="126"/>
        <v>7.1966820315231286E-2</v>
      </c>
      <c r="AL84" s="337">
        <f t="shared" si="126"/>
        <v>7.1781654173309214E-2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6.2345994212673596E-2</v>
      </c>
      <c r="N85" s="336">
        <f t="shared" si="127"/>
        <v>6.7100635445800708E-2</v>
      </c>
      <c r="O85" s="336">
        <f t="shared" si="127"/>
        <v>6.9527968438257551E-2</v>
      </c>
      <c r="P85" s="336">
        <f t="shared" si="127"/>
        <v>6.6181760987559443E-2</v>
      </c>
      <c r="Q85" s="336">
        <f t="shared" si="127"/>
        <v>7.0106643157307455E-2</v>
      </c>
      <c r="R85" s="336">
        <f t="shared" si="127"/>
        <v>6.261433100710985E-2</v>
      </c>
      <c r="S85" s="336">
        <f t="shared" si="127"/>
        <v>6.2114675411398146E-2</v>
      </c>
      <c r="T85" s="336">
        <f t="shared" si="127"/>
        <v>6.0925490480096781E-2</v>
      </c>
      <c r="U85" s="336">
        <f t="shared" si="127"/>
        <v>5.6901535408655252E-2</v>
      </c>
      <c r="V85" s="336">
        <f t="shared" si="127"/>
        <v>5.507636441541517E-2</v>
      </c>
      <c r="W85" s="336">
        <f t="shared" si="127"/>
        <v>5.5631732641093938E-2</v>
      </c>
      <c r="X85" s="336">
        <f t="shared" si="127"/>
        <v>5.4213157104734296E-2</v>
      </c>
      <c r="Y85" s="336">
        <f t="shared" si="127"/>
        <v>5.3930957576456669E-2</v>
      </c>
      <c r="Z85" s="336">
        <f t="shared" si="127"/>
        <v>5.3678248116450146E-2</v>
      </c>
      <c r="AA85" s="336">
        <f t="shared" si="127"/>
        <v>5.3415769130470463E-2</v>
      </c>
      <c r="AB85" s="336">
        <f t="shared" si="127"/>
        <v>5.3102771761239488E-2</v>
      </c>
      <c r="AC85" s="336">
        <f t="shared" si="127"/>
        <v>5.279969899435643E-2</v>
      </c>
      <c r="AD85" s="336">
        <f t="shared" si="127"/>
        <v>5.2495945484478342E-2</v>
      </c>
      <c r="AE85" s="336">
        <f t="shared" ref="AE85:AL85" si="128">AE38/AE$49</f>
        <v>5.2194554702483284E-2</v>
      </c>
      <c r="AF85" s="336">
        <f t="shared" si="128"/>
        <v>5.1899260059764189E-2</v>
      </c>
      <c r="AG85" s="336">
        <f t="shared" si="128"/>
        <v>5.1587825242902549E-2</v>
      </c>
      <c r="AH85" s="336">
        <f t="shared" si="128"/>
        <v>5.1352581393292462E-2</v>
      </c>
      <c r="AI85" s="336">
        <f t="shared" si="128"/>
        <v>5.1088073034721529E-2</v>
      </c>
      <c r="AJ85" s="336">
        <f t="shared" si="128"/>
        <v>5.0809539322022035E-2</v>
      </c>
      <c r="AK85" s="336">
        <f t="shared" si="128"/>
        <v>5.0488599738221805E-2</v>
      </c>
      <c r="AL85" s="336">
        <f t="shared" si="128"/>
        <v>5.0115295132193483E-2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1.6001019445880872E-2</v>
      </c>
      <c r="N86" s="336">
        <f t="shared" si="129"/>
        <v>1.6509076063181589E-2</v>
      </c>
      <c r="O86" s="336">
        <f t="shared" si="129"/>
        <v>1.6636294375939803E-2</v>
      </c>
      <c r="P86" s="336">
        <f t="shared" si="129"/>
        <v>1.6517917770162979E-2</v>
      </c>
      <c r="Q86" s="336">
        <f t="shared" si="129"/>
        <v>1.5968498432356464E-2</v>
      </c>
      <c r="R86" s="336">
        <f t="shared" si="129"/>
        <v>1.6805022287292758E-2</v>
      </c>
      <c r="S86" s="336">
        <f t="shared" si="129"/>
        <v>1.62207635505482E-2</v>
      </c>
      <c r="T86" s="336">
        <f t="shared" si="129"/>
        <v>1.733141326028205E-2</v>
      </c>
      <c r="U86" s="336">
        <f t="shared" si="129"/>
        <v>1.7643441711330164E-2</v>
      </c>
      <c r="V86" s="336">
        <f t="shared" si="129"/>
        <v>1.7150281577141824E-2</v>
      </c>
      <c r="W86" s="336">
        <f t="shared" si="129"/>
        <v>1.7948737266884222E-2</v>
      </c>
      <c r="X86" s="336">
        <f t="shared" si="129"/>
        <v>1.9082865706607253E-2</v>
      </c>
      <c r="Y86" s="336">
        <f t="shared" si="129"/>
        <v>1.9314841874906039E-2</v>
      </c>
      <c r="Z86" s="336">
        <f t="shared" si="129"/>
        <v>1.9507790801390954E-2</v>
      </c>
      <c r="AA86" s="336">
        <f t="shared" si="129"/>
        <v>1.9686554873929073E-2</v>
      </c>
      <c r="AB86" s="336">
        <f t="shared" si="129"/>
        <v>1.9851764388105445E-2</v>
      </c>
      <c r="AC86" s="336">
        <f t="shared" si="129"/>
        <v>2.0013738318434546E-2</v>
      </c>
      <c r="AD86" s="336">
        <f t="shared" si="129"/>
        <v>2.0188902283060136E-2</v>
      </c>
      <c r="AE86" s="336">
        <f t="shared" ref="AE86:AL86" si="130">AE39/AE$49</f>
        <v>2.0374394803129157E-2</v>
      </c>
      <c r="AF86" s="336">
        <f t="shared" si="130"/>
        <v>2.0563990449389197E-2</v>
      </c>
      <c r="AG86" s="336">
        <f t="shared" si="130"/>
        <v>2.0754139115366603E-2</v>
      </c>
      <c r="AH86" s="336">
        <f t="shared" si="130"/>
        <v>2.0932924901726404E-2</v>
      </c>
      <c r="AI86" s="336">
        <f t="shared" si="130"/>
        <v>2.1107129152212589E-2</v>
      </c>
      <c r="AJ86" s="336">
        <f t="shared" si="130"/>
        <v>2.1293913934119398E-2</v>
      </c>
      <c r="AK86" s="336">
        <f t="shared" si="130"/>
        <v>2.1478220577009471E-2</v>
      </c>
      <c r="AL86" s="336">
        <f t="shared" si="130"/>
        <v>2.1666359041115732E-2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8.3567078217882812E-2</v>
      </c>
      <c r="N88" s="337">
        <f t="shared" si="131"/>
        <v>8.1019059307372715E-2</v>
      </c>
      <c r="O88" s="337">
        <f t="shared" si="131"/>
        <v>7.9753715088637586E-2</v>
      </c>
      <c r="P88" s="337">
        <f t="shared" si="131"/>
        <v>7.7912882036312955E-2</v>
      </c>
      <c r="Q88" s="337">
        <f t="shared" si="131"/>
        <v>7.9702797371920098E-2</v>
      </c>
      <c r="R88" s="337">
        <f t="shared" si="131"/>
        <v>8.1885998512899544E-2</v>
      </c>
      <c r="S88" s="337">
        <f t="shared" si="131"/>
        <v>8.250810141742998E-2</v>
      </c>
      <c r="T88" s="337">
        <f t="shared" si="131"/>
        <v>7.9170102840572451E-2</v>
      </c>
      <c r="U88" s="337">
        <f t="shared" si="131"/>
        <v>7.5977506528034269E-2</v>
      </c>
      <c r="V88" s="337">
        <f t="shared" si="131"/>
        <v>7.7647954751775106E-2</v>
      </c>
      <c r="W88" s="337">
        <f t="shared" si="131"/>
        <v>6.9892679189306611E-2</v>
      </c>
      <c r="X88" s="337">
        <f t="shared" si="131"/>
        <v>7.2069479501743486E-2</v>
      </c>
      <c r="Y88" s="337">
        <f t="shared" si="131"/>
        <v>7.1755316179985873E-2</v>
      </c>
      <c r="Z88" s="337">
        <f t="shared" si="131"/>
        <v>7.13241449470228E-2</v>
      </c>
      <c r="AA88" s="337">
        <f t="shared" si="131"/>
        <v>7.0786314339473522E-2</v>
      </c>
      <c r="AB88" s="337">
        <f t="shared" si="131"/>
        <v>7.0229624223306183E-2</v>
      </c>
      <c r="AC88" s="337">
        <f t="shared" si="131"/>
        <v>6.9752212986147727E-2</v>
      </c>
      <c r="AD88" s="337">
        <f t="shared" si="131"/>
        <v>6.9291589293035777E-2</v>
      </c>
      <c r="AE88" s="337">
        <f t="shared" ref="AE88:AL88" si="132">AE41/AE$49</f>
        <v>6.8823825645294961E-2</v>
      </c>
      <c r="AF88" s="337">
        <f t="shared" si="132"/>
        <v>6.8327929422869221E-2</v>
      </c>
      <c r="AG88" s="337">
        <f t="shared" si="132"/>
        <v>6.7827815689508464E-2</v>
      </c>
      <c r="AH88" s="337">
        <f t="shared" si="132"/>
        <v>6.7308552185864137E-2</v>
      </c>
      <c r="AI88" s="337">
        <f t="shared" si="132"/>
        <v>6.6830195598773262E-2</v>
      </c>
      <c r="AJ88" s="337">
        <f t="shared" si="132"/>
        <v>6.6346188359512989E-2</v>
      </c>
      <c r="AK88" s="337">
        <f t="shared" si="132"/>
        <v>6.581963365492606E-2</v>
      </c>
      <c r="AL88" s="337">
        <f t="shared" si="132"/>
        <v>6.526427127520415E-2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4.3533861092218296E-2</v>
      </c>
      <c r="N89" s="336">
        <f t="shared" si="133"/>
        <v>4.0795619041763695E-2</v>
      </c>
      <c r="O89" s="336">
        <f t="shared" si="133"/>
        <v>4.0353904966675638E-2</v>
      </c>
      <c r="P89" s="336">
        <f t="shared" si="133"/>
        <v>4.3005261198211478E-2</v>
      </c>
      <c r="Q89" s="336">
        <f t="shared" si="133"/>
        <v>4.2883092394556649E-2</v>
      </c>
      <c r="R89" s="336">
        <f t="shared" si="133"/>
        <v>4.2532793196157465E-2</v>
      </c>
      <c r="S89" s="336">
        <f t="shared" si="133"/>
        <v>4.3040110942063649E-2</v>
      </c>
      <c r="T89" s="336">
        <f t="shared" si="133"/>
        <v>4.2169111041127021E-2</v>
      </c>
      <c r="U89" s="336">
        <f t="shared" si="133"/>
        <v>3.9846938868812881E-2</v>
      </c>
      <c r="V89" s="336">
        <f t="shared" si="133"/>
        <v>3.6912619879860588E-2</v>
      </c>
      <c r="W89" s="336">
        <f t="shared" si="133"/>
        <v>3.2845293672548598E-2</v>
      </c>
      <c r="X89" s="336">
        <f t="shared" si="133"/>
        <v>3.4715471869642717E-2</v>
      </c>
      <c r="Y89" s="336">
        <f t="shared" si="133"/>
        <v>3.4503560392267443E-2</v>
      </c>
      <c r="Z89" s="336">
        <f t="shared" si="133"/>
        <v>3.4257181451057314E-2</v>
      </c>
      <c r="AA89" s="336">
        <f t="shared" si="133"/>
        <v>3.3923398326575697E-2</v>
      </c>
      <c r="AB89" s="336">
        <f t="shared" si="133"/>
        <v>3.3533365772097756E-2</v>
      </c>
      <c r="AC89" s="336">
        <f t="shared" si="133"/>
        <v>3.3215891301886694E-2</v>
      </c>
      <c r="AD89" s="336">
        <f t="shared" si="133"/>
        <v>3.2913562356360754E-2</v>
      </c>
      <c r="AE89" s="336">
        <f t="shared" ref="AE89:AL89" si="134">AE42/AE$49</f>
        <v>3.2606470501160577E-2</v>
      </c>
      <c r="AF89" s="336">
        <f t="shared" si="134"/>
        <v>3.2272554904980322E-2</v>
      </c>
      <c r="AG89" s="336">
        <f t="shared" si="134"/>
        <v>3.1936719159852647E-2</v>
      </c>
      <c r="AH89" s="336">
        <f t="shared" si="134"/>
        <v>3.1591539411636047E-2</v>
      </c>
      <c r="AI89" s="336">
        <f t="shared" si="134"/>
        <v>3.1280485348895562E-2</v>
      </c>
      <c r="AJ89" s="336">
        <f t="shared" si="134"/>
        <v>3.0962921677799057E-2</v>
      </c>
      <c r="AK89" s="336">
        <f t="shared" si="134"/>
        <v>3.0605940045089337E-2</v>
      </c>
      <c r="AL89" s="336">
        <f t="shared" si="134"/>
        <v>3.0223957290003028E-2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4.0033217125664516E-2</v>
      </c>
      <c r="N90" s="336">
        <f t="shared" si="135"/>
        <v>4.022344026560902E-2</v>
      </c>
      <c r="O90" s="336">
        <f t="shared" si="135"/>
        <v>3.9399810121961955E-2</v>
      </c>
      <c r="P90" s="336">
        <f t="shared" si="135"/>
        <v>3.4907620838101477E-2</v>
      </c>
      <c r="Q90" s="336">
        <f t="shared" si="135"/>
        <v>3.6819704977363442E-2</v>
      </c>
      <c r="R90" s="336">
        <f t="shared" si="135"/>
        <v>3.9353205316742079E-2</v>
      </c>
      <c r="S90" s="336">
        <f t="shared" si="135"/>
        <v>3.9467990475366324E-2</v>
      </c>
      <c r="T90" s="336">
        <f t="shared" si="135"/>
        <v>3.7000991799445437E-2</v>
      </c>
      <c r="U90" s="336">
        <f t="shared" si="135"/>
        <v>3.6130567659221388E-2</v>
      </c>
      <c r="V90" s="336">
        <f t="shared" si="135"/>
        <v>4.0735334871914525E-2</v>
      </c>
      <c r="W90" s="336">
        <f t="shared" si="135"/>
        <v>3.7047385516758E-2</v>
      </c>
      <c r="X90" s="336">
        <f t="shared" si="135"/>
        <v>3.7354007632100776E-2</v>
      </c>
      <c r="Y90" s="336">
        <f t="shared" si="135"/>
        <v>3.7251755787718444E-2</v>
      </c>
      <c r="Z90" s="336">
        <f t="shared" si="135"/>
        <v>3.7066963495965478E-2</v>
      </c>
      <c r="AA90" s="336">
        <f t="shared" si="135"/>
        <v>3.6862916012897831E-2</v>
      </c>
      <c r="AB90" s="336">
        <f t="shared" si="135"/>
        <v>3.6696258451208413E-2</v>
      </c>
      <c r="AC90" s="336">
        <f t="shared" si="135"/>
        <v>3.653632168426104E-2</v>
      </c>
      <c r="AD90" s="336">
        <f t="shared" si="135"/>
        <v>3.6378026936675023E-2</v>
      </c>
      <c r="AE90" s="336">
        <f t="shared" ref="AE90:AL90" si="136">AE43/AE$49</f>
        <v>3.6217355144134392E-2</v>
      </c>
      <c r="AF90" s="336">
        <f t="shared" si="136"/>
        <v>3.6055374517888907E-2</v>
      </c>
      <c r="AG90" s="336">
        <f t="shared" si="136"/>
        <v>3.5891096529655817E-2</v>
      </c>
      <c r="AH90" s="336">
        <f t="shared" si="136"/>
        <v>3.5717012774228091E-2</v>
      </c>
      <c r="AI90" s="336">
        <f t="shared" si="136"/>
        <v>3.5549710249877707E-2</v>
      </c>
      <c r="AJ90" s="336">
        <f t="shared" si="136"/>
        <v>3.5383266681713932E-2</v>
      </c>
      <c r="AK90" s="336">
        <f t="shared" si="136"/>
        <v>3.5213693609836734E-2</v>
      </c>
      <c r="AL90" s="336">
        <f t="shared" si="136"/>
        <v>3.5040313985201132E-2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0.12219131339986365</v>
      </c>
      <c r="N92" s="337">
        <f t="shared" si="137"/>
        <v>0.11790931149557726</v>
      </c>
      <c r="O92" s="337">
        <f t="shared" si="137"/>
        <v>0.11810976280636817</v>
      </c>
      <c r="P92" s="337">
        <f t="shared" si="137"/>
        <v>0.11311258087833589</v>
      </c>
      <c r="Q92" s="337">
        <f t="shared" si="137"/>
        <v>0.11457627297106608</v>
      </c>
      <c r="R92" s="337">
        <f t="shared" si="137"/>
        <v>0.1151347136716724</v>
      </c>
      <c r="S92" s="337">
        <f t="shared" si="137"/>
        <v>0.1130769927629978</v>
      </c>
      <c r="T92" s="337">
        <f t="shared" si="137"/>
        <v>0.1102298101247968</v>
      </c>
      <c r="U92" s="337">
        <f t="shared" si="137"/>
        <v>0.10873594279561508</v>
      </c>
      <c r="V92" s="337">
        <f t="shared" si="137"/>
        <v>0.11132592328671088</v>
      </c>
      <c r="W92" s="337">
        <f t="shared" si="137"/>
        <v>0.10147567813490954</v>
      </c>
      <c r="X92" s="337">
        <f t="shared" si="137"/>
        <v>0.1039767198568884</v>
      </c>
      <c r="Y92" s="337">
        <f t="shared" si="137"/>
        <v>0.10373019667623584</v>
      </c>
      <c r="Z92" s="337">
        <f t="shared" si="137"/>
        <v>0.10297227063921581</v>
      </c>
      <c r="AA92" s="337">
        <f t="shared" si="137"/>
        <v>0.102168261617337</v>
      </c>
      <c r="AB92" s="337">
        <f t="shared" si="137"/>
        <v>0.10167132970287797</v>
      </c>
      <c r="AC92" s="337">
        <f t="shared" si="137"/>
        <v>0.10109520358090765</v>
      </c>
      <c r="AD92" s="337">
        <f t="shared" si="137"/>
        <v>0.10039090531854085</v>
      </c>
      <c r="AE92" s="337">
        <f t="shared" ref="AE92:AL92" si="138">AE45/AE$49</f>
        <v>9.972602036078855E-2</v>
      </c>
      <c r="AF92" s="337">
        <f t="shared" si="138"/>
        <v>9.9090216671522707E-2</v>
      </c>
      <c r="AG92" s="337">
        <f t="shared" si="138"/>
        <v>9.8458978571146022E-2</v>
      </c>
      <c r="AH92" s="337">
        <f t="shared" si="138"/>
        <v>9.7781065748450371E-2</v>
      </c>
      <c r="AI92" s="337">
        <f t="shared" si="138"/>
        <v>9.7150394953406952E-2</v>
      </c>
      <c r="AJ92" s="337">
        <f t="shared" si="138"/>
        <v>9.653262400326118E-2</v>
      </c>
      <c r="AK92" s="337">
        <f t="shared" si="138"/>
        <v>9.5912431137063339E-2</v>
      </c>
      <c r="AL92" s="337">
        <f t="shared" si="138"/>
        <v>9.5313596071613174E-2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2.2768144445790429E-2</v>
      </c>
      <c r="N93" s="336">
        <f t="shared" si="139"/>
        <v>2.1001807013411242E-2</v>
      </c>
      <c r="O93" s="336">
        <f t="shared" si="139"/>
        <v>2.0205590326013396E-2</v>
      </c>
      <c r="P93" s="336">
        <f t="shared" si="139"/>
        <v>2.0466859984723796E-2</v>
      </c>
      <c r="Q93" s="336">
        <f t="shared" si="139"/>
        <v>2.2250287124950079E-2</v>
      </c>
      <c r="R93" s="336">
        <f t="shared" si="139"/>
        <v>2.2770601443876312E-2</v>
      </c>
      <c r="S93" s="336">
        <f t="shared" si="139"/>
        <v>2.22229234510412E-2</v>
      </c>
      <c r="T93" s="336">
        <f t="shared" si="139"/>
        <v>1.9100758550748727E-2</v>
      </c>
      <c r="U93" s="336">
        <f t="shared" si="139"/>
        <v>1.9727505312438273E-2</v>
      </c>
      <c r="V93" s="336">
        <f t="shared" si="139"/>
        <v>1.8782980324659703E-2</v>
      </c>
      <c r="W93" s="336">
        <f t="shared" si="139"/>
        <v>1.6434758960400194E-2</v>
      </c>
      <c r="X93" s="336">
        <f t="shared" si="139"/>
        <v>2.6840563284463652E-2</v>
      </c>
      <c r="Y93" s="336">
        <f t="shared" si="139"/>
        <v>2.7045318857721577E-2</v>
      </c>
      <c r="Z93" s="336">
        <f t="shared" si="139"/>
        <v>2.7271770071164651E-2</v>
      </c>
      <c r="AA93" s="336">
        <f t="shared" si="139"/>
        <v>2.7486353873250727E-2</v>
      </c>
      <c r="AB93" s="336">
        <f t="shared" si="139"/>
        <v>2.7729771019330652E-2</v>
      </c>
      <c r="AC93" s="336">
        <f t="shared" si="139"/>
        <v>2.7970091243285197E-2</v>
      </c>
      <c r="AD93" s="336">
        <f t="shared" si="139"/>
        <v>2.8188999681355742E-2</v>
      </c>
      <c r="AE93" s="336">
        <f t="shared" ref="AE93:AL93" si="140">AE46/AE$49</f>
        <v>2.8394719191637423E-2</v>
      </c>
      <c r="AF93" s="336">
        <f t="shared" si="140"/>
        <v>2.8587926288053209E-2</v>
      </c>
      <c r="AG93" s="336">
        <f t="shared" si="140"/>
        <v>2.8770562919877452E-2</v>
      </c>
      <c r="AH93" s="336">
        <f t="shared" si="140"/>
        <v>2.8937518250924346E-2</v>
      </c>
      <c r="AI93" s="336">
        <f t="shared" si="140"/>
        <v>2.9131973400808031E-2</v>
      </c>
      <c r="AJ93" s="336">
        <f t="shared" si="140"/>
        <v>2.9346921194947487E-2</v>
      </c>
      <c r="AK93" s="336">
        <f t="shared" si="140"/>
        <v>2.9582029386397056E-2</v>
      </c>
      <c r="AL93" s="336">
        <f t="shared" si="140"/>
        <v>2.9814117695312101E-2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9.9423168954073216E-2</v>
      </c>
      <c r="N94" s="336">
        <f t="shared" si="141"/>
        <v>9.6907504482166007E-2</v>
      </c>
      <c r="O94" s="336">
        <f t="shared" si="141"/>
        <v>9.7904172480354781E-2</v>
      </c>
      <c r="P94" s="336">
        <f t="shared" si="141"/>
        <v>9.2645720893612088E-2</v>
      </c>
      <c r="Q94" s="336">
        <f t="shared" si="141"/>
        <v>9.232598584611601E-2</v>
      </c>
      <c r="R94" s="336">
        <f t="shared" si="141"/>
        <v>9.2364112227796086E-2</v>
      </c>
      <c r="S94" s="336">
        <f t="shared" si="141"/>
        <v>9.0854069311956609E-2</v>
      </c>
      <c r="T94" s="336">
        <f t="shared" si="141"/>
        <v>9.1129051574048062E-2</v>
      </c>
      <c r="U94" s="336">
        <f t="shared" si="141"/>
        <v>8.9008437483176814E-2</v>
      </c>
      <c r="V94" s="336">
        <f t="shared" si="141"/>
        <v>9.2542942962051192E-2</v>
      </c>
      <c r="W94" s="336">
        <f t="shared" si="141"/>
        <v>8.5040919174509344E-2</v>
      </c>
      <c r="X94" s="336">
        <f t="shared" si="141"/>
        <v>7.7136156572424758E-2</v>
      </c>
      <c r="Y94" s="336">
        <f t="shared" si="141"/>
        <v>7.6684877818514255E-2</v>
      </c>
      <c r="Z94" s="336">
        <f t="shared" si="141"/>
        <v>7.5700500568051166E-2</v>
      </c>
      <c r="AA94" s="336">
        <f t="shared" si="141"/>
        <v>7.4681907744086284E-2</v>
      </c>
      <c r="AB94" s="336">
        <f t="shared" si="141"/>
        <v>7.3941558683547307E-2</v>
      </c>
      <c r="AC94" s="336">
        <f t="shared" si="141"/>
        <v>7.312511233762245E-2</v>
      </c>
      <c r="AD94" s="336">
        <f t="shared" si="141"/>
        <v>7.2201905637185107E-2</v>
      </c>
      <c r="AE94" s="336">
        <f t="shared" ref="AE94:AL94" si="142">AE47/AE$49</f>
        <v>7.1331301169151123E-2</v>
      </c>
      <c r="AF94" s="336">
        <f t="shared" si="142"/>
        <v>7.0502290383469501E-2</v>
      </c>
      <c r="AG94" s="336">
        <f t="shared" si="142"/>
        <v>6.968841565126857E-2</v>
      </c>
      <c r="AH94" s="336">
        <f t="shared" si="142"/>
        <v>6.8843547497526025E-2</v>
      </c>
      <c r="AI94" s="336">
        <f t="shared" si="142"/>
        <v>6.8018421552598907E-2</v>
      </c>
      <c r="AJ94" s="336">
        <f t="shared" si="142"/>
        <v>6.7185702808313694E-2</v>
      </c>
      <c r="AK94" s="336">
        <f t="shared" si="142"/>
        <v>6.6330401750666276E-2</v>
      </c>
      <c r="AL94" s="336">
        <f t="shared" si="142"/>
        <v>6.5499478376301074E-2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Worcestershire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Worcestershire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Worcestershire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Worcestershire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Worcestershire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Worcestershire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Worcestershire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Worcestershire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Worcestershire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Worcestershire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Worcestershire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Worcestershire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Worcestershire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1.6704557767863033</v>
      </c>
      <c r="Y4" s="11">
        <f>'Occ T1'!D8-'Occ T1'!C8</f>
        <v>0.47358105538229189</v>
      </c>
      <c r="Z4" s="11">
        <f>'Occ T1'!E8-'Occ T1'!D8</f>
        <v>-0.86255559246285429</v>
      </c>
      <c r="AA4" s="11">
        <f>'Occ T1'!F8-'Occ T1'!E8</f>
        <v>1.7956318081992357</v>
      </c>
      <c r="AB4" s="11">
        <f>'Occ T1'!D8-'Occ T1'!B8</f>
        <v>2.1440368321685952</v>
      </c>
      <c r="AC4" s="11">
        <f>'Occ T1'!F8-'Occ T1'!D8</f>
        <v>0.93307621573638144</v>
      </c>
    </row>
    <row r="5" spans="1:29" x14ac:dyDescent="0.2">
      <c r="W5" s="10" t="str">
        <f>name!E5</f>
        <v>Professional occupations</v>
      </c>
      <c r="X5" s="11">
        <f>'Occ T1'!C9-'Occ T1'!B9</f>
        <v>3.9922048830571342</v>
      </c>
      <c r="Y5" s="11">
        <f>'Occ T1'!D9-'Occ T1'!C9</f>
        <v>1.4213534775442938</v>
      </c>
      <c r="Z5" s="11">
        <f>'Occ T1'!E9-'Occ T1'!D9</f>
        <v>2.2969360202500084</v>
      </c>
      <c r="AA5" s="11">
        <f>'Occ T1'!F9-'Occ T1'!E9</f>
        <v>4.3364100834683441</v>
      </c>
      <c r="AB5" s="11">
        <f>'Occ T1'!D9-'Occ T1'!B9</f>
        <v>5.4135583606014279</v>
      </c>
      <c r="AC5" s="11">
        <f>'Occ T1'!F9-'Occ T1'!D9</f>
        <v>6.6333461037183525</v>
      </c>
    </row>
    <row r="6" spans="1:29" x14ac:dyDescent="0.2">
      <c r="W6" s="10" t="str">
        <f>name!E6</f>
        <v>Associate professional occupations</v>
      </c>
      <c r="X6" s="11">
        <f>'Occ T1'!C10-'Occ T1'!B10</f>
        <v>1.2838829204475104</v>
      </c>
      <c r="Y6" s="11">
        <f>'Occ T1'!D10-'Occ T1'!C10</f>
        <v>0.61966062122721866</v>
      </c>
      <c r="Z6" s="11">
        <f>'Occ T1'!E10-'Occ T1'!D10</f>
        <v>1.2562839814462023</v>
      </c>
      <c r="AA6" s="11">
        <f>'Occ T1'!F10-'Occ T1'!E10</f>
        <v>2.4868255911596862</v>
      </c>
      <c r="AB6" s="11">
        <f>'Occ T1'!D10-'Occ T1'!B10</f>
        <v>1.9035435416747291</v>
      </c>
      <c r="AC6" s="11">
        <f>'Occ T1'!F10-'Occ T1'!D10</f>
        <v>3.7431095726058885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-1.3798948733045791</v>
      </c>
      <c r="Y7" s="11">
        <f>'Occ T1'!D11-'Occ T1'!C11</f>
        <v>0.42570207652331504</v>
      </c>
      <c r="Z7" s="11">
        <f>'Occ T1'!E11-'Occ T1'!D11</f>
        <v>0.42329590976818565</v>
      </c>
      <c r="AA7" s="11">
        <f>'Occ T1'!F11-'Occ T1'!E11</f>
        <v>-0.97764070318680751</v>
      </c>
      <c r="AB7" s="11">
        <f>'Occ T1'!D11-'Occ T1'!B11</f>
        <v>-0.95419279678126401</v>
      </c>
      <c r="AC7" s="11">
        <f>'Occ T1'!F11-'Occ T1'!D11</f>
        <v>-0.55434479341862186</v>
      </c>
    </row>
    <row r="8" spans="1:29" x14ac:dyDescent="0.2">
      <c r="W8" s="10" t="str">
        <f>name!E8</f>
        <v>Skilled trades occupations</v>
      </c>
      <c r="X8" s="11">
        <f>'Occ T1'!C12-'Occ T1'!B12</f>
        <v>0.15488211091696513</v>
      </c>
      <c r="Y8" s="11">
        <f>'Occ T1'!D12-'Occ T1'!C12</f>
        <v>-2.8152232966570985</v>
      </c>
      <c r="Z8" s="11">
        <f>'Occ T1'!E12-'Occ T1'!D12</f>
        <v>-0.24753089401380279</v>
      </c>
      <c r="AA8" s="11">
        <f>'Occ T1'!F12-'Occ T1'!E12</f>
        <v>-0.98757515655848849</v>
      </c>
      <c r="AB8" s="11">
        <f>'Occ T1'!D12-'Occ T1'!B12</f>
        <v>-2.6603411857401333</v>
      </c>
      <c r="AC8" s="11">
        <f>'Occ T1'!F12-'Occ T1'!D12</f>
        <v>-1.2351060505722913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0.25345998277758675</v>
      </c>
      <c r="Y9" s="11">
        <f>'Occ T1'!D13-'Occ T1'!C13</f>
        <v>-0.80091668035761288</v>
      </c>
      <c r="Z9" s="11">
        <f>'Occ T1'!E13-'Occ T1'!D13</f>
        <v>0.23008219156997711</v>
      </c>
      <c r="AA9" s="11">
        <f>'Occ T1'!F13-'Occ T1'!E13</f>
        <v>1.2160756509746911</v>
      </c>
      <c r="AB9" s="11">
        <f>'Occ T1'!D13-'Occ T1'!B13</f>
        <v>-0.54745669758002613</v>
      </c>
      <c r="AC9" s="11">
        <f>'Occ T1'!F13-'Occ T1'!D13</f>
        <v>1.4461578425446682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-0.78573643634476475</v>
      </c>
      <c r="Y10" s="11">
        <f>'Occ T1'!D14-'Occ T1'!C14</f>
        <v>-0.10324762747849547</v>
      </c>
      <c r="Z10" s="11">
        <f>'Occ T1'!E14-'Occ T1'!D14</f>
        <v>0.19869848207210694</v>
      </c>
      <c r="AA10" s="11">
        <f>'Occ T1'!F14-'Occ T1'!E14</f>
        <v>0.35591019948607183</v>
      </c>
      <c r="AB10" s="11">
        <f>'Occ T1'!D14-'Occ T1'!B14</f>
        <v>-0.88898406382326023</v>
      </c>
      <c r="AC10" s="11">
        <f>'Occ T1'!F14-'Occ T1'!D14</f>
        <v>0.55460868155817877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-0.29337207496480211</v>
      </c>
      <c r="Y11" s="11">
        <f>'Occ T1'!D15-'Occ T1'!C15</f>
        <v>-1.5682249078721835</v>
      </c>
      <c r="Z11" s="11">
        <f>'Occ T1'!E15-'Occ T1'!D15</f>
        <v>0.33991517028437812</v>
      </c>
      <c r="AA11" s="11">
        <f>'Occ T1'!F15-'Occ T1'!E15</f>
        <v>-0.30917099089612066</v>
      </c>
      <c r="AB11" s="11">
        <f>'Occ T1'!D15-'Occ T1'!B15</f>
        <v>-1.8615969828369856</v>
      </c>
      <c r="AC11" s="11">
        <f>'Occ T1'!F15-'Occ T1'!D15</f>
        <v>3.0744179388257464E-2</v>
      </c>
    </row>
    <row r="12" spans="1:29" x14ac:dyDescent="0.2">
      <c r="W12" s="10" t="str">
        <f>name!E12</f>
        <v>Elementary occupations</v>
      </c>
      <c r="X12" s="11">
        <f>'Occ T1'!C16-'Occ T1'!B16</f>
        <v>-6.2882289371483324E-2</v>
      </c>
      <c r="Y12" s="11">
        <f>'Occ T1'!D16-'Occ T1'!C16</f>
        <v>-2.0476847183115723</v>
      </c>
      <c r="Z12" s="11">
        <f>'Occ T1'!E16-'Occ T1'!D16</f>
        <v>0.44587473108571984</v>
      </c>
      <c r="AA12" s="11">
        <f>'Occ T1'!F16-'Occ T1'!E16</f>
        <v>-0.30646648264661636</v>
      </c>
      <c r="AB12" s="11">
        <f>'Occ T1'!D16-'Occ T1'!B16</f>
        <v>-2.1105670076830556</v>
      </c>
      <c r="AC12" s="11">
        <f>'Occ T1'!F16-'Occ T1'!D16</f>
        <v>0.13940824843910349</v>
      </c>
    </row>
    <row r="14" spans="1:29" x14ac:dyDescent="0.2">
      <c r="W14" s="10" t="str">
        <f>name!E3</f>
        <v>All occupations</v>
      </c>
      <c r="X14" s="11">
        <f>'Occ T1'!C18-'Occ T1'!B18</f>
        <v>4.8329999999999131</v>
      </c>
      <c r="Y14" s="11">
        <f>'Occ T1'!D18-'Occ T1'!C18</f>
        <v>-4.3949999999998681</v>
      </c>
      <c r="Z14" s="11">
        <f>'Occ T1'!E18-'Occ T1'!D18</f>
        <v>4.0809999999999036</v>
      </c>
      <c r="AA14" s="11">
        <f>'Occ T1'!F18-'Occ T1'!E18</f>
        <v>7.6100000000000136</v>
      </c>
      <c r="AB14" s="11">
        <f>'Occ T1'!D18-'Occ T1'!B18</f>
        <v>0.43800000000004502</v>
      </c>
      <c r="AC14" s="11">
        <f>'Occ T1'!F18-'Occ T1'!D18</f>
        <v>11.690999999999917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Worcestershire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0.93307621573638144</v>
      </c>
      <c r="O3" s="11">
        <f>'Occ T1'!AB64</f>
        <v>0.71486480639324057</v>
      </c>
      <c r="P3" s="11">
        <f>'Occ T1'!Q64</f>
        <v>0.21821140934316041</v>
      </c>
    </row>
    <row r="4" spans="1:16" x14ac:dyDescent="0.2">
      <c r="M4" s="10" t="str">
        <f>name!E5</f>
        <v>Professional occupations</v>
      </c>
      <c r="N4" s="11">
        <f>'Occ T1'!F65</f>
        <v>6.6333461037183525</v>
      </c>
      <c r="O4" s="11">
        <f>'Occ T1'!AB65</f>
        <v>2.9472700681220481</v>
      </c>
      <c r="P4" s="11">
        <f>'Occ T1'!Q65</f>
        <v>3.6860760355963293</v>
      </c>
    </row>
    <row r="5" spans="1:16" x14ac:dyDescent="0.2">
      <c r="M5" s="10" t="str">
        <f>name!E6</f>
        <v>Associate professional occupations</v>
      </c>
      <c r="N5" s="11">
        <f>'Occ T1'!F66</f>
        <v>3.7431095726058885</v>
      </c>
      <c r="O5" s="11">
        <f>'Occ T1'!AB66</f>
        <v>3.6687031656980018</v>
      </c>
      <c r="P5" s="11">
        <f>'Occ T1'!Q66</f>
        <v>7.440640690789202E-2</v>
      </c>
    </row>
    <row r="6" spans="1:16" x14ac:dyDescent="0.2">
      <c r="M6" s="10" t="str">
        <f>name!E7</f>
        <v>Administrative and secretarial occupations</v>
      </c>
      <c r="N6" s="11">
        <f>'Occ T1'!F67</f>
        <v>-0.55434479341862186</v>
      </c>
      <c r="O6" s="11">
        <f>'Occ T1'!AB67</f>
        <v>-1.78161697344005</v>
      </c>
      <c r="P6" s="11">
        <f>'Occ T1'!Q67</f>
        <v>1.2272721800214148</v>
      </c>
    </row>
    <row r="7" spans="1:16" x14ac:dyDescent="0.2">
      <c r="M7" s="10" t="str">
        <f>name!E8</f>
        <v>Skilled trades occupations</v>
      </c>
      <c r="N7" s="11">
        <f>'Occ T1'!F68</f>
        <v>-1.2351060505722913</v>
      </c>
      <c r="O7" s="11">
        <f>'Occ T1'!AB68</f>
        <v>0.26963956757221275</v>
      </c>
      <c r="P7" s="11">
        <f>'Occ T1'!Q68</f>
        <v>-1.504745618144506</v>
      </c>
    </row>
    <row r="8" spans="1:16" x14ac:dyDescent="0.2">
      <c r="M8" s="10" t="str">
        <f>name!E9</f>
        <v>Caring, leisure and other service occupations</v>
      </c>
      <c r="N8" s="11">
        <f>'Occ T1'!F69</f>
        <v>1.4461578425446682</v>
      </c>
      <c r="O8" s="11">
        <f>'Occ T1'!AB69</f>
        <v>1.0153151594762821</v>
      </c>
      <c r="P8" s="11">
        <f>'Occ T1'!Q69</f>
        <v>0.43084268306838736</v>
      </c>
    </row>
    <row r="9" spans="1:16" x14ac:dyDescent="0.2">
      <c r="M9" s="10" t="str">
        <f>name!E10</f>
        <v>Sales and customer service occupations</v>
      </c>
      <c r="N9" s="11">
        <f>'Occ T1'!F70</f>
        <v>0.55460868155817877</v>
      </c>
      <c r="O9" s="11">
        <f>'Occ T1'!AB70</f>
        <v>3.3280498157397531E-2</v>
      </c>
      <c r="P9" s="11">
        <f>'Occ T1'!Q70</f>
        <v>0.5213281834007697</v>
      </c>
    </row>
    <row r="10" spans="1:16" x14ac:dyDescent="0.2">
      <c r="M10" s="10" t="str">
        <f>name!E11</f>
        <v>Process, plant and machine operatives</v>
      </c>
      <c r="N10" s="11">
        <f>'Occ T1'!F71</f>
        <v>3.0744179388257464E-2</v>
      </c>
      <c r="O10" s="11">
        <f>'Occ T1'!AB71</f>
        <v>0.33496220454769143</v>
      </c>
      <c r="P10" s="11">
        <f>'Occ T1'!Q71</f>
        <v>-0.30421802515942886</v>
      </c>
    </row>
    <row r="11" spans="1:16" x14ac:dyDescent="0.2">
      <c r="M11" s="10" t="str">
        <f>name!E12</f>
        <v>Elementary occupations</v>
      </c>
      <c r="N11" s="11">
        <f>'Occ T1'!F72</f>
        <v>0.13940824843910349</v>
      </c>
      <c r="O11" s="11">
        <f>'Occ T1'!AB72</f>
        <v>-0.27350370063028695</v>
      </c>
      <c r="P11" s="11">
        <f>'Occ T1'!Q72</f>
        <v>0.412911949069386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11.690999999999917</v>
      </c>
      <c r="O13" s="11">
        <f>'Occ T1'!AB74</f>
        <v>6.9289147958965458</v>
      </c>
      <c r="P13" s="11">
        <f>'Occ T1'!Q74</f>
        <v>4.7620852041033999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Worcestershire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0.26157555889747286</v>
      </c>
      <c r="O3" s="11">
        <f>'Occ T5'!H44</f>
        <v>0.44919658721924494</v>
      </c>
      <c r="P3" s="11">
        <f>'Occ T5'!G44</f>
        <v>0.22230406961967653</v>
      </c>
    </row>
    <row r="4" spans="1:16" x14ac:dyDescent="0.2">
      <c r="M4" s="10" t="str">
        <f>name!E5</f>
        <v>Professional occupations</v>
      </c>
      <c r="N4" s="11">
        <f>'Occ T5'!I45</f>
        <v>-0.18137886262685177</v>
      </c>
      <c r="O4" s="11">
        <f>'Occ T5'!H45</f>
        <v>1.5711059681666342</v>
      </c>
      <c r="P4" s="11">
        <f>'Occ T5'!G45</f>
        <v>5.2436189981785724</v>
      </c>
    </row>
    <row r="5" spans="1:16" x14ac:dyDescent="0.2">
      <c r="M5" s="10" t="str">
        <f>name!E6</f>
        <v>Associate professional occupations</v>
      </c>
      <c r="N5" s="11">
        <f>'Occ T5'!I46</f>
        <v>0.13982364335866215</v>
      </c>
      <c r="O5" s="11">
        <f>'Occ T5'!H46</f>
        <v>1.32511422347494</v>
      </c>
      <c r="P5" s="11">
        <f>'Occ T5'!G46</f>
        <v>2.278171705772305</v>
      </c>
    </row>
    <row r="6" spans="1:16" x14ac:dyDescent="0.2">
      <c r="M6" s="10" t="str">
        <f>name!E7</f>
        <v>Administrative and secretarial occupations</v>
      </c>
      <c r="N6" s="11">
        <f>'Occ T5'!I47</f>
        <v>-5.665476803606273E-2</v>
      </c>
      <c r="O6" s="11">
        <f>'Occ T5'!H47</f>
        <v>-0.64048261159429476</v>
      </c>
      <c r="P6" s="11">
        <f>'Occ T5'!G47</f>
        <v>0.1427925862117192</v>
      </c>
    </row>
    <row r="7" spans="1:16" x14ac:dyDescent="0.2">
      <c r="M7" s="10" t="str">
        <f>name!E8</f>
        <v>Skilled trades occupations</v>
      </c>
      <c r="N7" s="11">
        <f>'Occ T5'!I48</f>
        <v>0.1154423779835545</v>
      </c>
      <c r="O7" s="11">
        <f>'Occ T5'!H48</f>
        <v>0.37965872213312535</v>
      </c>
      <c r="P7" s="11">
        <f>'Occ T5'!G48</f>
        <v>-1.730207150688976</v>
      </c>
    </row>
    <row r="8" spans="1:16" x14ac:dyDescent="0.2">
      <c r="M8" s="10" t="str">
        <f>name!E9</f>
        <v>Caring, leisure and other service occupations</v>
      </c>
      <c r="N8" s="11">
        <f>'Occ T5'!I49</f>
        <v>0.3206780007414185</v>
      </c>
      <c r="O8" s="11">
        <f>'Occ T5'!H49</f>
        <v>-2.5580120281434304E-3</v>
      </c>
      <c r="P8" s="11">
        <f>'Occ T5'!G49</f>
        <v>1.1280378538313878</v>
      </c>
    </row>
    <row r="9" spans="1:16" x14ac:dyDescent="0.2">
      <c r="M9" s="10" t="str">
        <f>name!E10</f>
        <v>Sales and customer service occupations</v>
      </c>
      <c r="N9" s="11">
        <f>'Occ T5'!I50</f>
        <v>-8.9417596921628095E-2</v>
      </c>
      <c r="O9" s="11">
        <f>'Occ T5'!H50</f>
        <v>0.46499270605305565</v>
      </c>
      <c r="P9" s="11">
        <f>'Occ T5'!G50</f>
        <v>0.17903357242673845</v>
      </c>
    </row>
    <row r="10" spans="1:16" x14ac:dyDescent="0.2">
      <c r="M10" s="10" t="str">
        <f>name!E11</f>
        <v>Process, plant and machine operatives</v>
      </c>
      <c r="N10" s="11">
        <f>'Occ T5'!I51</f>
        <v>0.34289167323010949</v>
      </c>
      <c r="O10" s="11">
        <f>'Occ T5'!H51</f>
        <v>0.40993214441295645</v>
      </c>
      <c r="P10" s="11">
        <f>'Occ T5'!G51</f>
        <v>-0.72207963825479737</v>
      </c>
    </row>
    <row r="11" spans="1:16" x14ac:dyDescent="0.2">
      <c r="M11" s="10" t="str">
        <f>name!E12</f>
        <v>Elementary occupations</v>
      </c>
      <c r="N11" s="11">
        <f>'Occ T5'!I52</f>
        <v>0.51296891017448387</v>
      </c>
      <c r="O11" s="11">
        <f>'Occ T5'!H52</f>
        <v>-0.93144715545448165</v>
      </c>
      <c r="P11" s="11">
        <f>'Occ T5'!G52</f>
        <v>0.55788649371910903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1.3659289368011578</v>
      </c>
      <c r="O13" s="11">
        <f>'Occ T5'!H54</f>
        <v>3.0255125723830503</v>
      </c>
      <c r="P13" s="11">
        <f>'Occ T5'!G54</f>
        <v>7.2995584908157269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7.5525533005715073E-2</v>
      </c>
      <c r="O18" s="11">
        <f>'Occ T5'!AN44</f>
        <v>0.32323316568976534</v>
      </c>
      <c r="P18" s="11">
        <f>'Occ T5'!AM44</f>
        <v>0.31610610769775604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8.2946818306819603E-2</v>
      </c>
      <c r="O19" s="11">
        <f>'Occ T5'!AN45</f>
        <v>0.97933402349648535</v>
      </c>
      <c r="P19" s="11">
        <f>'Occ T5'!AM45</f>
        <v>1.8849892263187442</v>
      </c>
    </row>
    <row r="20" spans="13:16" x14ac:dyDescent="0.2">
      <c r="M20" s="10" t="str">
        <f t="shared" si="0"/>
        <v>Associate professional occupations</v>
      </c>
      <c r="N20" s="11">
        <f>'Occ T5'!AO46</f>
        <v>2.1077465532064799E-2</v>
      </c>
      <c r="O20" s="11">
        <f>'Occ T5'!AN46</f>
        <v>1.2011161601640228</v>
      </c>
      <c r="P20" s="11">
        <f>'Occ T5'!AM46</f>
        <v>2.4465095400019257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-0.13466044479011213</v>
      </c>
      <c r="O21" s="11">
        <f>'Occ T5'!AN47</f>
        <v>-0.73028697122647745</v>
      </c>
      <c r="P21" s="11">
        <f>'Occ T5'!AM47</f>
        <v>-0.91666955742346623</v>
      </c>
    </row>
    <row r="22" spans="13:16" x14ac:dyDescent="0.2">
      <c r="M22" s="10" t="str">
        <f t="shared" si="0"/>
        <v>Skilled trades occupations</v>
      </c>
      <c r="N22" s="11">
        <f>'Occ T5'!AO48</f>
        <v>8.6637006837354535E-2</v>
      </c>
      <c r="O22" s="11">
        <f>'Occ T5'!AN48</f>
        <v>0.11089306830549012</v>
      </c>
      <c r="P22" s="11">
        <f>'Occ T5'!AM48</f>
        <v>7.2109492429368038E-2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0.20475509375990997</v>
      </c>
      <c r="O23" s="11">
        <f>'Occ T5'!AN49</f>
        <v>-0.20948800376644794</v>
      </c>
      <c r="P23" s="11">
        <f>'Occ T5'!AM49</f>
        <v>1.0200480694828133</v>
      </c>
    </row>
    <row r="24" spans="13:16" x14ac:dyDescent="0.2">
      <c r="M24" s="10" t="str">
        <f t="shared" si="0"/>
        <v>Sales and customer service occupations</v>
      </c>
      <c r="N24" s="11">
        <f>'Occ T5'!AO50</f>
        <v>-6.3478587619604759E-2</v>
      </c>
      <c r="O24" s="11">
        <f>'Occ T5'!AN50</f>
        <v>0.15488538984201838</v>
      </c>
      <c r="P24" s="11">
        <f>'Occ T5'!AM50</f>
        <v>-5.8126304065012624E-2</v>
      </c>
    </row>
    <row r="25" spans="13:16" x14ac:dyDescent="0.2">
      <c r="M25" s="10" t="str">
        <f t="shared" si="0"/>
        <v>Process, plant and machine operatives</v>
      </c>
      <c r="N25" s="11">
        <f>'Occ T5'!AO51</f>
        <v>3.3239970372739375E-2</v>
      </c>
      <c r="O25" s="11">
        <f>'Occ T5'!AN51</f>
        <v>0.19687358929860899</v>
      </c>
      <c r="P25" s="11">
        <f>'Occ T5'!AM51</f>
        <v>0.10484864487634449</v>
      </c>
    </row>
    <row r="26" spans="13:16" x14ac:dyDescent="0.2">
      <c r="M26" s="10" t="str">
        <f t="shared" si="0"/>
        <v>Elementary occupations</v>
      </c>
      <c r="N26" s="11">
        <f>'Occ T5'!AO52</f>
        <v>0.24783041587217625</v>
      </c>
      <c r="O26" s="11">
        <f>'Occ T5'!AN52</f>
        <v>-0.67620662216791594</v>
      </c>
      <c r="P26" s="11">
        <f>'Occ T5'!AM52</f>
        <v>0.15487250566546074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0.55387327127706332</v>
      </c>
      <c r="O28" s="11">
        <f>'Occ T5'!AN54</f>
        <v>1.350353799635549</v>
      </c>
      <c r="P28" s="11">
        <f>'Occ T5'!AM54</f>
        <v>5.0246877249839272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0.18605002589175745</v>
      </c>
      <c r="O33" s="11">
        <f>'Occ T5'!X44</f>
        <v>0.12596342152947959</v>
      </c>
      <c r="P33" s="11">
        <f>'Occ T5'!W44</f>
        <v>-9.380203807807419E-2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-0.26432568093367026</v>
      </c>
      <c r="O34" s="11">
        <f>'Occ T5'!X45</f>
        <v>0.59177194467015104</v>
      </c>
      <c r="P34" s="11">
        <f>'Occ T5'!W45</f>
        <v>3.3586297718598281</v>
      </c>
    </row>
    <row r="35" spans="1:16" x14ac:dyDescent="0.2">
      <c r="M35" s="10" t="str">
        <f t="shared" si="1"/>
        <v>Associate professional occupations</v>
      </c>
      <c r="N35" s="11">
        <f>'Occ T5'!Y46</f>
        <v>0.11874617782659658</v>
      </c>
      <c r="O35" s="11">
        <f>'Occ T5'!X46</f>
        <v>0.12399806331091501</v>
      </c>
      <c r="P35" s="11">
        <f>'Occ T5'!W46</f>
        <v>-0.16833783422960646</v>
      </c>
    </row>
    <row r="36" spans="1:16" x14ac:dyDescent="0.2">
      <c r="M36" s="10" t="str">
        <f t="shared" si="1"/>
        <v>Administrative and secretarial occupations</v>
      </c>
      <c r="N36" s="11">
        <f>'Occ T5'!Y47</f>
        <v>7.8005676754049735E-2</v>
      </c>
      <c r="O36" s="11">
        <f>'Occ T5'!X47</f>
        <v>8.9804359632177588E-2</v>
      </c>
      <c r="P36" s="11">
        <f>'Occ T5'!W47</f>
        <v>1.0594621436351845</v>
      </c>
    </row>
    <row r="37" spans="1:16" x14ac:dyDescent="0.2">
      <c r="M37" s="10" t="str">
        <f t="shared" si="1"/>
        <v>Skilled trades occupations</v>
      </c>
      <c r="N37" s="11">
        <f>'Occ T5'!Y48</f>
        <v>2.8805371146200187E-2</v>
      </c>
      <c r="O37" s="11">
        <f>'Occ T5'!X48</f>
        <v>0.26876565382763384</v>
      </c>
      <c r="P37" s="11">
        <f>'Occ T5'!W48</f>
        <v>-1.8023166431183402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0.11592290698150803</v>
      </c>
      <c r="O38" s="11">
        <f>'Occ T5'!X49</f>
        <v>0.20692999173830351</v>
      </c>
      <c r="P38" s="11">
        <f>'Occ T5'!W49</f>
        <v>0.10798978434857553</v>
      </c>
    </row>
    <row r="39" spans="1:16" x14ac:dyDescent="0.2">
      <c r="M39" s="10" t="str">
        <f t="shared" si="1"/>
        <v>Sales and customer service occupations</v>
      </c>
      <c r="N39" s="11">
        <f>'Occ T5'!Y50</f>
        <v>-2.5939009302023031E-2</v>
      </c>
      <c r="O39" s="11">
        <f>'Occ T5'!X50</f>
        <v>0.31010731621104304</v>
      </c>
      <c r="P39" s="11">
        <f>'Occ T5'!W50</f>
        <v>0.23715987649175041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Worcestershire</v>
      </c>
      <c r="M40" s="10" t="str">
        <f t="shared" si="1"/>
        <v>Process, plant and machine operatives</v>
      </c>
      <c r="N40" s="11">
        <f>'Occ T5'!Y51</f>
        <v>0.30965170285737176</v>
      </c>
      <c r="O40" s="11">
        <f>'Occ T5'!X51</f>
        <v>0.21305855511434668</v>
      </c>
      <c r="P40" s="11">
        <f>'Occ T5'!W51</f>
        <v>-0.82692828313114841</v>
      </c>
    </row>
    <row r="41" spans="1:16" x14ac:dyDescent="0.2">
      <c r="M41" s="10" t="str">
        <f t="shared" si="1"/>
        <v>Elementary occupations</v>
      </c>
      <c r="N41" s="11">
        <f>'Occ T5'!Y52</f>
        <v>0.26513849430230774</v>
      </c>
      <c r="O41" s="11">
        <f>'Occ T5'!X52</f>
        <v>-0.25524053328656748</v>
      </c>
      <c r="P41" s="11">
        <f>'Occ T5'!W52</f>
        <v>0.40301398805364563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0.81205566552409714</v>
      </c>
      <c r="O43" s="11">
        <f>'Occ T5'!X54</f>
        <v>1.6751587727474853</v>
      </c>
      <c r="P43" s="11">
        <f>'Occ T5'!W54</f>
        <v>2.2748707658318139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Worcestershire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Worcestershire, Worcestershire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1.6704360530966684</v>
      </c>
      <c r="C5" s="11">
        <f>HLOOKUP(C$3,'Qual F1'!$M$4:$BW$14,11,FALSE)</f>
        <v>2.3263177400483634</v>
      </c>
      <c r="D5" s="11">
        <f>HLOOKUP(D$3,'Qual F1'!$M$4:$BW$14,11,FALSE)</f>
        <v>2.2511977726342174</v>
      </c>
      <c r="E5" s="11">
        <f>HLOOKUP(E$3,'Qual F1'!$M$4:$BW$14,11,FALSE)</f>
        <v>2.9133257429276553</v>
      </c>
      <c r="F5" s="11">
        <f>HLOOKUP(F$3,'Qual F1'!$M$4:$BW$14,11,FALSE)</f>
        <v>4.3197420110578912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11.269053452480437</v>
      </c>
      <c r="C6" s="11">
        <f>HLOOKUP(C$3,'Qual F1'!$M$4:$BW$14,10,FALSE)</f>
        <v>15.937233060747005</v>
      </c>
      <c r="D6" s="11">
        <f>HLOOKUP(D$3,'Qual F1'!$M$4:$BW$14,10,FALSE)</f>
        <v>15.830522442779559</v>
      </c>
      <c r="E6" s="11">
        <f>HLOOKUP(E$3,'Qual F1'!$M$4:$BW$14,10,FALSE)</f>
        <v>20.132710572884651</v>
      </c>
      <c r="F6" s="11">
        <f>HLOOKUP(F$3,'Qual F1'!$M$4:$BW$14,10,FALSE)</f>
        <v>30.011180449349769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27.279960469463973</v>
      </c>
      <c r="C7" s="11">
        <f>HLOOKUP(C$3,'Qual F1'!$M$4:$BW$14,9,FALSE)</f>
        <v>27.274676307659231</v>
      </c>
      <c r="D7" s="11">
        <f>HLOOKUP(D$3,'Qual F1'!$M$4:$BW$14,9,FALSE)</f>
        <v>30.200819665454187</v>
      </c>
      <c r="E7" s="11">
        <f>HLOOKUP(E$3,'Qual F1'!$M$4:$BW$14,9,FALSE)</f>
        <v>32.302899264871996</v>
      </c>
      <c r="F7" s="11">
        <f>HLOOKUP(F$3,'Qual F1'!$M$4:$BW$14,9,FALSE)</f>
        <v>37.720092636875123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8.6428761382344188</v>
      </c>
      <c r="C8" s="11">
        <f>HLOOKUP(C$3,'Qual F1'!$M$4:$BW$14,8,FALSE)</f>
        <v>8.0681827042377403</v>
      </c>
      <c r="D8" s="11">
        <f>HLOOKUP(D$3,'Qual F1'!$M$4:$BW$14,8,FALSE)</f>
        <v>8.9717683778530386</v>
      </c>
      <c r="E8" s="11">
        <f>HLOOKUP(E$3,'Qual F1'!$M$4:$BW$14,8,FALSE)</f>
        <v>8.8494117631570663</v>
      </c>
      <c r="F8" s="11">
        <f>HLOOKUP(F$3,'Qual F1'!$M$4:$BW$14,8,FALSE)</f>
        <v>9.9167045223856896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8.5202528280237644</v>
      </c>
      <c r="C9" s="11">
        <f>HLOOKUP(C$3,'Qual F1'!$M$4:$BW$14,7,FALSE)</f>
        <v>8.1724029414561254</v>
      </c>
      <c r="D9" s="11">
        <f>HLOOKUP(D$3,'Qual F1'!$M$4:$BW$14,7,FALSE)</f>
        <v>8.8898733951584479</v>
      </c>
      <c r="E9" s="11">
        <f>HLOOKUP(E$3,'Qual F1'!$M$4:$BW$14,7,FALSE)</f>
        <v>9.2613652881586788</v>
      </c>
      <c r="F9" s="11">
        <f>HLOOKUP(F$3,'Qual F1'!$M$4:$BW$14,7,FALSE)</f>
        <v>10.802907324937751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30.857183439266432</v>
      </c>
      <c r="C10" s="11">
        <f>HLOOKUP(C$3,'Qual F1'!$M$4:$BW$14,6,FALSE)</f>
        <v>33.794159335200597</v>
      </c>
      <c r="D10" s="11">
        <f>HLOOKUP(D$3,'Qual F1'!$M$4:$BW$14,6,FALSE)</f>
        <v>32.119737448016622</v>
      </c>
      <c r="E10" s="11">
        <f>HLOOKUP(E$3,'Qual F1'!$M$4:$BW$14,6,FALSE)</f>
        <v>33.406022170517559</v>
      </c>
      <c r="F10" s="11">
        <f>HLOOKUP(F$3,'Qual F1'!$M$4:$BW$14,6,FALSE)</f>
        <v>33.889362652655635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34.304817011772748</v>
      </c>
      <c r="C11" s="11">
        <f>HLOOKUP(C$3,'Qual F1'!$M$4:$BW$14,5,FALSE)</f>
        <v>35.849331578659857</v>
      </c>
      <c r="D11" s="11">
        <f>HLOOKUP(D$3,'Qual F1'!$M$4:$BW$14,5,FALSE)</f>
        <v>30.828192577558248</v>
      </c>
      <c r="E11" s="11">
        <f>HLOOKUP(E$3,'Qual F1'!$M$4:$BW$14,5,FALSE)</f>
        <v>32.445038184603575</v>
      </c>
      <c r="F11" s="11">
        <f>HLOOKUP(F$3,'Qual F1'!$M$4:$BW$14,5,FALSE)</f>
        <v>28.807753519718062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22.535713848063693</v>
      </c>
      <c r="C12" s="11">
        <f>HLOOKUP(C$3,'Qual F1'!$M$4:$BW$14,4,FALSE)</f>
        <v>20.775149980428317</v>
      </c>
      <c r="D12" s="11">
        <f>HLOOKUP(D$3,'Qual F1'!$M$4:$BW$14,4,FALSE)</f>
        <v>18.829213573057331</v>
      </c>
      <c r="E12" s="11">
        <f>HLOOKUP(E$3,'Qual F1'!$M$4:$BW$14,4,FALSE)</f>
        <v>16.335109953462851</v>
      </c>
      <c r="F12" s="11">
        <f>HLOOKUP(F$3,'Qual F1'!$M$4:$BW$14,4,FALSE)</f>
        <v>10.162574544524368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12.691706759597965</v>
      </c>
      <c r="C13" s="11">
        <f>HLOOKUP(C$3,'Qual F1'!$M$4:$BW$14,3,FALSE)</f>
        <v>10.407546351562594</v>
      </c>
      <c r="D13" s="11">
        <f>HLOOKUP(D$3,'Qual F1'!$M$4:$BW$14,3,FALSE)</f>
        <v>10.288674747488331</v>
      </c>
      <c r="E13" s="11">
        <f>HLOOKUP(E$3,'Qual F1'!$M$4:$BW$14,3,FALSE)</f>
        <v>6.6451170594160356</v>
      </c>
      <c r="F13" s="11">
        <f>HLOOKUP(F$3,'Qual F1'!$M$4:$BW$14,3,FALSE)</f>
        <v>4.2706823384956447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157.77200000000011</v>
      </c>
      <c r="C15" s="11">
        <f t="shared" ref="C15:F15" si="0">SUM(C5:C13)</f>
        <v>162.60499999999982</v>
      </c>
      <c r="D15" s="11">
        <f t="shared" si="0"/>
        <v>158.20999999999998</v>
      </c>
      <c r="E15" s="11">
        <f t="shared" si="0"/>
        <v>162.29100000000008</v>
      </c>
      <c r="F15" s="11">
        <f t="shared" si="0"/>
        <v>169.90099999999995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1.0587658476134343</v>
      </c>
      <c r="C19" s="18">
        <f t="shared" si="1"/>
        <v>1.4306557240234716</v>
      </c>
      <c r="D19" s="18">
        <f t="shared" si="1"/>
        <v>1.4229174973985321</v>
      </c>
      <c r="E19" s="18">
        <f t="shared" si="1"/>
        <v>1.7951246482723342</v>
      </c>
      <c r="F19" s="18">
        <f t="shared" si="1"/>
        <v>2.5425053478542754</v>
      </c>
      <c r="G19" s="11"/>
    </row>
    <row r="20" spans="1:7" x14ac:dyDescent="0.2">
      <c r="A20" t="str">
        <f>$A6</f>
        <v>RQF7 Other higher degree</v>
      </c>
      <c r="B20" s="18">
        <f t="shared" si="1"/>
        <v>7.142619382704428</v>
      </c>
      <c r="C20" s="18">
        <f t="shared" si="1"/>
        <v>9.80119495756405</v>
      </c>
      <c r="D20" s="18">
        <f t="shared" si="1"/>
        <v>10.006018862764403</v>
      </c>
      <c r="E20" s="18">
        <f t="shared" si="1"/>
        <v>12.405315496783334</v>
      </c>
      <c r="F20" s="18">
        <f t="shared" si="1"/>
        <v>17.6639221954843</v>
      </c>
      <c r="G20" s="11"/>
    </row>
    <row r="21" spans="1:7" x14ac:dyDescent="0.2">
      <c r="A21" t="str">
        <f>$A7</f>
        <v>RQF6 First degree</v>
      </c>
      <c r="B21" s="18">
        <f t="shared" si="1"/>
        <v>17.290748972862076</v>
      </c>
      <c r="C21" s="18">
        <f t="shared" si="1"/>
        <v>16.773577877469489</v>
      </c>
      <c r="D21" s="18">
        <f t="shared" si="1"/>
        <v>19.089071275806958</v>
      </c>
      <c r="E21" s="18">
        <f t="shared" si="1"/>
        <v>19.904307241234559</v>
      </c>
      <c r="F21" s="18">
        <f t="shared" si="1"/>
        <v>22.201218731423083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5.4780798482838611</v>
      </c>
      <c r="C22" s="18">
        <f t="shared" si="3"/>
        <v>4.9618294051460596</v>
      </c>
      <c r="D22" s="18">
        <f t="shared" si="3"/>
        <v>5.6707972807363882</v>
      </c>
      <c r="E22" s="18">
        <f t="shared" si="3"/>
        <v>5.4528050003740578</v>
      </c>
      <c r="F22" s="18">
        <f t="shared" si="3"/>
        <v>5.8367546526422398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5.4003580027024816</v>
      </c>
      <c r="C23" s="18">
        <f t="shared" si="4"/>
        <v>5.0259235210824604</v>
      </c>
      <c r="D23" s="18">
        <f t="shared" si="4"/>
        <v>5.6190338127542185</v>
      </c>
      <c r="E23" s="18">
        <f t="shared" si="4"/>
        <v>5.7066413344909295</v>
      </c>
      <c r="F23" s="18">
        <f t="shared" si="4"/>
        <v>6.358354173864635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19.558085997050433</v>
      </c>
      <c r="C24" s="18">
        <f t="shared" si="5"/>
        <v>20.782976744380942</v>
      </c>
      <c r="D24" s="18">
        <f t="shared" si="5"/>
        <v>20.301964128700227</v>
      </c>
      <c r="E24" s="18">
        <f t="shared" si="5"/>
        <v>20.584026329566978</v>
      </c>
      <c r="F24" s="18">
        <f t="shared" si="5"/>
        <v>19.946535130844222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21.743285888353274</v>
      </c>
      <c r="C25" s="18">
        <f t="shared" si="6"/>
        <v>22.046881448085788</v>
      </c>
      <c r="D25" s="18">
        <f t="shared" si="6"/>
        <v>19.485615686466247</v>
      </c>
      <c r="E25" s="18">
        <f t="shared" si="6"/>
        <v>19.991889990574681</v>
      </c>
      <c r="F25" s="18">
        <f t="shared" si="6"/>
        <v>16.955611514775114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14.283721983662295</v>
      </c>
      <c r="C26" s="18">
        <f>C12/C$15*100</f>
        <v>12.776452126581802</v>
      </c>
      <c r="D26" s="18">
        <f t="shared" si="7"/>
        <v>11.901405456707751</v>
      </c>
      <c r="E26" s="18">
        <f t="shared" si="7"/>
        <v>10.065320907174669</v>
      </c>
      <c r="F26" s="18">
        <f t="shared" si="7"/>
        <v>5.9814683518780765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8.0443340767677132</v>
      </c>
      <c r="C27" s="18">
        <f>C13/C$15*100</f>
        <v>6.4005081956659424</v>
      </c>
      <c r="D27" s="18">
        <f t="shared" si="8"/>
        <v>6.5031759986652755</v>
      </c>
      <c r="E27" s="18">
        <f t="shared" si="8"/>
        <v>4.0945690515284472</v>
      </c>
      <c r="F27" s="18">
        <f t="shared" si="8"/>
        <v>2.5136299012340397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8.632505052562788</v>
      </c>
      <c r="C33" s="18">
        <f t="shared" si="9"/>
        <v>-3.229136163170232</v>
      </c>
      <c r="D33" s="18">
        <f t="shared" si="9"/>
        <v>5.2919282613558716</v>
      </c>
      <c r="E33" s="18">
        <f t="shared" si="9"/>
        <v>4.0176113292924365</v>
      </c>
      <c r="F33" s="18">
        <f>IF(F$3-D$3 &lt;&gt; 0,(EXP(LN(F5/D5)/(F$3-D$3))-1)*100,0)</f>
        <v>4.4406607257554631</v>
      </c>
    </row>
    <row r="34" spans="1:6" x14ac:dyDescent="0.2">
      <c r="A34" t="str">
        <f>$A20</f>
        <v>RQF7 Other higher degree</v>
      </c>
      <c r="B34" s="18">
        <f t="shared" si="9"/>
        <v>9.0514315831998537</v>
      </c>
      <c r="C34" s="18">
        <f t="shared" si="9"/>
        <v>-0.66956803330103787</v>
      </c>
      <c r="D34" s="18">
        <f t="shared" si="9"/>
        <v>4.9255852972811098</v>
      </c>
      <c r="E34" s="18">
        <f t="shared" si="9"/>
        <v>4.0730021847057207</v>
      </c>
      <c r="F34" s="18">
        <f t="shared" ref="F34:F43" si="10">IF(F$3-D$3 &lt;&gt; 0,(EXP(LN(F6/D6)/(F$3-D$3))-1)*100,0)</f>
        <v>4.3564240127347276</v>
      </c>
    </row>
    <row r="35" spans="1:6" x14ac:dyDescent="0.2">
      <c r="A35" t="str">
        <f>$A21</f>
        <v>RQF6 First degree</v>
      </c>
      <c r="B35" s="18">
        <f t="shared" si="9"/>
        <v>-4.8428824564905604E-3</v>
      </c>
      <c r="C35" s="18">
        <f t="shared" si="9"/>
        <v>10.72842560911802</v>
      </c>
      <c r="D35" s="18">
        <f t="shared" si="9"/>
        <v>1.3548545161354841</v>
      </c>
      <c r="E35" s="18">
        <f t="shared" si="9"/>
        <v>1.5624396880264291</v>
      </c>
      <c r="F35" s="18">
        <f t="shared" si="10"/>
        <v>1.4931974341461762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-1.7054681066834942</v>
      </c>
      <c r="C36" s="18">
        <f t="shared" ref="C36:E36" si="12">IF(D$3-C$3 &lt;&gt; 0,(EXP(LN(D8/C8)/(D$3-C$3))-1)*100,0)</f>
        <v>11.199370499390128</v>
      </c>
      <c r="D36" s="18">
        <f t="shared" si="12"/>
        <v>-0.27425943660436269</v>
      </c>
      <c r="E36" s="18">
        <f t="shared" si="12"/>
        <v>1.1452045423331114</v>
      </c>
      <c r="F36" s="18">
        <f t="shared" si="10"/>
        <v>0.66981905716125834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-1.0366649949501872</v>
      </c>
      <c r="C37" s="18">
        <f t="shared" si="13"/>
        <v>8.7791859853460164</v>
      </c>
      <c r="D37" s="18">
        <f t="shared" si="13"/>
        <v>0.82213449539938477</v>
      </c>
      <c r="E37" s="18">
        <f t="shared" si="13"/>
        <v>1.5515516669912577</v>
      </c>
      <c r="F37" s="18">
        <f t="shared" si="10"/>
        <v>1.3078281417588489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2.2989889013649734</v>
      </c>
      <c r="C38" s="18">
        <f t="shared" si="14"/>
        <v>-4.9547670962179158</v>
      </c>
      <c r="D38" s="18">
        <f t="shared" si="14"/>
        <v>0.78840110822759879</v>
      </c>
      <c r="E38" s="18">
        <f t="shared" si="14"/>
        <v>0.14375313441952198</v>
      </c>
      <c r="F38" s="18">
        <f t="shared" si="10"/>
        <v>0.35817635150749982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1.1070615710315757</v>
      </c>
      <c r="C39" s="18">
        <f t="shared" si="15"/>
        <v>-14.006227675638328</v>
      </c>
      <c r="D39" s="18">
        <f t="shared" si="15"/>
        <v>1.0276021416569581</v>
      </c>
      <c r="E39" s="18">
        <f t="shared" si="15"/>
        <v>-1.1819885242453587</v>
      </c>
      <c r="F39" s="18">
        <f t="shared" si="10"/>
        <v>-0.45088076289447887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-2.0130562504980576</v>
      </c>
      <c r="C40" s="18">
        <f t="shared" si="16"/>
        <v>-9.3666539553466492</v>
      </c>
      <c r="D40" s="18">
        <f t="shared" si="16"/>
        <v>-2.8018551108878409</v>
      </c>
      <c r="E40" s="18">
        <f t="shared" si="16"/>
        <v>-4.6351855275596048</v>
      </c>
      <c r="F40" s="18">
        <f t="shared" si="10"/>
        <v>-4.0279501660258283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-4.839419834951741</v>
      </c>
      <c r="C41" s="18">
        <f t="shared" si="17"/>
        <v>-1.1421674240866153</v>
      </c>
      <c r="D41" s="18">
        <f t="shared" si="17"/>
        <v>-8.3719087794502549</v>
      </c>
      <c r="E41" s="18">
        <f t="shared" si="17"/>
        <v>-4.3247813698899957</v>
      </c>
      <c r="F41" s="18">
        <f t="shared" si="10"/>
        <v>-5.6933056774425062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0.75717704896560711</v>
      </c>
      <c r="C43" s="18">
        <f t="shared" ref="C43" si="18">IF(D$3-C$3 &lt;&gt; 0,(EXP(LN(D15/C15)/(D$3-C$3))-1)*100,0)</f>
        <v>-2.7028689154699137</v>
      </c>
      <c r="D43" s="18">
        <f>IF(E$3-D$3 &lt;&gt; 0,(EXP(LN(E15/D15)/(E$3-D$3))-1)*100,0)</f>
        <v>0.51065453157654872</v>
      </c>
      <c r="E43" s="18">
        <f>IF(F$3-E$3 &lt;&gt; 0,(EXP(LN(F15/E15)/(F$3-E$3))-1)*100,0)</f>
        <v>0.4593005096997782</v>
      </c>
      <c r="F43" s="18">
        <f t="shared" si="10"/>
        <v>0.47641560095557089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0.65588168695169502</v>
      </c>
      <c r="C47" s="27">
        <f>D5-C5</f>
        <v>-7.511996741414606E-2</v>
      </c>
      <c r="D47" s="27">
        <f>E5-D5</f>
        <v>0.66212797029343795</v>
      </c>
      <c r="E47" s="27">
        <f>F5-E5</f>
        <v>1.4064162681302359</v>
      </c>
      <c r="F47" s="27">
        <f>F5-D5</f>
        <v>2.0685442384236739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4.6681796082665681</v>
      </c>
      <c r="C48" s="27">
        <f t="shared" si="20"/>
        <v>-0.10671061796744574</v>
      </c>
      <c r="D48" s="27">
        <f t="shared" si="20"/>
        <v>4.3021881301050922</v>
      </c>
      <c r="E48" s="27">
        <f t="shared" si="20"/>
        <v>9.8784698764651182</v>
      </c>
      <c r="F48" s="27">
        <f t="shared" ref="F48:F57" si="21">F6-D6</f>
        <v>14.18065800657021</v>
      </c>
    </row>
    <row r="49" spans="1:6" x14ac:dyDescent="0.2">
      <c r="A49" t="str">
        <f t="shared" si="19"/>
        <v>RQF6 First degree</v>
      </c>
      <c r="B49" s="27">
        <f t="shared" ref="B49:E49" si="22">C7-B7</f>
        <v>-5.2841618047416716E-3</v>
      </c>
      <c r="C49" s="27">
        <f t="shared" si="22"/>
        <v>2.926143357794956</v>
      </c>
      <c r="D49" s="27">
        <f t="shared" si="22"/>
        <v>2.1020795994178094</v>
      </c>
      <c r="E49" s="27">
        <f t="shared" si="22"/>
        <v>5.4171933720031262</v>
      </c>
      <c r="F49" s="27">
        <f t="shared" si="21"/>
        <v>7.5192729714209356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-0.57469343399667849</v>
      </c>
      <c r="C50" s="27">
        <f t="shared" si="23"/>
        <v>0.90358567361529829</v>
      </c>
      <c r="D50" s="27">
        <f t="shared" si="23"/>
        <v>-0.12235661469597225</v>
      </c>
      <c r="E50" s="27">
        <f t="shared" si="23"/>
        <v>1.0672927592286232</v>
      </c>
      <c r="F50" s="27">
        <f t="shared" si="21"/>
        <v>0.94493614453265096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-0.34784988656763893</v>
      </c>
      <c r="C51" s="27">
        <f t="shared" si="24"/>
        <v>0.71747045370232243</v>
      </c>
      <c r="D51" s="27">
        <f t="shared" si="24"/>
        <v>0.37149189300023089</v>
      </c>
      <c r="E51" s="27">
        <f t="shared" si="24"/>
        <v>1.541542036779072</v>
      </c>
      <c r="F51" s="27">
        <f t="shared" si="21"/>
        <v>1.9130339297793029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2.9369758959341645</v>
      </c>
      <c r="C52" s="27">
        <f t="shared" si="25"/>
        <v>-1.6744218871839749</v>
      </c>
      <c r="D52" s="27">
        <f t="shared" si="25"/>
        <v>1.2862847225009375</v>
      </c>
      <c r="E52" s="27">
        <f t="shared" si="25"/>
        <v>0.48334048213807534</v>
      </c>
      <c r="F52" s="27">
        <f t="shared" si="21"/>
        <v>1.7696252046390128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1.5445145668871092</v>
      </c>
      <c r="C53" s="27">
        <f>D11-C11</f>
        <v>-5.0211390011016093</v>
      </c>
      <c r="D53" s="27">
        <f t="shared" si="26"/>
        <v>1.6168456070453274</v>
      </c>
      <c r="E53" s="27">
        <f t="shared" si="26"/>
        <v>-3.6372846648855131</v>
      </c>
      <c r="F53" s="27">
        <f t="shared" si="21"/>
        <v>-2.0204390578401856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-1.7605638676353763</v>
      </c>
      <c r="C54" s="27">
        <f t="shared" si="27"/>
        <v>-1.9459364073709864</v>
      </c>
      <c r="D54" s="27">
        <f t="shared" si="27"/>
        <v>-2.4941036195944797</v>
      </c>
      <c r="E54" s="27">
        <f t="shared" si="27"/>
        <v>-6.172535408938483</v>
      </c>
      <c r="F54" s="27">
        <f t="shared" si="21"/>
        <v>-8.6666390285329626</v>
      </c>
    </row>
    <row r="55" spans="1:6" x14ac:dyDescent="0.2">
      <c r="A55" t="str">
        <f t="shared" si="19"/>
        <v>No Qualification</v>
      </c>
      <c r="B55" s="27">
        <f t="shared" ref="B55:E55" si="28">C13-B13</f>
        <v>-2.2841604080353708</v>
      </c>
      <c r="C55" s="27">
        <f t="shared" si="28"/>
        <v>-0.118871604074263</v>
      </c>
      <c r="D55" s="27">
        <f t="shared" si="28"/>
        <v>-3.6435576880722955</v>
      </c>
      <c r="E55" s="27">
        <f t="shared" si="28"/>
        <v>-2.3744347209203909</v>
      </c>
      <c r="F55" s="27">
        <f t="shared" si="21"/>
        <v>-6.0179924089926864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4.8329999999997142</v>
      </c>
      <c r="C57" s="29">
        <f t="shared" ref="C57" si="29">D15-C15</f>
        <v>-4.3949999999998397</v>
      </c>
      <c r="D57" s="29">
        <f>E15-D15</f>
        <v>4.0810000000001025</v>
      </c>
      <c r="E57" s="29">
        <f>F15-E15</f>
        <v>7.6099999999998715</v>
      </c>
      <c r="F57" s="29">
        <f t="shared" si="21"/>
        <v>11.690999999999974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Worcestershire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14.140147784431637</v>
      </c>
      <c r="N6" s="11">
        <v>12.849070124217555</v>
      </c>
      <c r="O6" s="11">
        <v>13.19301225010701</v>
      </c>
      <c r="P6" s="11">
        <v>13.678129444857241</v>
      </c>
      <c r="Q6" s="11">
        <v>12.403690361579756</v>
      </c>
      <c r="R6" s="11">
        <v>12.691706759597965</v>
      </c>
      <c r="S6" s="11">
        <v>11.190244158455076</v>
      </c>
      <c r="T6" s="11">
        <v>11.44446408781147</v>
      </c>
      <c r="U6" s="11">
        <v>9.4487102057266963</v>
      </c>
      <c r="V6" s="11">
        <v>10.407546351562594</v>
      </c>
      <c r="W6" s="11">
        <v>10.288674747488331</v>
      </c>
      <c r="X6" s="11">
        <v>7.5878554065307773</v>
      </c>
      <c r="Y6" s="11">
        <v>8.0054007086383976</v>
      </c>
      <c r="Z6" s="11">
        <v>7.4764229321104594</v>
      </c>
      <c r="AA6" s="11">
        <v>6.9642715024684829</v>
      </c>
      <c r="AB6" s="11">
        <v>6.6451170594160356</v>
      </c>
      <c r="AC6" s="11">
        <v>6.3513887795067596</v>
      </c>
      <c r="AD6" s="11">
        <v>6.0690995212027357</v>
      </c>
      <c r="AE6" s="11">
        <v>5.792007419680564</v>
      </c>
      <c r="AF6" s="11">
        <v>5.5241074547374742</v>
      </c>
      <c r="AG6" s="11">
        <v>5.2654491141896917</v>
      </c>
      <c r="AH6" s="11">
        <v>5.0165019487146969</v>
      </c>
      <c r="AI6" s="11">
        <v>4.7792891523942291</v>
      </c>
      <c r="AJ6" s="11">
        <v>4.5514879904616876</v>
      </c>
      <c r="AK6" s="11">
        <v>4.3422901238214919</v>
      </c>
      <c r="AL6" s="11">
        <v>4.2706823384956447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26.785077211361312</v>
      </c>
      <c r="N7" s="11">
        <v>25.388345619356858</v>
      </c>
      <c r="O7" s="11">
        <v>23.040510176773189</v>
      </c>
      <c r="P7" s="11">
        <v>21.603031181158876</v>
      </c>
      <c r="Q7" s="11">
        <v>26.447864368628686</v>
      </c>
      <c r="R7" s="11">
        <v>22.535713848063693</v>
      </c>
      <c r="S7" s="11">
        <v>21.064880786883336</v>
      </c>
      <c r="T7" s="11">
        <v>21.039961900010201</v>
      </c>
      <c r="U7" s="11">
        <v>20.794396506289836</v>
      </c>
      <c r="V7" s="11">
        <v>20.775149980428317</v>
      </c>
      <c r="W7" s="11">
        <v>18.829213573057331</v>
      </c>
      <c r="X7" s="11">
        <v>18.886766785192915</v>
      </c>
      <c r="Y7" s="11">
        <v>18.083567476697336</v>
      </c>
      <c r="Z7" s="11">
        <v>17.502989366648368</v>
      </c>
      <c r="AA7" s="11">
        <v>16.940527381610622</v>
      </c>
      <c r="AB7" s="11">
        <v>16.335109953462851</v>
      </c>
      <c r="AC7" s="11">
        <v>15.711482761299902</v>
      </c>
      <c r="AD7" s="11">
        <v>15.080840289921651</v>
      </c>
      <c r="AE7" s="11">
        <v>14.45418651427471</v>
      </c>
      <c r="AF7" s="11">
        <v>13.82895666455947</v>
      </c>
      <c r="AG7" s="11">
        <v>13.213765150024511</v>
      </c>
      <c r="AH7" s="11">
        <v>12.599056728292066</v>
      </c>
      <c r="AI7" s="11">
        <v>11.986568915340738</v>
      </c>
      <c r="AJ7" s="11">
        <v>11.378101649258523</v>
      </c>
      <c r="AK7" s="11">
        <v>10.774464654577361</v>
      </c>
      <c r="AL7" s="11">
        <v>10.162574544524368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34.309147406703637</v>
      </c>
      <c r="N8" s="11">
        <v>33.066010094840429</v>
      </c>
      <c r="O8" s="11">
        <v>33.145149829893256</v>
      </c>
      <c r="P8" s="11">
        <v>31.998340325468529</v>
      </c>
      <c r="Q8" s="11">
        <v>32.93756445452037</v>
      </c>
      <c r="R8" s="11">
        <v>34.304817011772748</v>
      </c>
      <c r="S8" s="11">
        <v>33.755180295463553</v>
      </c>
      <c r="T8" s="11">
        <v>34.470079391170472</v>
      </c>
      <c r="U8" s="11">
        <v>36.958163972478189</v>
      </c>
      <c r="V8" s="11">
        <v>35.849331578659857</v>
      </c>
      <c r="W8" s="11">
        <v>30.828192577558248</v>
      </c>
      <c r="X8" s="11">
        <v>32.54115366218246</v>
      </c>
      <c r="Y8" s="11">
        <v>32.931843212332616</v>
      </c>
      <c r="Z8" s="11">
        <v>32.785276982130675</v>
      </c>
      <c r="AA8" s="11">
        <v>32.665920685374715</v>
      </c>
      <c r="AB8" s="11">
        <v>32.445038184603575</v>
      </c>
      <c r="AC8" s="11">
        <v>32.170679344626748</v>
      </c>
      <c r="AD8" s="11">
        <v>31.862619728341063</v>
      </c>
      <c r="AE8" s="11">
        <v>31.535707761002865</v>
      </c>
      <c r="AF8" s="11">
        <v>31.190101617081037</v>
      </c>
      <c r="AG8" s="11">
        <v>30.844395345716023</v>
      </c>
      <c r="AH8" s="11">
        <v>30.478437427242735</v>
      </c>
      <c r="AI8" s="11">
        <v>30.093183103776884</v>
      </c>
      <c r="AJ8" s="11">
        <v>29.691825597773512</v>
      </c>
      <c r="AK8" s="11">
        <v>29.271640984416237</v>
      </c>
      <c r="AL8" s="11">
        <v>28.807753519718062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29.492931089411943</v>
      </c>
      <c r="N9" s="11">
        <v>27.66932051621454</v>
      </c>
      <c r="O9" s="11">
        <v>29.871769823571004</v>
      </c>
      <c r="P9" s="11">
        <v>30.00093400692921</v>
      </c>
      <c r="Q9" s="11">
        <v>33.624832625351985</v>
      </c>
      <c r="R9" s="11">
        <v>30.857183439266432</v>
      </c>
      <c r="S9" s="11">
        <v>30.363754550472695</v>
      </c>
      <c r="T9" s="11">
        <v>31.766134460295035</v>
      </c>
      <c r="U9" s="11">
        <v>34.407113721629763</v>
      </c>
      <c r="V9" s="11">
        <v>33.794159335200597</v>
      </c>
      <c r="W9" s="11">
        <v>32.119737448016622</v>
      </c>
      <c r="X9" s="11">
        <v>32.59429776854526</v>
      </c>
      <c r="Y9" s="11">
        <v>32.838009891315892</v>
      </c>
      <c r="Z9" s="11">
        <v>33.031790195007048</v>
      </c>
      <c r="AA9" s="11">
        <v>33.265086457771204</v>
      </c>
      <c r="AB9" s="11">
        <v>33.406022170517559</v>
      </c>
      <c r="AC9" s="11">
        <v>33.50186466273982</v>
      </c>
      <c r="AD9" s="11">
        <v>33.572923438841165</v>
      </c>
      <c r="AE9" s="11">
        <v>33.635805272341365</v>
      </c>
      <c r="AF9" s="11">
        <v>33.687974260411465</v>
      </c>
      <c r="AG9" s="11">
        <v>33.747095457500578</v>
      </c>
      <c r="AH9" s="11">
        <v>33.796181478095441</v>
      </c>
      <c r="AI9" s="11">
        <v>33.837375697886877</v>
      </c>
      <c r="AJ9" s="11">
        <v>33.872619132114075</v>
      </c>
      <c r="AK9" s="11">
        <v>33.900043235621226</v>
      </c>
      <c r="AL9" s="11">
        <v>33.889362652655635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6.917365653343083</v>
      </c>
      <c r="N10" s="11">
        <v>6.6318051476962507</v>
      </c>
      <c r="O10" s="11">
        <v>7.0448687767336446</v>
      </c>
      <c r="P10" s="11">
        <v>6.9332298870776761</v>
      </c>
      <c r="Q10" s="11">
        <v>7.8404761986577372</v>
      </c>
      <c r="R10" s="11">
        <v>8.5202528280237644</v>
      </c>
      <c r="S10" s="11">
        <v>8.5952506894339802</v>
      </c>
      <c r="T10" s="11">
        <v>7.4343666054473614</v>
      </c>
      <c r="U10" s="11">
        <v>7.6822753533957702</v>
      </c>
      <c r="V10" s="11">
        <v>8.1724029414561254</v>
      </c>
      <c r="W10" s="11">
        <v>8.8898733951584479</v>
      </c>
      <c r="X10" s="11">
        <v>8.9695764734326531</v>
      </c>
      <c r="Y10" s="11">
        <v>8.7408363156211504</v>
      </c>
      <c r="Z10" s="11">
        <v>8.9155913870776224</v>
      </c>
      <c r="AA10" s="11">
        <v>9.1027133908751932</v>
      </c>
      <c r="AB10" s="11">
        <v>9.2613652881586788</v>
      </c>
      <c r="AC10" s="11">
        <v>9.4127097166743123</v>
      </c>
      <c r="AD10" s="11">
        <v>9.5613911918790855</v>
      </c>
      <c r="AE10">
        <v>9.7111940869133022</v>
      </c>
      <c r="AF10">
        <v>9.8586769020625251</v>
      </c>
      <c r="AG10">
        <v>10.013781404863742</v>
      </c>
      <c r="AH10">
        <v>10.16881909758075</v>
      </c>
      <c r="AI10" s="11">
        <v>10.327844319209246</v>
      </c>
      <c r="AJ10" s="11">
        <v>10.492924303009485</v>
      </c>
      <c r="AK10" s="11">
        <v>10.654024649350589</v>
      </c>
      <c r="AL10" s="11">
        <v>10.802907324937751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8.1574293493206653</v>
      </c>
      <c r="N11" s="11">
        <v>7.8704920033975219</v>
      </c>
      <c r="O11" s="11">
        <v>8.3768506558129801</v>
      </c>
      <c r="P11" s="11">
        <v>7.993399456213055</v>
      </c>
      <c r="Q11" s="11">
        <v>8.5563140856356146</v>
      </c>
      <c r="R11" s="11">
        <v>8.6428761382344188</v>
      </c>
      <c r="S11" s="11">
        <v>9.0207685172705272</v>
      </c>
      <c r="T11" s="11">
        <v>8.0488600661323542</v>
      </c>
      <c r="U11" s="11">
        <v>8.0723652728483533</v>
      </c>
      <c r="V11" s="11">
        <v>8.0681827042377403</v>
      </c>
      <c r="W11" s="11">
        <v>8.9717683778530386</v>
      </c>
      <c r="X11" s="11">
        <v>8.8576516647830186</v>
      </c>
      <c r="Y11" s="11">
        <v>8.5459947937200216</v>
      </c>
      <c r="Z11" s="11">
        <v>8.6419603394103444</v>
      </c>
      <c r="AA11" s="11">
        <v>8.756758719760068</v>
      </c>
      <c r="AB11" s="11">
        <v>8.8494117631570663</v>
      </c>
      <c r="AC11" s="11">
        <v>8.9366518360252183</v>
      </c>
      <c r="AD11" s="11">
        <v>9.0256140079880716</v>
      </c>
      <c r="AE11">
        <v>9.1108930322421138</v>
      </c>
      <c r="AF11">
        <v>9.2154500129463131</v>
      </c>
      <c r="AG11">
        <v>9.3247096983660356</v>
      </c>
      <c r="AH11">
        <v>9.4374945298078963</v>
      </c>
      <c r="AI11" s="11">
        <v>9.5570043361959982</v>
      </c>
      <c r="AJ11" s="11">
        <v>9.6778999073876655</v>
      </c>
      <c r="AK11" s="11">
        <v>9.8011469995922962</v>
      </c>
      <c r="AL11" s="11">
        <v>9.9167045223856896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20.312632964161562</v>
      </c>
      <c r="N12" s="11">
        <v>20.608651597661751</v>
      </c>
      <c r="O12" s="11">
        <v>22.287553737672237</v>
      </c>
      <c r="P12" s="11">
        <v>22.455733426519348</v>
      </c>
      <c r="Q12" s="11">
        <v>25.396834506332667</v>
      </c>
      <c r="R12" s="11">
        <v>27.279960469463973</v>
      </c>
      <c r="S12" s="11">
        <v>28.048883367433774</v>
      </c>
      <c r="T12" s="11">
        <v>25.694140770672789</v>
      </c>
      <c r="U12" s="11">
        <v>26.258607152538229</v>
      </c>
      <c r="V12" s="11">
        <v>27.274676307659231</v>
      </c>
      <c r="W12" s="11">
        <v>30.200819665454187</v>
      </c>
      <c r="X12" s="11">
        <v>30.775825464994742</v>
      </c>
      <c r="Y12" s="11">
        <v>30.277213909783221</v>
      </c>
      <c r="Z12" s="11">
        <v>30.946318329341047</v>
      </c>
      <c r="AA12" s="11">
        <v>31.670215497091824</v>
      </c>
      <c r="AB12" s="11">
        <v>32.302899264871996</v>
      </c>
      <c r="AC12" s="11">
        <v>32.889701636061602</v>
      </c>
      <c r="AD12" s="11">
        <v>33.456000818571788</v>
      </c>
      <c r="AE12">
        <v>34.018743455417699</v>
      </c>
      <c r="AF12">
        <v>34.56142732481463</v>
      </c>
      <c r="AG12">
        <v>35.112505169531744</v>
      </c>
      <c r="AH12">
        <v>35.655552992640125</v>
      </c>
      <c r="AI12">
        <v>36.186880175172313</v>
      </c>
      <c r="AJ12">
        <v>36.709364892307946</v>
      </c>
      <c r="AK12">
        <v>37.22790439094522</v>
      </c>
      <c r="AL12">
        <v>37.720092636875123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9.3041275300363573</v>
      </c>
      <c r="N13" s="11">
        <v>7.3751278578207478</v>
      </c>
      <c r="O13" s="11">
        <v>8.6609811252236337</v>
      </c>
      <c r="P13" s="11">
        <v>9.211608606273451</v>
      </c>
      <c r="Q13" s="11">
        <v>9.4981807053901477</v>
      </c>
      <c r="R13" s="11">
        <v>11.269053452480437</v>
      </c>
      <c r="S13" s="11">
        <v>11.700440305997443</v>
      </c>
      <c r="T13" s="11">
        <v>11.732636223453992</v>
      </c>
      <c r="U13" s="11">
        <v>14.327859049563648</v>
      </c>
      <c r="V13" s="11">
        <v>15.937233060747005</v>
      </c>
      <c r="W13" s="11">
        <v>15.830522442779559</v>
      </c>
      <c r="X13" s="11">
        <v>15.891206540029419</v>
      </c>
      <c r="Y13" s="11">
        <v>17.202530615430494</v>
      </c>
      <c r="Z13" s="11">
        <v>18.162837307324764</v>
      </c>
      <c r="AA13" s="11">
        <v>19.169717828975966</v>
      </c>
      <c r="AB13" s="11">
        <v>20.132710572884651</v>
      </c>
      <c r="AC13" s="11">
        <v>21.082571551315468</v>
      </c>
      <c r="AD13" s="11">
        <v>22.03293671191339</v>
      </c>
      <c r="AE13">
        <v>22.994962857036924</v>
      </c>
      <c r="AF13">
        <v>23.967823237388703</v>
      </c>
      <c r="AG13">
        <v>24.957688997267926</v>
      </c>
      <c r="AH13">
        <v>25.956201248743461</v>
      </c>
      <c r="AI13">
        <v>26.963360337693604</v>
      </c>
      <c r="AJ13">
        <v>27.980479226185452</v>
      </c>
      <c r="AK13">
        <v>29.001403763649758</v>
      </c>
      <c r="AL13">
        <v>30.011180449349769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1.3381410112297287</v>
      </c>
      <c r="N14" s="11">
        <v>1.10117703879412</v>
      </c>
      <c r="O14" s="11">
        <v>1.2923036242131893</v>
      </c>
      <c r="P14" s="11">
        <v>1.3545936655026583</v>
      </c>
      <c r="Q14" s="11">
        <v>1.4402426939029398</v>
      </c>
      <c r="R14" s="11">
        <v>1.6704360530966684</v>
      </c>
      <c r="S14" s="11">
        <v>1.7395973285895086</v>
      </c>
      <c r="T14" s="11">
        <v>1.7363564950063304</v>
      </c>
      <c r="U14" s="11">
        <v>2.1195087655297535</v>
      </c>
      <c r="V14" s="11">
        <v>2.3263177400483634</v>
      </c>
      <c r="W14" s="11">
        <v>2.2511977726342174</v>
      </c>
      <c r="X14" s="11">
        <v>2.2876662343086802</v>
      </c>
      <c r="Y14" s="11">
        <v>2.4926030764607829</v>
      </c>
      <c r="Z14" s="11">
        <v>2.6308131609497134</v>
      </c>
      <c r="AA14" s="11">
        <v>2.7747885360720552</v>
      </c>
      <c r="AB14" s="11">
        <v>2.9133257429276553</v>
      </c>
      <c r="AC14" s="11">
        <v>3.0509497117501243</v>
      </c>
      <c r="AD14" s="11">
        <v>3.1895742913408109</v>
      </c>
      <c r="AE14">
        <v>3.3264996010902497</v>
      </c>
      <c r="AF14">
        <v>3.4634825259985429</v>
      </c>
      <c r="AG14">
        <v>3.6036096625397027</v>
      </c>
      <c r="AH14">
        <v>3.7447545488827583</v>
      </c>
      <c r="AI14">
        <v>3.8874939623300393</v>
      </c>
      <c r="AJ14">
        <v>4.0302973015012187</v>
      </c>
      <c r="AK14">
        <v>4.1760811980256811</v>
      </c>
      <c r="AL14">
        <v>4.3197420110578912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Worcestershire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Worcestershire</v>
      </c>
      <c r="W1" s="203" t="str">
        <f>CONCATENATE("Shift-share Figure 1: Levels of Employment, ",C4," - ",F40,", ",Info!B5)</f>
        <v>Shift-share Figure 1: Levels of Employment, 2015 - 2035, Worcestershire</v>
      </c>
      <c r="AK1" s="203" t="str">
        <f>CONCATENATE("Shift-share Figure 1.1: Net Changes, ",C4,"-",F40,", ",Info!B5)</f>
        <v>Shift-share Figure 1.1: Net Changes, 2015-2035, Worcestershire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9.0624907438891853</v>
      </c>
      <c r="C8" s="141">
        <f t="shared" ref="C8:C33" si="0">B8/B$35*100</f>
        <v>5.7440425068384675</v>
      </c>
      <c r="E8" s="151">
        <v>10.72351852967514</v>
      </c>
      <c r="F8" s="141">
        <f t="shared" ref="F8:F33" si="1">E8/E$35*100</f>
        <v>6.7780282723438088</v>
      </c>
      <c r="H8" s="151">
        <f>E8-B8</f>
        <v>1.6610277857859543</v>
      </c>
      <c r="I8" s="141">
        <f>IF(B8&lt;&gt;0,((E8/B8)-1)*100,0)</f>
        <v>18.328601184017558</v>
      </c>
      <c r="K8" s="207">
        <f t="shared" ref="K8:K33" si="2">(($E$35/$B$35)-1)*B8</f>
        <v>2.5158906179955098E-2</v>
      </c>
      <c r="L8" s="141">
        <f>IF(B8&lt;&gt;0,K8/B8*100,0)</f>
        <v>0.27761580001524067</v>
      </c>
      <c r="N8" s="151">
        <f>H8-(K8+Q8)</f>
        <v>1.7525371059388637</v>
      </c>
      <c r="O8" s="141">
        <f>IF(B8&lt;&gt;0,N8/B8*100,0)</f>
        <v>19.338360230829423</v>
      </c>
      <c r="Q8" s="151">
        <v>-0.11666822633286442</v>
      </c>
      <c r="R8" s="141">
        <f>IF(B8&lt;&gt;0,Q8/B8*100,0)</f>
        <v>-1.28737484682711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4.2680673525491359</v>
      </c>
      <c r="C9" s="141">
        <f t="shared" si="0"/>
        <v>2.7052121748783922</v>
      </c>
      <c r="E9" s="151">
        <v>4.7510763989317759</v>
      </c>
      <c r="F9" s="141">
        <f t="shared" si="1"/>
        <v>3.003019024670865</v>
      </c>
      <c r="H9" s="151">
        <f t="shared" ref="H9:H32" si="3">E9-B9</f>
        <v>0.48300904638263997</v>
      </c>
      <c r="I9" s="141">
        <f t="shared" ref="I9:I32" si="4">IF(B9&lt;&gt;0,((E9/B9)-1)*100,0)</f>
        <v>11.316809377297176</v>
      </c>
      <c r="K9" s="207">
        <f t="shared" si="2"/>
        <v>1.1848829325968585E-2</v>
      </c>
      <c r="L9" s="141">
        <f t="shared" ref="L9:L32" si="5">IF(B9&lt;&gt;0,K9/B9*100,0)</f>
        <v>0.27761580001524067</v>
      </c>
      <c r="N9" s="151">
        <f t="shared" ref="N9:N31" si="6">H9-(K9+Q9)</f>
        <v>0.34102642658832472</v>
      </c>
      <c r="O9" s="141">
        <f>IF(B9&lt;&gt;0,N9/B9*100,0)</f>
        <v>7.9901838096496789</v>
      </c>
      <c r="Q9" s="151">
        <v>0.13013379046834664</v>
      </c>
      <c r="R9" s="141">
        <f>IF(B9&lt;&gt;0,Q9/B9*100,0)</f>
        <v>3.0490097676322572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7.7857443398606163</v>
      </c>
      <c r="C10" s="141">
        <f t="shared" si="0"/>
        <v>4.9348074055349604</v>
      </c>
      <c r="E10" s="151">
        <v>9.2482373808990701</v>
      </c>
      <c r="F10" s="141">
        <f t="shared" si="1"/>
        <v>5.8455454022495861</v>
      </c>
      <c r="H10" s="151">
        <f t="shared" si="3"/>
        <v>1.4624930410384538</v>
      </c>
      <c r="I10" s="141">
        <f t="shared" si="4"/>
        <v>18.784241778283661</v>
      </c>
      <c r="K10" s="207">
        <f t="shared" si="2"/>
        <v>2.1614456436245367E-2</v>
      </c>
      <c r="L10" s="141">
        <f t="shared" si="5"/>
        <v>0.27761580001524067</v>
      </c>
      <c r="N10" s="151">
        <f t="shared" si="6"/>
        <v>1.3653198013290837</v>
      </c>
      <c r="O10" s="141">
        <f t="shared" ref="O10:O32" si="7">IF(B10&lt;&gt;0,N10/B10*100,0)</f>
        <v>17.536149939307233</v>
      </c>
      <c r="Q10" s="151">
        <v>7.5558783273124819E-2</v>
      </c>
      <c r="R10" s="141">
        <f t="shared" ref="R10:R32" si="8">IF(B10&lt;&gt;0,Q10/B10*100,0)</f>
        <v>0.97047603896119583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6.6390592577665748</v>
      </c>
      <c r="C11" s="141">
        <f t="shared" si="0"/>
        <v>4.208008555235768</v>
      </c>
      <c r="E11" s="151">
        <v>8.0043034867298495</v>
      </c>
      <c r="F11" s="141">
        <f t="shared" si="1"/>
        <v>5.0592904915807146</v>
      </c>
      <c r="H11" s="151">
        <f>E11-B11</f>
        <v>1.3652442289632747</v>
      </c>
      <c r="I11" s="141">
        <f>IF(B11&lt;&gt;0,((E11/B11)-1)*100,0)</f>
        <v>20.563820504632034</v>
      </c>
      <c r="K11" s="207">
        <f t="shared" si="2"/>
        <v>1.8431077471934575E-2</v>
      </c>
      <c r="L11" s="141">
        <f t="shared" si="5"/>
        <v>0.27761580001524067</v>
      </c>
      <c r="N11" s="151">
        <f t="shared" si="6"/>
        <v>0.83703385868021596</v>
      </c>
      <c r="O11" s="141">
        <f t="shared" si="7"/>
        <v>12.607717843473504</v>
      </c>
      <c r="Q11" s="151">
        <v>0.50977929281112411</v>
      </c>
      <c r="R11" s="141">
        <f>IF(B11&lt;&gt;0,Q11/B11*100,0)</f>
        <v>7.6784868611432966</v>
      </c>
      <c r="T11" s="136"/>
    </row>
    <row r="12" spans="1:97" x14ac:dyDescent="0.2">
      <c r="A12" s="10" t="str">
        <f>name!$D8</f>
        <v>23 Teaching and other educational professionals</v>
      </c>
      <c r="B12" s="151">
        <v>6.0646670727326768</v>
      </c>
      <c r="C12" s="141">
        <f t="shared" si="0"/>
        <v>3.843943838407752</v>
      </c>
      <c r="E12" s="151">
        <v>6.5488710654938336</v>
      </c>
      <c r="F12" s="141">
        <f t="shared" si="1"/>
        <v>4.1393534324592842</v>
      </c>
      <c r="H12" s="151">
        <f t="shared" si="3"/>
        <v>0.48420399276115678</v>
      </c>
      <c r="I12" s="141">
        <f t="shared" si="4"/>
        <v>7.9840160548661387</v>
      </c>
      <c r="K12" s="207">
        <f t="shared" si="2"/>
        <v>1.6836474012227699E-2</v>
      </c>
      <c r="L12" s="141">
        <f t="shared" si="5"/>
        <v>0.27761580001524067</v>
      </c>
      <c r="N12" s="151">
        <f t="shared" si="6"/>
        <v>0.75462091998131031</v>
      </c>
      <c r="O12" s="141">
        <f t="shared" si="7"/>
        <v>12.442907597915113</v>
      </c>
      <c r="Q12" s="151">
        <v>-0.28725340123238124</v>
      </c>
      <c r="R12" s="141">
        <f t="shared" si="8"/>
        <v>-4.7365073430642219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7.6011331219066385</v>
      </c>
      <c r="C13" s="141">
        <f t="shared" si="0"/>
        <v>4.8177960106398094</v>
      </c>
      <c r="E13" s="151">
        <v>9.7027502197451767</v>
      </c>
      <c r="F13" s="141">
        <f t="shared" si="1"/>
        <v>6.1328299220941638</v>
      </c>
      <c r="H13" s="151">
        <f t="shared" si="3"/>
        <v>2.1016170978385382</v>
      </c>
      <c r="I13" s="141">
        <f t="shared" si="4"/>
        <v>27.648734262811825</v>
      </c>
      <c r="K13" s="207">
        <f t="shared" si="2"/>
        <v>2.1101946526604552E-2</v>
      </c>
      <c r="L13" s="141">
        <f t="shared" si="5"/>
        <v>0.27761580001524067</v>
      </c>
      <c r="N13" s="151">
        <f>H13-(K13+Q13)</f>
        <v>2.0953676888955624</v>
      </c>
      <c r="O13" s="141">
        <f>IF(B13&lt;&gt;0,N13/B13*100,0)</f>
        <v>27.56651745588648</v>
      </c>
      <c r="Q13" s="151">
        <v>-1.4852537583628563E-2</v>
      </c>
      <c r="R13" s="141">
        <f t="shared" si="8"/>
        <v>-0.19539899308990144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2.4647605530165171</v>
      </c>
      <c r="C14" s="141">
        <f t="shared" si="0"/>
        <v>1.5622293898895352</v>
      </c>
      <c r="E14" s="151">
        <v>2.9685868071560457</v>
      </c>
      <c r="F14" s="141">
        <f t="shared" si="1"/>
        <v>1.8763585153631537</v>
      </c>
      <c r="H14" s="151">
        <f t="shared" si="3"/>
        <v>0.50382625413952864</v>
      </c>
      <c r="I14" s="141">
        <f t="shared" si="4"/>
        <v>20.441184581719995</v>
      </c>
      <c r="K14" s="207">
        <f t="shared" si="2"/>
        <v>6.8425647277168744E-3</v>
      </c>
      <c r="L14" s="141">
        <f>IF(B14&lt;&gt;0,K14/B14*100,0)</f>
        <v>0.27761580001524067</v>
      </c>
      <c r="N14" s="151">
        <f t="shared" si="6"/>
        <v>0.52115201932323829</v>
      </c>
      <c r="O14" s="141">
        <f t="shared" si="7"/>
        <v>21.144123662861375</v>
      </c>
      <c r="Q14" s="151">
        <v>-2.4168329911426544E-2</v>
      </c>
      <c r="R14" s="141">
        <f t="shared" si="8"/>
        <v>-0.98055488115662748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2.8013753520145834</v>
      </c>
      <c r="C15" s="141">
        <f t="shared" si="0"/>
        <v>1.7755846107132978</v>
      </c>
      <c r="E15" s="151">
        <v>3.3177593651071735</v>
      </c>
      <c r="F15" s="141">
        <f t="shared" si="1"/>
        <v>2.0970604671684301</v>
      </c>
      <c r="H15" s="151">
        <f t="shared" si="3"/>
        <v>0.51638401309259008</v>
      </c>
      <c r="I15" s="141">
        <f t="shared" si="4"/>
        <v>18.433231830973206</v>
      </c>
      <c r="K15" s="207">
        <f t="shared" si="2"/>
        <v>7.7770605949250499E-3</v>
      </c>
      <c r="L15" s="141">
        <f t="shared" si="5"/>
        <v>0.27761580001524067</v>
      </c>
      <c r="N15" s="151">
        <f t="shared" si="6"/>
        <v>0.29944875084096112</v>
      </c>
      <c r="O15" s="141">
        <f t="shared" si="7"/>
        <v>10.689347667231216</v>
      </c>
      <c r="Q15" s="151">
        <v>0.20915820165670387</v>
      </c>
      <c r="R15" s="141">
        <f t="shared" si="8"/>
        <v>7.4662683637267548</v>
      </c>
      <c r="T15" s="11"/>
    </row>
    <row r="16" spans="1:97" x14ac:dyDescent="0.2">
      <c r="A16" s="10" t="str">
        <f>name!$D12</f>
        <v>33 Protective service occupations</v>
      </c>
      <c r="B16" s="151">
        <v>1.6247254057202796</v>
      </c>
      <c r="C16" s="141">
        <f t="shared" si="0"/>
        <v>1.029793249575514</v>
      </c>
      <c r="E16" s="151">
        <v>1.7582366868228343</v>
      </c>
      <c r="F16" s="141">
        <f t="shared" si="1"/>
        <v>1.1113309442025372</v>
      </c>
      <c r="H16" s="151">
        <f t="shared" si="3"/>
        <v>0.13351128110255472</v>
      </c>
      <c r="I16" s="141">
        <f t="shared" si="4"/>
        <v>8.2174674337271103</v>
      </c>
      <c r="K16" s="207">
        <f t="shared" si="2"/>
        <v>4.5104944331412185E-3</v>
      </c>
      <c r="L16" s="141">
        <f t="shared" si="5"/>
        <v>0.27761580001524067</v>
      </c>
      <c r="N16" s="151">
        <f t="shared" si="6"/>
        <v>0.16020959400342025</v>
      </c>
      <c r="O16" s="141">
        <f t="shared" si="7"/>
        <v>9.8607182136353373</v>
      </c>
      <c r="Q16" s="151">
        <v>-3.120880733400673E-2</v>
      </c>
      <c r="R16" s="141">
        <f t="shared" si="8"/>
        <v>-1.9208665799234623</v>
      </c>
      <c r="T16" s="11"/>
    </row>
    <row r="17" spans="1:20" x14ac:dyDescent="0.2">
      <c r="A17" s="10" t="str">
        <f>name!$D13</f>
        <v>34 Culture, media and sports occupations</v>
      </c>
      <c r="B17" s="151">
        <v>2.7336424124114043</v>
      </c>
      <c r="C17" s="141">
        <f t="shared" si="0"/>
        <v>1.7326537106783237</v>
      </c>
      <c r="E17" s="151">
        <v>2.9240088517960747</v>
      </c>
      <c r="F17" s="141">
        <f t="shared" si="1"/>
        <v>1.848182069272533</v>
      </c>
      <c r="H17" s="151">
        <f t="shared" si="3"/>
        <v>0.19036643938467046</v>
      </c>
      <c r="I17" s="141">
        <f t="shared" si="4"/>
        <v>6.963838376239706</v>
      </c>
      <c r="K17" s="207">
        <f t="shared" si="2"/>
        <v>7.5890232527718446E-3</v>
      </c>
      <c r="L17" s="141">
        <f t="shared" si="5"/>
        <v>0.27761580001524067</v>
      </c>
      <c r="N17" s="151">
        <f t="shared" si="6"/>
        <v>0.23883238234867293</v>
      </c>
      <c r="O17" s="141">
        <f t="shared" si="7"/>
        <v>8.7367821505956886</v>
      </c>
      <c r="Q17" s="151">
        <v>-5.6054966216774325E-2</v>
      </c>
      <c r="R17" s="141">
        <f t="shared" si="8"/>
        <v>-2.0505595743712157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8.6739723319408135</v>
      </c>
      <c r="C18" s="141">
        <f t="shared" si="0"/>
        <v>5.4977894252090458</v>
      </c>
      <c r="E18" s="151">
        <v>9.2334278858962016</v>
      </c>
      <c r="F18" s="141">
        <f t="shared" si="1"/>
        <v>5.8361847455256948</v>
      </c>
      <c r="H18" s="151">
        <f t="shared" si="3"/>
        <v>0.55945555395538804</v>
      </c>
      <c r="I18" s="141">
        <f t="shared" si="4"/>
        <v>6.4498194431086953</v>
      </c>
      <c r="K18" s="207">
        <f t="shared" si="2"/>
        <v>2.4080317682418115E-2</v>
      </c>
      <c r="L18" s="141">
        <f t="shared" si="5"/>
        <v>0.27761580001524067</v>
      </c>
      <c r="N18" s="151">
        <f t="shared" si="6"/>
        <v>0.70767511578116149</v>
      </c>
      <c r="O18" s="141">
        <f t="shared" si="7"/>
        <v>8.1586047164946187</v>
      </c>
      <c r="Q18" s="151">
        <v>-0.17229987950819153</v>
      </c>
      <c r="R18" s="141">
        <f t="shared" si="8"/>
        <v>-1.986401073401155</v>
      </c>
      <c r="T18" s="11"/>
    </row>
    <row r="19" spans="1:20" x14ac:dyDescent="0.2">
      <c r="A19" s="10" t="str">
        <f>name!$D15</f>
        <v>41 Administrative occupations</v>
      </c>
      <c r="B19" s="151">
        <v>15.665761742664845</v>
      </c>
      <c r="C19" s="141">
        <f t="shared" si="0"/>
        <v>9.9293675320493175</v>
      </c>
      <c r="E19" s="151">
        <v>15.230510685016085</v>
      </c>
      <c r="F19" s="141">
        <f t="shared" si="1"/>
        <v>9.6267686524341602</v>
      </c>
      <c r="H19" s="151">
        <f t="shared" si="3"/>
        <v>-0.4352510576487596</v>
      </c>
      <c r="I19" s="141">
        <f t="shared" si="4"/>
        <v>-2.7783587213852323</v>
      </c>
      <c r="K19" s="207">
        <f t="shared" si="2"/>
        <v>4.3490629790380514E-2</v>
      </c>
      <c r="L19" s="141">
        <f t="shared" si="5"/>
        <v>0.27761580001524067</v>
      </c>
      <c r="N19" s="151">
        <f t="shared" si="6"/>
        <v>-0.28622505508619822</v>
      </c>
      <c r="O19" s="141">
        <f t="shared" si="7"/>
        <v>-1.8270739705346082</v>
      </c>
      <c r="Q19" s="151">
        <v>-0.19251663235294186</v>
      </c>
      <c r="R19" s="141">
        <f t="shared" si="8"/>
        <v>-1.2289005508658628</v>
      </c>
      <c r="T19" s="11"/>
    </row>
    <row r="20" spans="1:20" x14ac:dyDescent="0.2">
      <c r="A20" s="10" t="str">
        <f>name!$D16</f>
        <v>42 Secretarial and related occupations</v>
      </c>
      <c r="B20" s="151">
        <v>3.6981522546250893</v>
      </c>
      <c r="C20" s="141">
        <f t="shared" si="0"/>
        <v>2.3439851523876798</v>
      </c>
      <c r="E20" s="151">
        <v>3.1792105154925845</v>
      </c>
      <c r="F20" s="141">
        <f t="shared" si="1"/>
        <v>2.0094877160056788</v>
      </c>
      <c r="H20" s="151">
        <f t="shared" si="3"/>
        <v>-0.51894173913250485</v>
      </c>
      <c r="I20" s="141">
        <f t="shared" si="4"/>
        <v>-14.032460088237064</v>
      </c>
      <c r="K20" s="207">
        <f t="shared" si="2"/>
        <v>1.0266654967459102E-2</v>
      </c>
      <c r="L20" s="141">
        <f t="shared" si="5"/>
        <v>0.27761580001524067</v>
      </c>
      <c r="N20" s="151">
        <f t="shared" si="6"/>
        <v>-0.60740478599144487</v>
      </c>
      <c r="O20" s="141">
        <f t="shared" si="7"/>
        <v>-16.42454783282097</v>
      </c>
      <c r="Q20" s="151">
        <v>7.8196391891480921E-2</v>
      </c>
      <c r="R20" s="141">
        <f t="shared" si="8"/>
        <v>2.1144719445686615</v>
      </c>
      <c r="T20" s="11"/>
    </row>
    <row r="21" spans="1:20" x14ac:dyDescent="0.2">
      <c r="A21" s="10" t="str">
        <f>name!$D17</f>
        <v>51 Skilled agricultural and related trades</v>
      </c>
      <c r="B21" s="151">
        <v>2.9141418603234039</v>
      </c>
      <c r="C21" s="141">
        <f t="shared" si="0"/>
        <v>1.8470589587020538</v>
      </c>
      <c r="E21" s="151">
        <v>2.0379022700550253</v>
      </c>
      <c r="F21" s="141">
        <f t="shared" si="1"/>
        <v>1.2880995323020197</v>
      </c>
      <c r="H21" s="151">
        <f t="shared" si="3"/>
        <v>-0.87623959026837861</v>
      </c>
      <c r="I21" s="141">
        <f t="shared" si="4"/>
        <v>-30.068528996427645</v>
      </c>
      <c r="K21" s="207">
        <f t="shared" si="2"/>
        <v>8.0901182391158351E-3</v>
      </c>
      <c r="L21" s="141">
        <f t="shared" si="5"/>
        <v>0.27761580001524067</v>
      </c>
      <c r="N21" s="151">
        <f t="shared" si="6"/>
        <v>-2.1588922428501744E-2</v>
      </c>
      <c r="O21" s="141">
        <f t="shared" si="7"/>
        <v>-0.74083292657914257</v>
      </c>
      <c r="Q21" s="151">
        <v>-0.86274078607899274</v>
      </c>
      <c r="R21" s="141">
        <f t="shared" si="8"/>
        <v>-29.605311869863744</v>
      </c>
      <c r="T21" s="11"/>
    </row>
    <row r="22" spans="1:20" x14ac:dyDescent="0.2">
      <c r="A22" s="10" t="str">
        <f>name!$D18</f>
        <v>52 Skilled metal, electrical and electronic trades</v>
      </c>
      <c r="B22" s="151">
        <v>7.6830099025806549</v>
      </c>
      <c r="C22" s="141">
        <f t="shared" si="0"/>
        <v>4.8696916452733419</v>
      </c>
      <c r="E22" s="151">
        <v>6.413375814548365</v>
      </c>
      <c r="F22" s="141">
        <f t="shared" si="1"/>
        <v>4.0537107733698026</v>
      </c>
      <c r="H22" s="151">
        <f t="shared" si="3"/>
        <v>-1.2696340880322898</v>
      </c>
      <c r="I22" s="141">
        <f t="shared" si="4"/>
        <v>-16.525217383955614</v>
      </c>
      <c r="K22" s="207">
        <f t="shared" si="2"/>
        <v>2.1329249406299447E-2</v>
      </c>
      <c r="L22" s="141">
        <f t="shared" si="5"/>
        <v>0.27761580001524067</v>
      </c>
      <c r="N22" s="151">
        <f t="shared" si="6"/>
        <v>-1.0857989341341203</v>
      </c>
      <c r="O22" s="141">
        <f t="shared" si="7"/>
        <v>-14.132468237082579</v>
      </c>
      <c r="Q22" s="151">
        <v>-0.205164403304469</v>
      </c>
      <c r="R22" s="141">
        <f t="shared" si="8"/>
        <v>-2.6703649468882777</v>
      </c>
      <c r="T22" s="11"/>
    </row>
    <row r="23" spans="1:20" x14ac:dyDescent="0.2">
      <c r="A23" s="10" t="str">
        <f>name!$D19</f>
        <v>53 Skilled construction and building trades</v>
      </c>
      <c r="B23" s="151">
        <v>5.496754851121965</v>
      </c>
      <c r="C23" s="141">
        <f t="shared" si="0"/>
        <v>3.4839862910541579</v>
      </c>
      <c r="E23" s="151">
        <v>5.3387160213821128</v>
      </c>
      <c r="F23" s="141">
        <f t="shared" si="1"/>
        <v>3.3744491633791243</v>
      </c>
      <c r="H23" s="151">
        <f t="shared" si="3"/>
        <v>-0.15803882973985228</v>
      </c>
      <c r="I23" s="141">
        <f t="shared" si="4"/>
        <v>-2.8751296723301123</v>
      </c>
      <c r="K23" s="207">
        <f t="shared" si="2"/>
        <v>1.5259859954818794E-2</v>
      </c>
      <c r="L23" s="141">
        <f t="shared" si="5"/>
        <v>0.27761580001524067</v>
      </c>
      <c r="N23" s="151">
        <f t="shared" si="6"/>
        <v>-0.7104334385775033</v>
      </c>
      <c r="O23" s="141">
        <f t="shared" si="7"/>
        <v>-12.924597472861535</v>
      </c>
      <c r="Q23" s="151">
        <v>0.53713474888283219</v>
      </c>
      <c r="R23" s="141">
        <f t="shared" si="8"/>
        <v>9.7718520005161853</v>
      </c>
      <c r="T23" s="11"/>
    </row>
    <row r="24" spans="1:20" x14ac:dyDescent="0.2">
      <c r="A24" s="10" t="str">
        <f>name!$D20</f>
        <v>54 Textiles, printing and other skilled trades</v>
      </c>
      <c r="B24" s="151">
        <v>3.206634987015307</v>
      </c>
      <c r="C24" s="141">
        <f t="shared" si="0"/>
        <v>2.0324487152443451</v>
      </c>
      <c r="E24" s="151">
        <v>2.850206309315694</v>
      </c>
      <c r="F24" s="141">
        <f t="shared" si="1"/>
        <v>1.8015336004776523</v>
      </c>
      <c r="H24" s="151">
        <f t="shared" si="3"/>
        <v>-0.35642867769961306</v>
      </c>
      <c r="I24" s="141">
        <f t="shared" si="4"/>
        <v>-11.115349241273387</v>
      </c>
      <c r="K24" s="207">
        <f t="shared" si="2"/>
        <v>8.9021253727711528E-3</v>
      </c>
      <c r="L24" s="141">
        <f t="shared" si="5"/>
        <v>0.27761580001524067</v>
      </c>
      <c r="N24" s="151">
        <f t="shared" si="6"/>
        <v>-0.48397301130687942</v>
      </c>
      <c r="O24" s="141">
        <f t="shared" si="7"/>
        <v>-15.092862557373735</v>
      </c>
      <c r="Q24" s="151">
        <v>0.11864220823449523</v>
      </c>
      <c r="R24" s="141">
        <f t="shared" si="8"/>
        <v>3.6998975160851035</v>
      </c>
      <c r="T24" s="11"/>
    </row>
    <row r="25" spans="1:20" x14ac:dyDescent="0.2">
      <c r="A25" s="10" t="str">
        <f>name!$D21</f>
        <v>61 Caring personal service occupations</v>
      </c>
      <c r="B25" s="151">
        <v>11.887083433075258</v>
      </c>
      <c r="C25" s="141">
        <f t="shared" si="0"/>
        <v>7.5343428701387198</v>
      </c>
      <c r="E25" s="151">
        <v>11.841164610599773</v>
      </c>
      <c r="F25" s="141">
        <f t="shared" si="1"/>
        <v>7.4844602810187553</v>
      </c>
      <c r="H25" s="151">
        <f t="shared" si="3"/>
        <v>-4.5918822475485399E-2</v>
      </c>
      <c r="I25" s="141">
        <f t="shared" si="4"/>
        <v>-0.38629174880457917</v>
      </c>
      <c r="K25" s="207">
        <f t="shared" si="2"/>
        <v>3.3000421771211014E-2</v>
      </c>
      <c r="L25" s="141">
        <f t="shared" si="5"/>
        <v>0.27761580001524067</v>
      </c>
      <c r="N25" s="151">
        <f t="shared" si="6"/>
        <v>-0.59960860486239687</v>
      </c>
      <c r="O25" s="141">
        <f t="shared" si="7"/>
        <v>-5.0442028798587693</v>
      </c>
      <c r="Q25" s="151">
        <v>0.52068936061570048</v>
      </c>
      <c r="R25" s="141">
        <f t="shared" si="8"/>
        <v>4.3802953310389539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3.7343008850464403</v>
      </c>
      <c r="C26" s="141">
        <f t="shared" si="0"/>
        <v>2.3668970952047519</v>
      </c>
      <c r="E26" s="151">
        <v>3.2240854056265742</v>
      </c>
      <c r="F26" s="141">
        <f t="shared" si="1"/>
        <v>2.0378518460442288</v>
      </c>
      <c r="H26" s="151">
        <f t="shared" si="3"/>
        <v>-0.51021547941986611</v>
      </c>
      <c r="I26" s="141">
        <f t="shared" si="4"/>
        <v>-13.662945090015722</v>
      </c>
      <c r="K26" s="207">
        <f t="shared" si="2"/>
        <v>1.0367009276997888E-2</v>
      </c>
      <c r="L26" s="141">
        <f t="shared" si="5"/>
        <v>0.27761580001524067</v>
      </c>
      <c r="N26" s="151">
        <f t="shared" si="6"/>
        <v>-0.53508203655712916</v>
      </c>
      <c r="O26" s="141">
        <f t="shared" si="7"/>
        <v>-14.328841007423932</v>
      </c>
      <c r="Q26" s="151">
        <v>1.4499547860265145E-2</v>
      </c>
      <c r="R26" s="141">
        <f t="shared" si="8"/>
        <v>0.38828011739297291</v>
      </c>
      <c r="T26" s="11"/>
    </row>
    <row r="27" spans="1:20" x14ac:dyDescent="0.2">
      <c r="A27" s="10" t="str">
        <f>name!$D23</f>
        <v>63 Community and civil enforcement occupations</v>
      </c>
      <c r="B27" s="151">
        <v>0.15202012898985484</v>
      </c>
      <c r="C27" s="141">
        <f t="shared" si="0"/>
        <v>9.6354314447338482E-2</v>
      </c>
      <c r="E27" s="151">
        <v>0.16069773330518036</v>
      </c>
      <c r="F27" s="141">
        <f t="shared" si="1"/>
        <v>0.1015724248183935</v>
      </c>
      <c r="H27" s="151">
        <f t="shared" si="3"/>
        <v>8.6776043153255211E-3</v>
      </c>
      <c r="I27" s="141">
        <f t="shared" si="4"/>
        <v>5.7081942851822109</v>
      </c>
      <c r="K27" s="207">
        <f t="shared" si="2"/>
        <v>4.2203189727938633E-4</v>
      </c>
      <c r="L27" s="141">
        <f t="shared" si="5"/>
        <v>0.27761580001524067</v>
      </c>
      <c r="N27" s="151">
        <f t="shared" si="6"/>
        <v>6.5406148810598962E-3</v>
      </c>
      <c r="O27" s="141">
        <f t="shared" si="7"/>
        <v>4.3024663408201613</v>
      </c>
      <c r="Q27" s="151">
        <v>1.7149575369862385E-3</v>
      </c>
      <c r="R27" s="141">
        <f t="shared" si="8"/>
        <v>1.1281121443468103</v>
      </c>
      <c r="T27" s="172"/>
    </row>
    <row r="28" spans="1:20" x14ac:dyDescent="0.2">
      <c r="A28" s="10" t="str">
        <f>name!$D24</f>
        <v>71 Sales occupations</v>
      </c>
      <c r="B28" s="151">
        <v>9.8787882316537345</v>
      </c>
      <c r="C28" s="141">
        <f t="shared" si="0"/>
        <v>6.2614331007109865</v>
      </c>
      <c r="E28" s="151">
        <v>8.8014964211474744</v>
      </c>
      <c r="F28" s="141">
        <f t="shared" si="1"/>
        <v>5.5631732641093956</v>
      </c>
      <c r="H28" s="151">
        <f t="shared" si="3"/>
        <v>-1.0772918105062601</v>
      </c>
      <c r="I28" s="141">
        <f t="shared" si="4"/>
        <v>-10.905100759771214</v>
      </c>
      <c r="K28" s="207">
        <f t="shared" si="2"/>
        <v>2.7425076981116962E-2</v>
      </c>
      <c r="L28" s="141">
        <f t="shared" si="5"/>
        <v>0.27761580001524067</v>
      </c>
      <c r="N28" s="151">
        <f>H28-(K28+Q28)</f>
        <v>-0.80181770039452971</v>
      </c>
      <c r="O28" s="141">
        <f t="shared" si="7"/>
        <v>-8.1165592539511646</v>
      </c>
      <c r="Q28" s="151">
        <v>-0.30289918709284741</v>
      </c>
      <c r="R28" s="141">
        <f t="shared" si="8"/>
        <v>-3.066157305835286</v>
      </c>
      <c r="T28" s="11"/>
    </row>
    <row r="29" spans="1:20" x14ac:dyDescent="0.2">
      <c r="A29" s="10" t="str">
        <f>name!$D25</f>
        <v>72 Customer service occupations</v>
      </c>
      <c r="B29" s="151">
        <v>2.6513619763107528</v>
      </c>
      <c r="C29" s="141">
        <f t="shared" si="0"/>
        <v>1.6805022287292761</v>
      </c>
      <c r="E29" s="151">
        <v>2.8396697229937535</v>
      </c>
      <c r="F29" s="141">
        <f t="shared" si="1"/>
        <v>1.7948737266884225</v>
      </c>
      <c r="H29" s="151">
        <f t="shared" si="3"/>
        <v>0.18830774668300077</v>
      </c>
      <c r="I29" s="141">
        <f t="shared" si="4"/>
        <v>7.1023024530593171</v>
      </c>
      <c r="K29" s="207">
        <f t="shared" si="2"/>
        <v>7.3605997618349916E-3</v>
      </c>
      <c r="L29" s="141">
        <f t="shared" si="5"/>
        <v>0.27761580001524067</v>
      </c>
      <c r="N29" s="151">
        <f t="shared" si="6"/>
        <v>0.19335344702143636</v>
      </c>
      <c r="O29" s="141">
        <f t="shared" si="7"/>
        <v>7.2926084310252772</v>
      </c>
      <c r="Q29" s="151">
        <v>-1.2406300100270584E-2</v>
      </c>
      <c r="R29" s="141">
        <f t="shared" si="8"/>
        <v>-0.4679217779811935</v>
      </c>
      <c r="T29" s="11"/>
    </row>
    <row r="30" spans="1:20" x14ac:dyDescent="0.2">
      <c r="A30" s="10" t="str">
        <f>name!$D26</f>
        <v>81 Process, plant and machine operatives</v>
      </c>
      <c r="B30" s="151">
        <v>6.7104838481441549</v>
      </c>
      <c r="C30" s="141">
        <f t="shared" si="0"/>
        <v>4.2532793196157472</v>
      </c>
      <c r="E30" s="151">
        <v>5.196453911933915</v>
      </c>
      <c r="F30" s="141">
        <f t="shared" si="1"/>
        <v>3.2845293672548603</v>
      </c>
      <c r="H30" s="151">
        <f t="shared" si="3"/>
        <v>-1.5140299362102398</v>
      </c>
      <c r="I30" s="141">
        <f t="shared" si="4"/>
        <v>-22.562157520563265</v>
      </c>
      <c r="K30" s="207">
        <f t="shared" si="2"/>
        <v>1.8629363419918905E-2</v>
      </c>
      <c r="L30" s="141">
        <f t="shared" si="5"/>
        <v>0.27761580001524072</v>
      </c>
      <c r="N30" s="151">
        <f t="shared" si="6"/>
        <v>-1.0052986450989332</v>
      </c>
      <c r="O30" s="141">
        <f t="shared" si="7"/>
        <v>-14.981015793324017</v>
      </c>
      <c r="Q30" s="151">
        <v>-0.52736065453122549</v>
      </c>
      <c r="R30" s="141">
        <f t="shared" si="8"/>
        <v>-7.8587575272544896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6.2088339092330305</v>
      </c>
      <c r="C31" s="141">
        <f t="shared" si="0"/>
        <v>3.9353205316742086</v>
      </c>
      <c r="E31" s="151">
        <v>5.8612668626062847</v>
      </c>
      <c r="F31" s="141">
        <f t="shared" si="1"/>
        <v>3.7047385516758005</v>
      </c>
      <c r="H31" s="151">
        <f t="shared" si="3"/>
        <v>-0.34756704662674576</v>
      </c>
      <c r="I31" s="141">
        <f t="shared" si="4"/>
        <v>-5.597944021499524</v>
      </c>
      <c r="K31" s="207">
        <f t="shared" si="2"/>
        <v>1.7236703928734821E-2</v>
      </c>
      <c r="L31" s="141">
        <f t="shared" si="5"/>
        <v>0.27761580001524072</v>
      </c>
      <c r="N31" s="151">
        <f t="shared" si="6"/>
        <v>-0.32826448391912227</v>
      </c>
      <c r="O31" s="141">
        <f t="shared" si="7"/>
        <v>-5.2870553266204601</v>
      </c>
      <c r="Q31" s="151">
        <v>-3.6539266636358321E-2</v>
      </c>
      <c r="R31" s="141">
        <f t="shared" si="8"/>
        <v>-0.58850449489430734</v>
      </c>
      <c r="T31" s="11"/>
    </row>
    <row r="32" spans="1:20" x14ac:dyDescent="0.2">
      <c r="A32" s="10" t="str">
        <f>name!$D28</f>
        <v>91 Elementary trades and related occupations</v>
      </c>
      <c r="B32" s="151">
        <v>3.5925633310032534</v>
      </c>
      <c r="C32" s="141">
        <f t="shared" si="0"/>
        <v>2.2770601443876317</v>
      </c>
      <c r="E32" s="151">
        <v>2.6001432151249153</v>
      </c>
      <c r="F32" s="141">
        <f t="shared" si="1"/>
        <v>1.6434758960400198</v>
      </c>
      <c r="H32" s="151">
        <f t="shared" si="3"/>
        <v>-0.99242011587833812</v>
      </c>
      <c r="I32" s="141">
        <f t="shared" si="4"/>
        <v>-27.624290080397728</v>
      </c>
      <c r="K32" s="207">
        <f t="shared" si="2"/>
        <v>9.9735234324188609E-3</v>
      </c>
      <c r="L32" s="141">
        <f t="shared" si="5"/>
        <v>0.27761580001524067</v>
      </c>
      <c r="N32" s="151">
        <f>H32-(K32+Q32)</f>
        <v>-0.77356015983884252</v>
      </c>
      <c r="O32" s="141">
        <f t="shared" si="7"/>
        <v>-21.53226230316222</v>
      </c>
      <c r="Q32" s="151">
        <v>-0.22883347947191449</v>
      </c>
      <c r="R32" s="141">
        <f t="shared" si="8"/>
        <v>-6.3696435772507538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14.572470714403844</v>
      </c>
      <c r="C33" s="141">
        <f t="shared" si="0"/>
        <v>9.2364112227796102</v>
      </c>
      <c r="E33" s="151">
        <v>13.454323822599127</v>
      </c>
      <c r="F33" s="141">
        <f t="shared" si="1"/>
        <v>8.5040919174509355</v>
      </c>
      <c r="H33" s="151">
        <f t="shared" ref="H33" si="9">E33-B33</f>
        <v>-1.1181468918047166</v>
      </c>
      <c r="I33" s="141">
        <f>IF(B33&lt;&gt;0,((E33/B33)-1)*100,0)</f>
        <v>-7.6730083300116547</v>
      </c>
      <c r="K33" s="207">
        <f t="shared" si="2"/>
        <v>4.0455481155778884E-2</v>
      </c>
      <c r="L33" s="141">
        <f t="shared" ref="L33" si="10">IF(B33&lt;&gt;0,K33/B33*100,0)</f>
        <v>0.27761580001524067</v>
      </c>
      <c r="N33" s="151">
        <f>H33-(K33+Q33)</f>
        <v>-2.0340619474166073</v>
      </c>
      <c r="O33" s="141">
        <f t="shared" ref="O33" si="11">IF(B33&lt;&gt;0,N33/B33*100,0)</f>
        <v>-13.958250370035625</v>
      </c>
      <c r="Q33" s="151">
        <v>0.87545957445611189</v>
      </c>
      <c r="R33" s="141">
        <f t="shared" ref="R33" si="12">IF(B33&lt;&gt;0,Q33/B33*100,0)</f>
        <v>6.0076262400087224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157.77199999999996</v>
      </c>
      <c r="C35" s="147">
        <f>B35/B$35*100</f>
        <v>100</v>
      </c>
      <c r="D35" s="145"/>
      <c r="E35" s="152">
        <f>SUM(E8:E33)</f>
        <v>158.21</v>
      </c>
      <c r="F35" s="147">
        <f t="shared" ref="F35" si="13">E35/E$35*100</f>
        <v>100</v>
      </c>
      <c r="G35" s="145"/>
      <c r="H35" s="152">
        <f>E35-B35</f>
        <v>0.43800000000004502</v>
      </c>
      <c r="I35" s="147">
        <f>IF(B35&lt;&gt;0,((E35/B35)-1)*100,0)</f>
        <v>0.27761580001524067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Worcestershire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10.72351852967514</v>
      </c>
      <c r="C44" s="141">
        <f t="shared" ref="C44:C68" si="15">B44/B$71*100</f>
        <v>6.7780282723438088</v>
      </c>
      <c r="E44" s="151">
        <v>10.756029563891332</v>
      </c>
      <c r="F44" s="141">
        <f t="shared" ref="F44:F68" si="16">E44/E$71*100</f>
        <v>6.3307629524789935</v>
      </c>
      <c r="H44" s="151">
        <f>E44-B44</f>
        <v>3.2511034216192058E-2</v>
      </c>
      <c r="I44" s="141">
        <f>IF(B44&gt;0,((E44/B44)-1)*100,0)</f>
        <v>0.30317506447370413</v>
      </c>
      <c r="K44" s="151">
        <f>(($E$71/$B$71)-1)*B44</f>
        <v>0.79241928531971129</v>
      </c>
      <c r="L44" s="141">
        <f>IF(B44&gt;0,K44/B44*100,0)</f>
        <v>7.3895455407369637</v>
      </c>
      <c r="N44" s="151">
        <f>H44-(K44+Q44)</f>
        <v>-0.56203020976422158</v>
      </c>
      <c r="O44" s="141">
        <f>IF(B44&gt;0,N44/B44*100,0)</f>
        <v>-5.2410988819473587</v>
      </c>
      <c r="Q44" s="151">
        <v>-0.19787804133929771</v>
      </c>
      <c r="R44" s="141">
        <f>IF(B44&gt;0,Q44/B44*100,0)</f>
        <v>-1.8452715943159028</v>
      </c>
      <c r="T44" s="151"/>
    </row>
    <row r="45" spans="1:20" x14ac:dyDescent="0.2">
      <c r="A45" s="135" t="str">
        <f t="shared" si="14"/>
        <v>12 Other managers and proprietors</v>
      </c>
      <c r="B45" s="151">
        <v>4.7510763989317759</v>
      </c>
      <c r="C45" s="141">
        <f t="shared" si="15"/>
        <v>3.003019024670865</v>
      </c>
      <c r="E45" s="151">
        <v>5.6516415804519635</v>
      </c>
      <c r="F45" s="141">
        <f t="shared" si="16"/>
        <v>3.3264322049028343</v>
      </c>
      <c r="H45" s="151">
        <f t="shared" ref="H45:H71" si="17">E45-B45</f>
        <v>0.90056518152018761</v>
      </c>
      <c r="I45" s="141">
        <f t="shared" ref="I45:I71" si="18">IF(B45&gt;0,((E45/B45)-1)*100,0)</f>
        <v>18.954971587547377</v>
      </c>
      <c r="K45" s="151">
        <f t="shared" ref="K45:K68" si="19">(($E$71/$B$71)-1)*B45</f>
        <v>0.35108295417426938</v>
      </c>
      <c r="L45" s="141">
        <f t="shared" ref="L45:L68" si="20">IF(B45&gt;0,K45/B45*100,0)</f>
        <v>7.3895455407369637</v>
      </c>
      <c r="N45" s="151">
        <f t="shared" ref="N45:N68" si="21">H45-(K45+Q45)</f>
        <v>0.36379285660237559</v>
      </c>
      <c r="O45" s="141">
        <f t="shared" ref="O45:O68" si="22">IF(B45&gt;0,N45/B45*100,0)</f>
        <v>7.657061812017381</v>
      </c>
      <c r="Q45" s="151">
        <v>0.18568937074354264</v>
      </c>
      <c r="R45" s="141">
        <f>IF(B45&gt;0,Q45/B45*100,0)</f>
        <v>3.9083642347930403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9.2482373808990701</v>
      </c>
      <c r="C46" s="141">
        <f t="shared" si="15"/>
        <v>5.8455454022495861</v>
      </c>
      <c r="E46" s="151">
        <v>12.910656334944852</v>
      </c>
      <c r="F46" s="141">
        <f t="shared" si="16"/>
        <v>7.598928985082404</v>
      </c>
      <c r="H46" s="151">
        <f t="shared" si="17"/>
        <v>3.6624189540457817</v>
      </c>
      <c r="I46" s="141">
        <f t="shared" si="18"/>
        <v>39.60126457837243</v>
      </c>
      <c r="K46" s="151">
        <f t="shared" si="19"/>
        <v>0.68340271297699617</v>
      </c>
      <c r="L46" s="141">
        <f t="shared" si="20"/>
        <v>7.3895455407369637</v>
      </c>
      <c r="N46" s="151">
        <f t="shared" si="21"/>
        <v>3.1257837966019806</v>
      </c>
      <c r="O46" s="141">
        <f t="shared" si="22"/>
        <v>33.798697717879151</v>
      </c>
      <c r="Q46" s="151">
        <v>-0.14676755553319523</v>
      </c>
      <c r="R46" s="141">
        <f t="shared" ref="R46:R68" si="23">IF(B46&gt;0,Q46/B46*100,0)</f>
        <v>-1.5869786802436854</v>
      </c>
      <c r="T46" s="151"/>
    </row>
    <row r="47" spans="1:20" x14ac:dyDescent="0.2">
      <c r="A47" s="135" t="str">
        <f t="shared" si="14"/>
        <v>22 Health professionals</v>
      </c>
      <c r="B47" s="151">
        <v>8.0043034867298495</v>
      </c>
      <c r="C47" s="141">
        <f t="shared" si="15"/>
        <v>5.0592904915807146</v>
      </c>
      <c r="E47" s="151">
        <v>8.5660221814025785</v>
      </c>
      <c r="F47" s="141">
        <f t="shared" si="16"/>
        <v>5.0417726684378437</v>
      </c>
      <c r="H47" s="151">
        <f t="shared" si="17"/>
        <v>0.56171869467272906</v>
      </c>
      <c r="I47" s="141">
        <f t="shared" si="18"/>
        <v>7.0177086064264094</v>
      </c>
      <c r="K47" s="151">
        <f t="shared" si="19"/>
        <v>0.59148165137069886</v>
      </c>
      <c r="L47" s="141">
        <f t="shared" si="20"/>
        <v>7.3895455407369637</v>
      </c>
      <c r="N47" s="151">
        <f t="shared" si="21"/>
        <v>-0.30675115671134534</v>
      </c>
      <c r="O47" s="141">
        <f t="shared" si="22"/>
        <v>-3.8323279123524117</v>
      </c>
      <c r="Q47" s="151">
        <v>0.27698820001337554</v>
      </c>
      <c r="R47" s="141">
        <f t="shared" si="23"/>
        <v>3.4604909780418485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6.5488710654938336</v>
      </c>
      <c r="C48" s="141">
        <f t="shared" si="15"/>
        <v>4.1393534324592842</v>
      </c>
      <c r="E48" s="151">
        <v>7.1900884652438686</v>
      </c>
      <c r="F48" s="141">
        <f t="shared" si="16"/>
        <v>4.231928278964733</v>
      </c>
      <c r="H48" s="151">
        <f t="shared" si="17"/>
        <v>0.641217399750035</v>
      </c>
      <c r="I48" s="141">
        <f t="shared" si="18"/>
        <v>9.791266209662087</v>
      </c>
      <c r="K48" s="151">
        <f t="shared" si="19"/>
        <v>0.48393180978881284</v>
      </c>
      <c r="L48" s="141">
        <f t="shared" si="20"/>
        <v>7.3895455407369637</v>
      </c>
      <c r="N48" s="151">
        <f t="shared" si="21"/>
        <v>3.7998950566121903E-2</v>
      </c>
      <c r="O48" s="141">
        <f t="shared" si="22"/>
        <v>0.5802366573735025</v>
      </c>
      <c r="Q48" s="151">
        <v>0.1192866393951003</v>
      </c>
      <c r="R48" s="141">
        <f t="shared" si="23"/>
        <v>1.8214840115516187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9.7027502197451767</v>
      </c>
      <c r="C49" s="141">
        <f t="shared" si="15"/>
        <v>6.1328299220941638</v>
      </c>
      <c r="E49" s="151">
        <v>11.470741274994991</v>
      </c>
      <c r="F49" s="141">
        <f t="shared" si="16"/>
        <v>6.7514265807705627</v>
      </c>
      <c r="H49" s="151">
        <f t="shared" si="17"/>
        <v>1.7679910552498139</v>
      </c>
      <c r="I49" s="141">
        <f t="shared" si="18"/>
        <v>18.221545594896771</v>
      </c>
      <c r="K49" s="151">
        <f t="shared" si="19"/>
        <v>0.71698914619202569</v>
      </c>
      <c r="L49" s="141">
        <f t="shared" si="20"/>
        <v>7.3895455407369637</v>
      </c>
      <c r="N49" s="151">
        <f t="shared" si="21"/>
        <v>1.0748199696948737</v>
      </c>
      <c r="O49" s="141">
        <f t="shared" si="22"/>
        <v>11.077477471362771</v>
      </c>
      <c r="Q49" s="151">
        <v>-2.3818060637085518E-2</v>
      </c>
      <c r="R49" s="141">
        <f t="shared" si="23"/>
        <v>-0.24547741720296548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2.9685868071560457</v>
      </c>
      <c r="C50" s="141">
        <f t="shared" si="15"/>
        <v>1.8763585153631537</v>
      </c>
      <c r="E50" s="151">
        <v>3.0142648149259319</v>
      </c>
      <c r="F50" s="141">
        <f t="shared" si="16"/>
        <v>1.7741301198497552</v>
      </c>
      <c r="H50" s="151">
        <f t="shared" si="17"/>
        <v>4.5678007769886175E-2</v>
      </c>
      <c r="I50" s="141">
        <f t="shared" si="18"/>
        <v>1.5387122134941533</v>
      </c>
      <c r="K50" s="151">
        <f t="shared" si="19"/>
        <v>0.21936507403110539</v>
      </c>
      <c r="L50" s="141">
        <f t="shared" si="20"/>
        <v>7.3895455407369637</v>
      </c>
      <c r="N50" s="151">
        <f t="shared" si="21"/>
        <v>-0.12650702108383419</v>
      </c>
      <c r="O50" s="141">
        <f t="shared" si="22"/>
        <v>-4.2615233881279</v>
      </c>
      <c r="Q50" s="151">
        <v>-4.718004517738502E-2</v>
      </c>
      <c r="R50" s="141">
        <f t="shared" si="23"/>
        <v>-1.5893099391149108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3.3177593651071735</v>
      </c>
      <c r="C51" s="141">
        <f t="shared" si="15"/>
        <v>2.0970604671684301</v>
      </c>
      <c r="E51" s="151">
        <v>6.3778384495412137</v>
      </c>
      <c r="F51" s="141">
        <f t="shared" si="16"/>
        <v>3.7538557451346461</v>
      </c>
      <c r="H51" s="151">
        <f t="shared" si="17"/>
        <v>3.0600790844340402</v>
      </c>
      <c r="I51" s="141">
        <f t="shared" si="18"/>
        <v>92.233304097242467</v>
      </c>
      <c r="K51" s="151">
        <f t="shared" si="19"/>
        <v>0.24516733921666015</v>
      </c>
      <c r="L51" s="141">
        <f t="shared" si="20"/>
        <v>7.3895455407369637</v>
      </c>
      <c r="N51" s="151">
        <f t="shared" si="21"/>
        <v>2.6880646500113068</v>
      </c>
      <c r="O51" s="141">
        <f t="shared" si="22"/>
        <v>81.020482626969368</v>
      </c>
      <c r="Q51" s="151">
        <v>0.12684709520607332</v>
      </c>
      <c r="R51" s="141">
        <f t="shared" si="23"/>
        <v>3.8232759295361309</v>
      </c>
      <c r="T51" s="151"/>
    </row>
    <row r="52" spans="1:20" x14ac:dyDescent="0.2">
      <c r="A52" s="135" t="str">
        <f t="shared" si="14"/>
        <v>33 Protective service occupations</v>
      </c>
      <c r="B52" s="151">
        <v>1.7582366868228343</v>
      </c>
      <c r="C52" s="141">
        <f t="shared" si="15"/>
        <v>1.1113309442025372</v>
      </c>
      <c r="E52" s="151">
        <v>1.6789126977686673</v>
      </c>
      <c r="F52" s="141">
        <f t="shared" si="16"/>
        <v>0.98817116895643198</v>
      </c>
      <c r="H52" s="151">
        <f t="shared" si="17"/>
        <v>-7.9323989054167043E-2</v>
      </c>
      <c r="I52" s="141">
        <f t="shared" si="18"/>
        <v>-4.511564890475972</v>
      </c>
      <c r="K52" s="151">
        <f t="shared" si="19"/>
        <v>0.12992570068671808</v>
      </c>
      <c r="L52" s="141">
        <f t="shared" si="20"/>
        <v>7.3895455407369637</v>
      </c>
      <c r="N52" s="151">
        <f t="shared" si="21"/>
        <v>-0.18121654261109368</v>
      </c>
      <c r="O52" s="141">
        <f t="shared" si="22"/>
        <v>-10.306720589396601</v>
      </c>
      <c r="Q52" s="151">
        <v>-2.8033147129791439E-2</v>
      </c>
      <c r="R52" s="141">
        <f t="shared" si="23"/>
        <v>-1.5943898418163398</v>
      </c>
      <c r="T52" s="151"/>
    </row>
    <row r="53" spans="1:20" x14ac:dyDescent="0.2">
      <c r="A53" s="135" t="str">
        <f t="shared" si="14"/>
        <v>34 Culture, media and sports occupations</v>
      </c>
      <c r="B53" s="151">
        <v>2.9240088517960747</v>
      </c>
      <c r="C53" s="141">
        <f t="shared" si="15"/>
        <v>1.848182069272533</v>
      </c>
      <c r="E53" s="151">
        <v>2.7973878163487065</v>
      </c>
      <c r="F53" s="141">
        <f t="shared" si="16"/>
        <v>1.6464810780093744</v>
      </c>
      <c r="H53" s="151">
        <f t="shared" si="17"/>
        <v>-0.12662103544736825</v>
      </c>
      <c r="I53" s="141">
        <f t="shared" si="18"/>
        <v>-4.3303916597103083</v>
      </c>
      <c r="K53" s="151">
        <f t="shared" si="19"/>
        <v>0.21607096571865092</v>
      </c>
      <c r="L53" s="141">
        <f t="shared" si="20"/>
        <v>7.3895455407369637</v>
      </c>
      <c r="N53" s="151">
        <f t="shared" si="21"/>
        <v>-0.25379881728187281</v>
      </c>
      <c r="O53" s="141">
        <f t="shared" si="22"/>
        <v>-8.6798238358949114</v>
      </c>
      <c r="Q53" s="151">
        <v>-8.8893183884146354E-2</v>
      </c>
      <c r="R53" s="141">
        <f t="shared" si="23"/>
        <v>-3.0401133645523557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9.2334278858962016</v>
      </c>
      <c r="C54" s="141">
        <f t="shared" si="15"/>
        <v>5.8361847455256948</v>
      </c>
      <c r="E54" s="151">
        <v>10.076725390799696</v>
      </c>
      <c r="F54" s="141">
        <f t="shared" si="16"/>
        <v>5.930939424017339</v>
      </c>
      <c r="H54" s="151">
        <f t="shared" si="17"/>
        <v>0.84329750490349475</v>
      </c>
      <c r="I54" s="141">
        <f t="shared" si="18"/>
        <v>9.1330924476229249</v>
      </c>
      <c r="K54" s="151">
        <f t="shared" si="19"/>
        <v>0.68230835859940608</v>
      </c>
      <c r="L54" s="141">
        <f t="shared" si="20"/>
        <v>7.3895455407369637</v>
      </c>
      <c r="N54" s="151">
        <f t="shared" si="21"/>
        <v>0.2098151722516709</v>
      </c>
      <c r="O54" s="141">
        <f t="shared" si="22"/>
        <v>2.2723432168908539</v>
      </c>
      <c r="Q54" s="151">
        <v>-4.8826025947582181E-2</v>
      </c>
      <c r="R54" s="141">
        <f t="shared" si="23"/>
        <v>-0.5287963100048958</v>
      </c>
      <c r="T54" s="151"/>
    </row>
    <row r="55" spans="1:20" x14ac:dyDescent="0.2">
      <c r="A55" s="135" t="str">
        <f t="shared" si="14"/>
        <v>41 Administrative occupations</v>
      </c>
      <c r="B55" s="151">
        <v>15.230510685016085</v>
      </c>
      <c r="C55" s="141">
        <f t="shared" si="15"/>
        <v>9.6267686524341602</v>
      </c>
      <c r="E55" s="151">
        <v>15.841913736254494</v>
      </c>
      <c r="F55" s="141">
        <f t="shared" si="16"/>
        <v>9.3242027629351778</v>
      </c>
      <c r="H55" s="151">
        <f t="shared" si="17"/>
        <v>0.61140305123840832</v>
      </c>
      <c r="I55" s="141">
        <f t="shared" si="18"/>
        <v>4.0143306017959901</v>
      </c>
      <c r="K55" s="151">
        <f t="shared" si="19"/>
        <v>1.1254655231560728</v>
      </c>
      <c r="L55" s="141">
        <f t="shared" si="20"/>
        <v>7.3895455407369637</v>
      </c>
      <c r="N55" s="151">
        <f t="shared" si="21"/>
        <v>-0.39967454752308251</v>
      </c>
      <c r="O55" s="141">
        <f t="shared" si="22"/>
        <v>-2.6241703629562858</v>
      </c>
      <c r="Q55" s="151">
        <v>-0.11438792439458211</v>
      </c>
      <c r="R55" s="141">
        <f t="shared" si="23"/>
        <v>-0.75104457598469099</v>
      </c>
      <c r="T55" s="151"/>
    </row>
    <row r="56" spans="1:20" x14ac:dyDescent="0.2">
      <c r="A56" s="135" t="str">
        <f t="shared" si="14"/>
        <v>42 Secretarial and related occupations</v>
      </c>
      <c r="B56" s="151">
        <v>3.1792105154925845</v>
      </c>
      <c r="C56" s="141">
        <f t="shared" si="15"/>
        <v>2.0094877160056788</v>
      </c>
      <c r="E56" s="151">
        <v>2.0134626708355556</v>
      </c>
      <c r="F56" s="141">
        <f t="shared" si="16"/>
        <v>1.1850799411631221</v>
      </c>
      <c r="H56" s="151">
        <f t="shared" si="17"/>
        <v>-1.1657478446570289</v>
      </c>
      <c r="I56" s="141">
        <f t="shared" si="18"/>
        <v>-36.66784061565702</v>
      </c>
      <c r="K56" s="151">
        <f t="shared" si="19"/>
        <v>0.23492920887822291</v>
      </c>
      <c r="L56" s="141">
        <f t="shared" si="20"/>
        <v>7.3895455407369637</v>
      </c>
      <c r="N56" s="151">
        <f t="shared" si="21"/>
        <v>-1.4634979554596486</v>
      </c>
      <c r="O56" s="141">
        <f t="shared" si="22"/>
        <v>-46.03337678734669</v>
      </c>
      <c r="Q56" s="151">
        <v>6.2820901924396697E-2</v>
      </c>
      <c r="R56" s="141">
        <f t="shared" si="23"/>
        <v>1.975990630952706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2.0379022700550253</v>
      </c>
      <c r="C57" s="141">
        <f t="shared" si="15"/>
        <v>1.2880995323020197</v>
      </c>
      <c r="E57" s="151">
        <v>2.0646306430327619</v>
      </c>
      <c r="F57" s="141">
        <f t="shared" si="16"/>
        <v>1.2151962866803387</v>
      </c>
      <c r="H57" s="151">
        <f t="shared" si="17"/>
        <v>2.6728372977736559E-2</v>
      </c>
      <c r="I57" s="141">
        <f t="shared" si="18"/>
        <v>1.3115630406071777</v>
      </c>
      <c r="K57" s="151">
        <f t="shared" si="19"/>
        <v>0.15059171632142848</v>
      </c>
      <c r="L57" s="141">
        <f t="shared" si="20"/>
        <v>7.3895455407369637</v>
      </c>
      <c r="N57" s="151">
        <f t="shared" si="21"/>
        <v>-5.6925963338893645E-2</v>
      </c>
      <c r="O57" s="141">
        <f t="shared" si="22"/>
        <v>-2.7933608090714079</v>
      </c>
      <c r="Q57" s="151">
        <v>-6.6937380004798278E-2</v>
      </c>
      <c r="R57" s="141">
        <f t="shared" si="23"/>
        <v>-3.2846216910583697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6.413375814548365</v>
      </c>
      <c r="C58" s="141">
        <f t="shared" si="15"/>
        <v>4.0537107733698026</v>
      </c>
      <c r="E58" s="151">
        <v>5.9742025403485881</v>
      </c>
      <c r="F58" s="141">
        <f t="shared" si="16"/>
        <v>3.5162845070650497</v>
      </c>
      <c r="H58" s="151">
        <f t="shared" si="17"/>
        <v>-0.43917327419977692</v>
      </c>
      <c r="I58" s="141">
        <f t="shared" si="18"/>
        <v>-6.8477707668953114</v>
      </c>
      <c r="K58" s="151">
        <f t="shared" si="19"/>
        <v>0.47391932651466162</v>
      </c>
      <c r="L58" s="141">
        <f t="shared" si="20"/>
        <v>7.3895455407369637</v>
      </c>
      <c r="N58" s="151">
        <f t="shared" si="21"/>
        <v>-0.46788164216995259</v>
      </c>
      <c r="O58" s="141">
        <f t="shared" si="22"/>
        <v>-7.2954034770360821</v>
      </c>
      <c r="Q58" s="151">
        <v>-0.44521095854448595</v>
      </c>
      <c r="R58" s="141">
        <f t="shared" si="23"/>
        <v>-6.9419128305961921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5.3387160213821128</v>
      </c>
      <c r="C59" s="141">
        <f t="shared" si="15"/>
        <v>3.3744491633791243</v>
      </c>
      <c r="E59" s="151">
        <v>4.4684901777444246</v>
      </c>
      <c r="F59" s="141">
        <f t="shared" si="16"/>
        <v>2.6300552543801543</v>
      </c>
      <c r="H59" s="151">
        <f t="shared" si="17"/>
        <v>-0.87022584363768818</v>
      </c>
      <c r="I59" s="141">
        <f t="shared" si="18"/>
        <v>-16.300283441792807</v>
      </c>
      <c r="K59" s="151">
        <f t="shared" si="19"/>
        <v>0.39450685169065175</v>
      </c>
      <c r="L59" s="141">
        <f t="shared" si="20"/>
        <v>7.3895455407369637</v>
      </c>
      <c r="N59" s="151">
        <f t="shared" si="21"/>
        <v>-0.97530597633917426</v>
      </c>
      <c r="O59" s="141">
        <f t="shared" si="22"/>
        <v>-18.268549449586239</v>
      </c>
      <c r="Q59" s="151">
        <v>-0.28942671898916567</v>
      </c>
      <c r="R59" s="141">
        <f t="shared" si="23"/>
        <v>-5.4212795329435313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2.850206309315694</v>
      </c>
      <c r="C60" s="141">
        <f t="shared" si="15"/>
        <v>1.8015336004776523</v>
      </c>
      <c r="E60" s="151">
        <v>2.8977710036031334</v>
      </c>
      <c r="F60" s="141">
        <f t="shared" si="16"/>
        <v>1.7055644190458761</v>
      </c>
      <c r="H60" s="151">
        <f t="shared" si="17"/>
        <v>4.756469428743948E-2</v>
      </c>
      <c r="I60" s="141">
        <f t="shared" si="18"/>
        <v>1.6688158373650896</v>
      </c>
      <c r="K60" s="151">
        <f t="shared" si="19"/>
        <v>0.21061729323184145</v>
      </c>
      <c r="L60" s="141">
        <f t="shared" si="20"/>
        <v>7.3895455407369637</v>
      </c>
      <c r="N60" s="151">
        <f t="shared" si="21"/>
        <v>-0.2772931292854105</v>
      </c>
      <c r="O60" s="141">
        <f t="shared" si="22"/>
        <v>-9.7288792175884922</v>
      </c>
      <c r="Q60" s="151">
        <v>0.11424053034100856</v>
      </c>
      <c r="R60" s="141">
        <f t="shared" si="23"/>
        <v>4.0081495142166235</v>
      </c>
      <c r="T60" s="151"/>
    </row>
    <row r="61" spans="1:20" x14ac:dyDescent="0.2">
      <c r="A61" s="135" t="str">
        <f t="shared" si="14"/>
        <v>61 Caring personal service occupations</v>
      </c>
      <c r="B61" s="151">
        <v>11.841164610599773</v>
      </c>
      <c r="C61" s="141">
        <f t="shared" si="15"/>
        <v>7.4844602810187553</v>
      </c>
      <c r="E61" s="151">
        <v>13.546438108229273</v>
      </c>
      <c r="F61" s="141">
        <f t="shared" si="16"/>
        <v>7.9731361841479904</v>
      </c>
      <c r="H61" s="151">
        <f t="shared" si="17"/>
        <v>1.7052734976295003</v>
      </c>
      <c r="I61" s="141">
        <f t="shared" si="18"/>
        <v>14.401231244627777</v>
      </c>
      <c r="K61" s="151">
        <f t="shared" si="19"/>
        <v>0.87500825145389893</v>
      </c>
      <c r="L61" s="141">
        <f t="shared" si="20"/>
        <v>7.3895455407369637</v>
      </c>
      <c r="N61" s="151">
        <f t="shared" si="21"/>
        <v>0.38512596418570899</v>
      </c>
      <c r="O61" s="141">
        <f t="shared" si="22"/>
        <v>3.2524331588208688</v>
      </c>
      <c r="Q61" s="151">
        <v>0.44513928198989228</v>
      </c>
      <c r="R61" s="141">
        <f t="shared" si="23"/>
        <v>3.7592525450699341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3.2240854056265742</v>
      </c>
      <c r="C62" s="141">
        <f t="shared" si="15"/>
        <v>2.0378518460442288</v>
      </c>
      <c r="E62" s="151">
        <v>2.9916491825297786</v>
      </c>
      <c r="F62" s="141">
        <f t="shared" si="16"/>
        <v>1.760819054937746</v>
      </c>
      <c r="H62" s="151">
        <f t="shared" si="17"/>
        <v>-0.23243622309679557</v>
      </c>
      <c r="I62" s="141">
        <f t="shared" si="18"/>
        <v>-7.2093692893852923</v>
      </c>
      <c r="K62" s="151">
        <f t="shared" si="19"/>
        <v>0.23824525932102977</v>
      </c>
      <c r="L62" s="141">
        <f t="shared" si="20"/>
        <v>7.3895455407369637</v>
      </c>
      <c r="N62" s="151">
        <f t="shared" si="21"/>
        <v>-0.42726886970392353</v>
      </c>
      <c r="O62" s="141">
        <f t="shared" si="22"/>
        <v>-13.252405440571366</v>
      </c>
      <c r="Q62" s="151">
        <v>-4.3412612713901795E-2</v>
      </c>
      <c r="R62" s="141">
        <f t="shared" si="23"/>
        <v>-1.3465093895508924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0.16069773330518036</v>
      </c>
      <c r="C63" s="141">
        <f t="shared" si="15"/>
        <v>0.1015724248183935</v>
      </c>
      <c r="E63" s="151">
        <v>0.13401830131714532</v>
      </c>
      <c r="F63" s="141">
        <f t="shared" si="16"/>
        <v>7.8880231026977679E-2</v>
      </c>
      <c r="H63" s="151">
        <f t="shared" si="17"/>
        <v>-2.6679431988035046E-2</v>
      </c>
      <c r="I63" s="141">
        <f t="shared" si="18"/>
        <v>-16.602245370423653</v>
      </c>
      <c r="K63" s="151">
        <f t="shared" si="19"/>
        <v>1.1874832185518333E-2</v>
      </c>
      <c r="L63" s="141">
        <f t="shared" si="20"/>
        <v>7.3895455407369637</v>
      </c>
      <c r="N63" s="151">
        <f t="shared" si="21"/>
        <v>-4.2016924923158491E-2</v>
      </c>
      <c r="O63" s="141">
        <f t="shared" si="22"/>
        <v>-26.146557302936145</v>
      </c>
      <c r="Q63" s="151">
        <v>3.4626607496051091E-3</v>
      </c>
      <c r="R63" s="141">
        <f t="shared" si="23"/>
        <v>2.1547663917755364</v>
      </c>
      <c r="T63" s="151"/>
    </row>
    <row r="64" spans="1:20" x14ac:dyDescent="0.2">
      <c r="A64" s="135" t="str">
        <f t="shared" si="14"/>
        <v>71 Sales occupations</v>
      </c>
      <c r="B64" s="151">
        <v>8.8014964211474744</v>
      </c>
      <c r="C64" s="141">
        <f t="shared" si="15"/>
        <v>5.5631732641093956</v>
      </c>
      <c r="E64" s="151">
        <v>8.5146387582548027</v>
      </c>
      <c r="F64" s="141">
        <f t="shared" si="16"/>
        <v>5.0115295132193483</v>
      </c>
      <c r="H64" s="151">
        <f t="shared" si="17"/>
        <v>-0.28685766289267178</v>
      </c>
      <c r="I64" s="141">
        <f t="shared" si="18"/>
        <v>-3.2591919506259726</v>
      </c>
      <c r="K64" s="151">
        <f t="shared" si="19"/>
        <v>0.65039058630702662</v>
      </c>
      <c r="L64" s="141">
        <f t="shared" si="20"/>
        <v>7.3895455407369637</v>
      </c>
      <c r="N64" s="151">
        <f t="shared" si="21"/>
        <v>-0.80423056668462434</v>
      </c>
      <c r="O64" s="141">
        <f t="shared" si="22"/>
        <v>-9.1374299119441638</v>
      </c>
      <c r="Q64" s="151">
        <v>-0.13301768251507404</v>
      </c>
      <c r="R64" s="141">
        <f t="shared" si="23"/>
        <v>-1.5113075794187754</v>
      </c>
      <c r="T64" s="151"/>
    </row>
    <row r="65" spans="1:20" x14ac:dyDescent="0.2">
      <c r="A65" s="135" t="str">
        <f t="shared" si="14"/>
        <v>72 Customer service occupations</v>
      </c>
      <c r="B65" s="151">
        <v>2.8396697229937535</v>
      </c>
      <c r="C65" s="141">
        <f t="shared" si="15"/>
        <v>1.7948737266884225</v>
      </c>
      <c r="E65" s="151">
        <v>3.6811360674446032</v>
      </c>
      <c r="F65" s="141">
        <f t="shared" si="16"/>
        <v>2.166635904111573</v>
      </c>
      <c r="H65" s="151">
        <f t="shared" si="17"/>
        <v>0.84146634445084967</v>
      </c>
      <c r="I65" s="141">
        <f t="shared" si="18"/>
        <v>29.632542743869685</v>
      </c>
      <c r="K65" s="151">
        <f t="shared" si="19"/>
        <v>0.20983868738714259</v>
      </c>
      <c r="L65" s="141">
        <f t="shared" si="20"/>
        <v>7.3895455407369637</v>
      </c>
      <c r="N65" s="151">
        <f t="shared" si="21"/>
        <v>0.62296634880031498</v>
      </c>
      <c r="O65" s="141">
        <f t="shared" si="22"/>
        <v>21.937986088873242</v>
      </c>
      <c r="Q65" s="151">
        <v>8.6613082633920681E-3</v>
      </c>
      <c r="R65" s="141">
        <f t="shared" si="23"/>
        <v>0.30501111425947053</v>
      </c>
      <c r="T65" s="151"/>
    </row>
    <row r="66" spans="1:20" x14ac:dyDescent="0.2">
      <c r="A66" s="135" t="str">
        <f t="shared" si="14"/>
        <v>81 Process, plant and machine operatives</v>
      </c>
      <c r="B66" s="151">
        <v>5.196453911933915</v>
      </c>
      <c r="C66" s="141">
        <f t="shared" si="15"/>
        <v>3.2845293672548603</v>
      </c>
      <c r="E66" s="151">
        <v>5.1350805675288029</v>
      </c>
      <c r="F66" s="141">
        <f t="shared" si="16"/>
        <v>3.0223957290003027</v>
      </c>
      <c r="H66" s="151">
        <f t="shared" si="17"/>
        <v>-6.1373344405112107E-2</v>
      </c>
      <c r="I66" s="141">
        <f t="shared" si="18"/>
        <v>-1.1810620366355051</v>
      </c>
      <c r="K66" s="151">
        <f t="shared" si="19"/>
        <v>0.38399432832576413</v>
      </c>
      <c r="L66" s="141">
        <f t="shared" si="20"/>
        <v>7.3895455407369637</v>
      </c>
      <c r="N66" s="151">
        <f t="shared" si="21"/>
        <v>-8.1245680650678387E-2</v>
      </c>
      <c r="O66" s="141">
        <f t="shared" si="22"/>
        <v>-1.5634831373004894</v>
      </c>
      <c r="Q66" s="151">
        <v>-0.36412199208019785</v>
      </c>
      <c r="R66" s="141">
        <f t="shared" si="23"/>
        <v>-7.0071244400719799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5.8612668626062847</v>
      </c>
      <c r="C67" s="141">
        <f t="shared" si="15"/>
        <v>3.7047385516758005</v>
      </c>
      <c r="E67" s="151">
        <v>5.9533843863996561</v>
      </c>
      <c r="F67" s="141">
        <f t="shared" si="16"/>
        <v>3.5040313985201132</v>
      </c>
      <c r="H67" s="151">
        <f t="shared" si="17"/>
        <v>9.2117523793371348E-2</v>
      </c>
      <c r="I67" s="141">
        <f t="shared" si="18"/>
        <v>1.5716316276445763</v>
      </c>
      <c r="K67" s="151">
        <f t="shared" si="19"/>
        <v>0.43312098407641603</v>
      </c>
      <c r="L67" s="141">
        <f t="shared" si="20"/>
        <v>7.3895455407369637</v>
      </c>
      <c r="N67" s="151">
        <f t="shared" si="21"/>
        <v>-0.25932692203559271</v>
      </c>
      <c r="O67" s="141">
        <f t="shared" si="22"/>
        <v>-4.4244175894813251</v>
      </c>
      <c r="Q67" s="151">
        <v>-8.1676538247451955E-2</v>
      </c>
      <c r="R67" s="141">
        <f t="shared" si="23"/>
        <v>-1.3934963236110609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2.6001432151249153</v>
      </c>
      <c r="C68" s="141">
        <f t="shared" si="15"/>
        <v>1.6434758960400198</v>
      </c>
      <c r="E68" s="151">
        <v>5.0654484105512196</v>
      </c>
      <c r="F68" s="141">
        <f t="shared" si="16"/>
        <v>2.9814117695312099</v>
      </c>
      <c r="H68" s="151">
        <f t="shared" si="17"/>
        <v>2.4653051954263043</v>
      </c>
      <c r="I68" s="141">
        <f t="shared" si="18"/>
        <v>94.814207966920264</v>
      </c>
      <c r="K68" s="151">
        <f t="shared" si="19"/>
        <v>0.19213876700603791</v>
      </c>
      <c r="L68" s="141">
        <f t="shared" si="20"/>
        <v>7.3895455407369637</v>
      </c>
      <c r="N68" s="151">
        <f t="shared" si="21"/>
        <v>2.356963020620614</v>
      </c>
      <c r="O68" s="141">
        <f t="shared" si="22"/>
        <v>90.647430761131417</v>
      </c>
      <c r="Q68" s="151">
        <v>-8.3796592200347755E-2</v>
      </c>
      <c r="R68" s="141">
        <f t="shared" si="23"/>
        <v>-3.2227683349481202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13.454323822599127</v>
      </c>
      <c r="C69" s="141">
        <f t="shared" ref="C69" si="25">B69/B$71*100</f>
        <v>8.5040919174509355</v>
      </c>
      <c r="E69" s="151">
        <v>11.128426875611925</v>
      </c>
      <c r="F69" s="141">
        <f t="shared" ref="F69" si="26">E69/E$71*100</f>
        <v>6.549947837630107</v>
      </c>
      <c r="H69" s="151">
        <f t="shared" ref="H69" si="27">E69-B69</f>
        <v>-2.3258969469872017</v>
      </c>
      <c r="I69" s="141">
        <f t="shared" ref="I69" si="28">IF(B69&gt;0,((E69/B69)-1)*100,0)</f>
        <v>-17.287356671766808</v>
      </c>
      <c r="K69" s="151">
        <f t="shared" ref="K69" si="29">(($E$71/$B$71)-1)*B69</f>
        <v>0.99421338606918475</v>
      </c>
      <c r="L69" s="141">
        <f t="shared" ref="L69" si="30">IF(B69&gt;0,K69/B69*100,0)</f>
        <v>7.3895455407369637</v>
      </c>
      <c r="N69" s="151">
        <f t="shared" ref="N69" si="31">H69-(K69+Q69)</f>
        <v>-4.1803588037694048</v>
      </c>
      <c r="O69" s="141">
        <f t="shared" ref="O69" si="32">IF(B69&gt;0,N69/B69*100,0)</f>
        <v>-31.070746169701131</v>
      </c>
      <c r="Q69" s="151">
        <v>0.86024847071301835</v>
      </c>
      <c r="R69" s="141">
        <f t="shared" ref="R69" si="33">IF(B69&gt;0,Q69/B69*100,0)</f>
        <v>6.3938439571973538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158.21</v>
      </c>
      <c r="C71" s="147">
        <f>B71/B$71*100</f>
        <v>100</v>
      </c>
      <c r="D71" s="145"/>
      <c r="E71" s="152">
        <f>SUM(E44:E69)</f>
        <v>169.90099999999995</v>
      </c>
      <c r="F71" s="147">
        <f>E71/E$71*100</f>
        <v>100</v>
      </c>
      <c r="G71" s="145"/>
      <c r="H71" s="152">
        <f t="shared" si="17"/>
        <v>11.690999999999946</v>
      </c>
      <c r="I71" s="147">
        <f t="shared" si="18"/>
        <v>7.3895455407369637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Worcestershire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Worcestershire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Worcestershire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Worcestershire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10.723518529675113</v>
      </c>
      <c r="C7" s="11">
        <f t="shared" si="2"/>
        <v>10.75602956389133</v>
      </c>
      <c r="D7" s="11">
        <f t="shared" si="2"/>
        <v>3.2511034216215262E-2</v>
      </c>
      <c r="E7" s="11">
        <f t="shared" si="2"/>
        <v>5.1835655127090492</v>
      </c>
      <c r="F7" s="11">
        <f t="shared" si="2"/>
        <v>5.2160765469252652</v>
      </c>
      <c r="G7" s="200">
        <f>IF(B7&gt;0,(1+(E7/B7))^(1/($C$6-$B$6))-1,0)</f>
        <v>2.663693480714624E-2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7.2628628148065806</v>
      </c>
      <c r="R7" s="11">
        <v>6.7086813820935349</v>
      </c>
      <c r="S7" s="345">
        <f>R7-Q7</f>
        <v>-0.55418143271304565</v>
      </c>
      <c r="T7" s="345">
        <v>3.0475923282786415</v>
      </c>
      <c r="U7" s="345">
        <f>SUM(S7:T7)</f>
        <v>2.4934108955655958</v>
      </c>
      <c r="V7" s="346">
        <f>IF(Q7&gt;0,(1+(T7/Q7))^(1/($C$6-$B$6))-1,0)</f>
        <v>2.3633914823185442E-2</v>
      </c>
      <c r="X7" s="10" t="str">
        <f>name!B4</f>
        <v>Agriculture</v>
      </c>
      <c r="Y7" s="11">
        <v>2.3749999999999991</v>
      </c>
      <c r="Z7" s="11">
        <v>2.4760000000000009</v>
      </c>
      <c r="AA7" s="345">
        <f>Z7-Y7</f>
        <v>0.10100000000000176</v>
      </c>
      <c r="AB7" s="11">
        <v>1.2564013179994662</v>
      </c>
      <c r="AC7" s="345">
        <f>SUM(AA7:AB7)</f>
        <v>1.3574013179994679</v>
      </c>
      <c r="AD7" s="348">
        <f>IF(Y7&gt;0,(1+(AB7/Y7))^(1/($C$6-$B$6))-1,0)</f>
        <v>2.8712559611467237E-2</v>
      </c>
    </row>
    <row r="8" spans="1:30" x14ac:dyDescent="0.2">
      <c r="A8" s="10" t="str">
        <f>name!D5</f>
        <v>12 Other managers and proprietors</v>
      </c>
      <c r="B8" s="11">
        <f t="shared" si="2"/>
        <v>4.7510763989317732</v>
      </c>
      <c r="C8" s="11">
        <f t="shared" si="2"/>
        <v>5.6516415804519511</v>
      </c>
      <c r="D8" s="11">
        <f t="shared" si="2"/>
        <v>0.90056518152017828</v>
      </c>
      <c r="E8" s="11">
        <f t="shared" si="2"/>
        <v>2.9217970271680946</v>
      </c>
      <c r="F8" s="11">
        <f t="shared" si="2"/>
        <v>3.8223622086882734</v>
      </c>
      <c r="G8" s="200">
        <f t="shared" ref="G8:G33" si="3">IF(B8&gt;0,(1+(E8/B8))^(1/($C$6-$B$6))-1,0)</f>
        <v>3.2470697141801175E-2</v>
      </c>
      <c r="H8" s="11"/>
      <c r="I8" s="10" t="str">
        <f>name!E4</f>
        <v>Managers, directors and senior officials</v>
      </c>
      <c r="J8" s="11">
        <f t="array" ref="J8:J16">MMULT(aggregation!$B$13:$AA$21,B7:B32)</f>
        <v>15.474594928606887</v>
      </c>
      <c r="K8" s="11">
        <f t="array" ref="K8:K16">MMULT(aggregation!$B$13:$AA$21,C7:C32)</f>
        <v>16.407671144343283</v>
      </c>
      <c r="L8" s="11">
        <f t="array" ref="L8:L16">MMULT(aggregation!$B$13:$AA$21,D7:D32)</f>
        <v>0.93307621573639354</v>
      </c>
      <c r="M8" s="11">
        <f t="array" ref="M8:M16">MMULT(aggregation!$B$13:$AA$21,E7:E32)</f>
        <v>8.1053625398771434</v>
      </c>
      <c r="N8" s="11">
        <f t="array" ref="N8:N16">MMULT(aggregation!$B$13:$AA$21,F7:F32)</f>
        <v>9.038438755613539</v>
      </c>
      <c r="O8" s="11"/>
      <c r="P8" s="10" t="str">
        <f>name!D5</f>
        <v>12 Other managers and proprietors</v>
      </c>
      <c r="Q8" s="11">
        <v>2.6254705276197408</v>
      </c>
      <c r="R8" s="11">
        <v>3.3978633696759468</v>
      </c>
      <c r="S8" s="345">
        <f t="shared" ref="S8:S31" si="4">R8-Q8</f>
        <v>0.77239284205620606</v>
      </c>
      <c r="T8" s="345">
        <v>1.5787805496823939</v>
      </c>
      <c r="U8" s="345">
        <f t="shared" ref="U8:U31" si="5">SUM(S8:T8)</f>
        <v>2.3511733917386</v>
      </c>
      <c r="V8" s="346">
        <f t="shared" ref="V8:V33" si="6">IF(Q8&gt;0,(1+(T8/Q8))^(1/($C$6-$B$6))-1,0)</f>
        <v>3.1886901761704278E-2</v>
      </c>
      <c r="X8" s="10" t="str">
        <f>name!B5</f>
        <v>Mining and quarrying</v>
      </c>
      <c r="Y8" s="11">
        <v>0.10800000000000028</v>
      </c>
      <c r="Z8" s="11">
        <v>6.0000000000000019E-2</v>
      </c>
      <c r="AA8" s="345">
        <f t="shared" ref="AA8:AA29" si="7">Z8-Y8</f>
        <v>-4.8000000000000258E-2</v>
      </c>
      <c r="AB8" s="11">
        <v>3.3623053170841917E-2</v>
      </c>
      <c r="AC8" s="345">
        <f t="shared" ref="AC8:AC29" si="8">SUM(AA8:AB8)</f>
        <v>-1.4376946829158341E-2</v>
      </c>
      <c r="AD8" s="348">
        <f t="shared" ref="AD8:AD29" si="9">IF(Y8&gt;0,(1+(AB8/Y8))^(1/($C$6-$B$6))-1,0)</f>
        <v>1.8233418447446637E-2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9.2482373808990772</v>
      </c>
      <c r="C9" s="11">
        <f t="shared" si="2"/>
        <v>12.910656334944823</v>
      </c>
      <c r="D9" s="11">
        <f t="shared" si="2"/>
        <v>3.6624189540457444</v>
      </c>
      <c r="E9" s="11">
        <f t="shared" si="2"/>
        <v>4.2172132269002933</v>
      </c>
      <c r="F9" s="11">
        <f t="shared" si="2"/>
        <v>7.8796321809460368</v>
      </c>
      <c r="G9" s="200">
        <f t="shared" si="3"/>
        <v>2.5362573949308409E-2</v>
      </c>
      <c r="H9" s="11"/>
      <c r="I9" s="10" t="str">
        <f>name!E5</f>
        <v>Professional occupations</v>
      </c>
      <c r="J9" s="11">
        <v>33.504162152867906</v>
      </c>
      <c r="K9" s="11">
        <v>40.137508256586258</v>
      </c>
      <c r="L9" s="11">
        <v>6.633346103718357</v>
      </c>
      <c r="M9" s="11">
        <v>16.869350670104087</v>
      </c>
      <c r="N9" s="11">
        <v>23.502696773822443</v>
      </c>
      <c r="O9" s="11"/>
      <c r="P9" s="10" t="str">
        <f>name!D6</f>
        <v>21 Science, research, engineering and technology professionals</v>
      </c>
      <c r="Q9" s="11">
        <v>7.5582961881448645</v>
      </c>
      <c r="R9" s="11">
        <v>10.025502559567737</v>
      </c>
      <c r="S9" s="345">
        <f t="shared" si="4"/>
        <v>2.4672063714228729</v>
      </c>
      <c r="T9" s="345">
        <v>2.9835693545883291</v>
      </c>
      <c r="U9" s="345">
        <f t="shared" si="5"/>
        <v>5.4507757260112015</v>
      </c>
      <c r="V9" s="346">
        <f t="shared" si="6"/>
        <v>2.2428400038569052E-2</v>
      </c>
      <c r="X9" s="10" t="str">
        <f>name!B6</f>
        <v>Food drink and tobacco</v>
      </c>
      <c r="Y9" s="11">
        <v>3.0359999999999991</v>
      </c>
      <c r="Z9" s="11">
        <v>2.9769999999999932</v>
      </c>
      <c r="AA9" s="345">
        <f t="shared" si="7"/>
        <v>-5.9000000000005937E-2</v>
      </c>
      <c r="AB9" s="11">
        <v>1.3352872801756417</v>
      </c>
      <c r="AC9" s="345">
        <f t="shared" si="8"/>
        <v>1.2762872801756358</v>
      </c>
      <c r="AD9" s="348">
        <f t="shared" si="9"/>
        <v>2.4598790322049702E-2</v>
      </c>
    </row>
    <row r="10" spans="1:30" x14ac:dyDescent="0.2">
      <c r="A10" s="10" t="str">
        <f>name!D7</f>
        <v>22 Health professionals</v>
      </c>
      <c r="B10" s="11">
        <f t="shared" si="2"/>
        <v>8.0043034867298513</v>
      </c>
      <c r="C10" s="11">
        <f t="shared" si="2"/>
        <v>8.5660221814025803</v>
      </c>
      <c r="D10" s="11">
        <f t="shared" si="2"/>
        <v>0.56171869467273061</v>
      </c>
      <c r="E10" s="11">
        <f t="shared" si="2"/>
        <v>4.2781084540063743</v>
      </c>
      <c r="F10" s="11">
        <f t="shared" si="2"/>
        <v>4.8398271486791042</v>
      </c>
      <c r="G10" s="200">
        <f t="shared" si="3"/>
        <v>2.8957271996948197E-2</v>
      </c>
      <c r="H10" s="11"/>
      <c r="I10" s="10" t="str">
        <f>name!E6</f>
        <v>Associate professional occupations</v>
      </c>
      <c r="J10" s="11">
        <v>20.202019596778307</v>
      </c>
      <c r="K10" s="11">
        <v>23.945129169384217</v>
      </c>
      <c r="L10" s="11">
        <v>3.7431095726059129</v>
      </c>
      <c r="M10" s="11">
        <v>10.444284678704747</v>
      </c>
      <c r="N10" s="11">
        <v>14.187394251310662</v>
      </c>
      <c r="O10" s="11"/>
      <c r="P10" s="10" t="str">
        <f>name!D7</f>
        <v>22 Health professionals</v>
      </c>
      <c r="Q10" s="11">
        <v>2.0741093080277873</v>
      </c>
      <c r="R10" s="11">
        <v>2.2017330486953912</v>
      </c>
      <c r="S10" s="345">
        <f t="shared" si="4"/>
        <v>0.12762374066760396</v>
      </c>
      <c r="T10" s="345">
        <v>0.79979476272991357</v>
      </c>
      <c r="U10" s="345">
        <f t="shared" si="5"/>
        <v>0.92741850339751752</v>
      </c>
      <c r="V10" s="346">
        <f t="shared" si="6"/>
        <v>2.1980733416391951E-2</v>
      </c>
      <c r="X10" s="10" t="str">
        <f>name!B7</f>
        <v>Engineering</v>
      </c>
      <c r="Y10" s="11">
        <v>4.1669999999999918</v>
      </c>
      <c r="Z10" s="11">
        <v>4.205999999999988</v>
      </c>
      <c r="AA10" s="345">
        <f t="shared" si="7"/>
        <v>3.8999999999996149E-2</v>
      </c>
      <c r="AB10" s="11">
        <v>1.830844624815414</v>
      </c>
      <c r="AC10" s="345">
        <f t="shared" si="8"/>
        <v>1.8698446248154101</v>
      </c>
      <c r="AD10" s="348">
        <f t="shared" si="9"/>
        <v>2.4577420469712674E-2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6.5488710654938345</v>
      </c>
      <c r="C11" s="11">
        <f t="shared" si="2"/>
        <v>7.1900884652438615</v>
      </c>
      <c r="D11" s="11">
        <f t="shared" si="2"/>
        <v>0.64121739975002601</v>
      </c>
      <c r="E11" s="11">
        <f t="shared" si="2"/>
        <v>3.4035266763906531</v>
      </c>
      <c r="F11" s="11">
        <f t="shared" si="2"/>
        <v>4.0447440761406792</v>
      </c>
      <c r="G11" s="200">
        <f t="shared" si="3"/>
        <v>2.8294277461264894E-2</v>
      </c>
      <c r="H11" s="11"/>
      <c r="I11" s="10" t="str">
        <f>name!E7</f>
        <v>Administrative and secretarial occupations</v>
      </c>
      <c r="J11" s="11">
        <v>18.409721200508695</v>
      </c>
      <c r="K11" s="11">
        <v>17.855376407090045</v>
      </c>
      <c r="L11" s="11">
        <v>-0.55434479341864784</v>
      </c>
      <c r="M11" s="11">
        <v>9.32717517379103</v>
      </c>
      <c r="N11" s="11">
        <v>8.7728303803723815</v>
      </c>
      <c r="O11" s="11"/>
      <c r="P11" s="10" t="str">
        <f>name!D8</f>
        <v>23 Teaching and other educational professionals</v>
      </c>
      <c r="Q11" s="11">
        <v>2.1075257226569057</v>
      </c>
      <c r="R11" s="11">
        <v>2.3159142884502852</v>
      </c>
      <c r="S11" s="345">
        <f t="shared" si="4"/>
        <v>0.2083885657933795</v>
      </c>
      <c r="T11" s="345">
        <v>0.94043041120585158</v>
      </c>
      <c r="U11" s="345">
        <f t="shared" si="5"/>
        <v>1.1488189769992312</v>
      </c>
      <c r="V11" s="346">
        <f t="shared" si="6"/>
        <v>2.4902113140966131E-2</v>
      </c>
      <c r="X11" s="10" t="str">
        <f>name!B8</f>
        <v>Rest of manufacturing</v>
      </c>
      <c r="Y11" s="11">
        <v>9.5849999999999884</v>
      </c>
      <c r="Z11" s="11">
        <v>8.8309999999999995</v>
      </c>
      <c r="AA11" s="345">
        <f t="shared" si="7"/>
        <v>-0.7539999999999889</v>
      </c>
      <c r="AB11" s="11">
        <v>3.8505872987828451</v>
      </c>
      <c r="AC11" s="345">
        <f t="shared" si="8"/>
        <v>3.0965872987828562</v>
      </c>
      <c r="AD11" s="348">
        <f t="shared" si="9"/>
        <v>2.2769187739957397E-2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9.7027502197451412</v>
      </c>
      <c r="C12" s="11">
        <f t="shared" si="2"/>
        <v>11.470741274994994</v>
      </c>
      <c r="D12" s="11">
        <f t="shared" si="2"/>
        <v>1.7679910552498559</v>
      </c>
      <c r="E12" s="11">
        <f t="shared" si="2"/>
        <v>4.9705023128067678</v>
      </c>
      <c r="F12" s="11">
        <f t="shared" si="2"/>
        <v>6.7384933680566226</v>
      </c>
      <c r="G12" s="200">
        <f t="shared" si="3"/>
        <v>2.7958154545544289E-2</v>
      </c>
      <c r="H12" s="11"/>
      <c r="I12" s="10" t="str">
        <f>name!E8</f>
        <v>Skilled trades occupations</v>
      </c>
      <c r="J12" s="11">
        <v>16.64020041530118</v>
      </c>
      <c r="K12" s="11">
        <v>15.405094364728885</v>
      </c>
      <c r="L12" s="11">
        <v>-1.2351060505722942</v>
      </c>
      <c r="M12" s="11">
        <v>6.7917505929170074</v>
      </c>
      <c r="N12" s="11">
        <v>5.5566445423447135</v>
      </c>
      <c r="O12" s="11"/>
      <c r="P12" s="10" t="str">
        <f>name!D9</f>
        <v>24 Business, media and public service professionals</v>
      </c>
      <c r="Q12" s="11">
        <v>5.6711992885864104</v>
      </c>
      <c r="R12" s="11">
        <v>6.5540566462988821</v>
      </c>
      <c r="S12" s="345">
        <f t="shared" si="4"/>
        <v>0.88285735771247165</v>
      </c>
      <c r="T12" s="345">
        <v>2.5809962485664295</v>
      </c>
      <c r="U12" s="345">
        <f t="shared" si="5"/>
        <v>3.4638536062789012</v>
      </c>
      <c r="V12" s="346">
        <f t="shared" si="6"/>
        <v>2.5320498695125204E-2</v>
      </c>
      <c r="X12" s="10" t="str">
        <f>name!B9</f>
        <v>Electricity and gas</v>
      </c>
      <c r="Y12" s="11">
        <v>0.30299999999999938</v>
      </c>
      <c r="Z12" s="11">
        <v>0.28900000000000103</v>
      </c>
      <c r="AA12" s="345">
        <f t="shared" si="7"/>
        <v>-1.3999999999998347E-2</v>
      </c>
      <c r="AB12" s="11">
        <v>0.12394241302234341</v>
      </c>
      <c r="AC12" s="345">
        <f t="shared" si="8"/>
        <v>0.10994241302234506</v>
      </c>
      <c r="AD12" s="348">
        <f t="shared" si="9"/>
        <v>2.3124406407537101E-2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2.9685868071560497</v>
      </c>
      <c r="C13" s="11">
        <f t="shared" si="2"/>
        <v>3.0142648149259332</v>
      </c>
      <c r="D13" s="11">
        <f t="shared" si="2"/>
        <v>4.5678007769883469E-2</v>
      </c>
      <c r="E13" s="11">
        <f t="shared" si="2"/>
        <v>1.1484120020040549</v>
      </c>
      <c r="F13" s="11">
        <f t="shared" si="2"/>
        <v>1.1940900097739382</v>
      </c>
      <c r="G13" s="200">
        <f t="shared" si="3"/>
        <v>2.2041975066049879E-2</v>
      </c>
      <c r="H13" s="11"/>
      <c r="I13" s="10" t="str">
        <f>name!E9</f>
        <v>Caring, leisure and other service occupations</v>
      </c>
      <c r="J13" s="11">
        <v>15.225947749531514</v>
      </c>
      <c r="K13" s="11">
        <v>16.672105592076178</v>
      </c>
      <c r="L13" s="11">
        <v>1.4461578425446646</v>
      </c>
      <c r="M13" s="11">
        <v>8.8047075212715686</v>
      </c>
      <c r="N13" s="11">
        <v>10.25086536381623</v>
      </c>
      <c r="O13" s="11"/>
      <c r="P13" s="10" t="str">
        <f>name!D10</f>
        <v>31 Science, engineering and technology associate professionals</v>
      </c>
      <c r="Q13" s="11">
        <v>2.2649511540006371</v>
      </c>
      <c r="R13" s="11">
        <v>2.1155510185543118</v>
      </c>
      <c r="S13" s="345">
        <f t="shared" si="4"/>
        <v>-0.14940013544632524</v>
      </c>
      <c r="T13" s="345">
        <v>0.75040235062072269</v>
      </c>
      <c r="U13" s="345">
        <f t="shared" si="5"/>
        <v>0.60100221517439745</v>
      </c>
      <c r="V13" s="346">
        <f t="shared" si="6"/>
        <v>1.9260731946214582E-2</v>
      </c>
      <c r="X13" s="10" t="str">
        <f>name!B10</f>
        <v>Water and sewerage</v>
      </c>
      <c r="Y13" s="11">
        <v>1.2640000000000002</v>
      </c>
      <c r="Z13" s="11">
        <v>1.3699999999999988</v>
      </c>
      <c r="AA13" s="345">
        <f t="shared" si="7"/>
        <v>0.10599999999999854</v>
      </c>
      <c r="AB13" s="11">
        <v>0.58338647311068881</v>
      </c>
      <c r="AC13" s="345">
        <f t="shared" si="8"/>
        <v>0.68938647311068735</v>
      </c>
      <c r="AD13" s="348">
        <f t="shared" si="9"/>
        <v>2.5622120347774002E-2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3.3177593651071691</v>
      </c>
      <c r="C14" s="11">
        <f t="shared" si="2"/>
        <v>6.3778384495412155</v>
      </c>
      <c r="D14" s="11">
        <f t="shared" si="2"/>
        <v>3.0600790844340451</v>
      </c>
      <c r="E14" s="11">
        <f t="shared" si="2"/>
        <v>3.1559575540255262</v>
      </c>
      <c r="F14" s="11">
        <f t="shared" si="2"/>
        <v>6.2160366384595713</v>
      </c>
      <c r="G14" s="200">
        <f t="shared" si="3"/>
        <v>4.55719444025382E-2</v>
      </c>
      <c r="H14" s="11"/>
      <c r="I14" s="10" t="str">
        <f>name!E10</f>
        <v>Sales and customer service occupations</v>
      </c>
      <c r="J14" s="11">
        <v>11.641166144141238</v>
      </c>
      <c r="K14" s="11">
        <v>12.195774825699406</v>
      </c>
      <c r="L14" s="11">
        <v>0.55460868155816878</v>
      </c>
      <c r="M14" s="11">
        <v>5.4111257968876796</v>
      </c>
      <c r="N14" s="11">
        <v>5.9657344784458468</v>
      </c>
      <c r="O14" s="11"/>
      <c r="P14" s="10" t="str">
        <f>name!D11</f>
        <v>32 Health and social care associate professionals</v>
      </c>
      <c r="Q14" s="11">
        <v>0.7524269351169921</v>
      </c>
      <c r="R14" s="11">
        <v>1.1253018864515345</v>
      </c>
      <c r="S14" s="345">
        <f t="shared" si="4"/>
        <v>0.3728749513345424</v>
      </c>
      <c r="T14" s="345">
        <v>0.4909206983868391</v>
      </c>
      <c r="U14" s="345">
        <f t="shared" si="5"/>
        <v>0.86379564972138145</v>
      </c>
      <c r="V14" s="346">
        <f t="shared" si="6"/>
        <v>3.4050818100297198E-2</v>
      </c>
      <c r="X14" s="10" t="str">
        <f>name!B11</f>
        <v>Construction</v>
      </c>
      <c r="Y14" s="11">
        <v>11.779999999999966</v>
      </c>
      <c r="Z14" s="11">
        <v>11.942999999999973</v>
      </c>
      <c r="AA14" s="345">
        <f t="shared" si="7"/>
        <v>0.16300000000000736</v>
      </c>
      <c r="AB14" s="11">
        <v>4.9082049499159712</v>
      </c>
      <c r="AC14" s="345">
        <f t="shared" si="8"/>
        <v>5.0712049499159786</v>
      </c>
      <c r="AD14" s="348">
        <f t="shared" si="9"/>
        <v>2.3491614802240157E-2</v>
      </c>
    </row>
    <row r="15" spans="1:30" x14ac:dyDescent="0.2">
      <c r="A15" s="10" t="str">
        <f>name!D12</f>
        <v>33 Protective service occupations</v>
      </c>
      <c r="B15" s="11">
        <f t="shared" si="2"/>
        <v>1.7582366868228361</v>
      </c>
      <c r="C15" s="11">
        <f t="shared" si="2"/>
        <v>1.678912697768665</v>
      </c>
      <c r="D15" s="11">
        <f t="shared" si="2"/>
        <v>-7.932398905417086E-2</v>
      </c>
      <c r="E15" s="11">
        <f t="shared" si="2"/>
        <v>0.54923497841363123</v>
      </c>
      <c r="F15" s="11">
        <f t="shared" si="2"/>
        <v>0.46991098935946035</v>
      </c>
      <c r="G15" s="200">
        <f t="shared" si="3"/>
        <v>1.8287945478251855E-2</v>
      </c>
      <c r="H15" s="11"/>
      <c r="I15" s="10" t="str">
        <f>name!E11</f>
        <v>Process, plant and machine operatives</v>
      </c>
      <c r="J15" s="11">
        <v>11.057720774540199</v>
      </c>
      <c r="K15" s="11">
        <v>11.088464953928462</v>
      </c>
      <c r="L15" s="11">
        <v>3.0744179388264348E-2</v>
      </c>
      <c r="M15" s="11">
        <v>5.3021307132064148</v>
      </c>
      <c r="N15" s="11">
        <v>5.3328748925946794</v>
      </c>
      <c r="O15" s="11"/>
      <c r="P15" s="10" t="str">
        <f>name!D12</f>
        <v>33 Protective service occupations</v>
      </c>
      <c r="Q15" s="11">
        <v>1.2686332072743118</v>
      </c>
      <c r="R15" s="11">
        <v>1.0963640029081945</v>
      </c>
      <c r="S15" s="345">
        <f t="shared" si="4"/>
        <v>-0.17226920436611737</v>
      </c>
      <c r="T15" s="345">
        <v>0.30983679753564386</v>
      </c>
      <c r="U15" s="345">
        <f t="shared" si="5"/>
        <v>0.13756759316952649</v>
      </c>
      <c r="V15" s="346">
        <f t="shared" si="6"/>
        <v>1.4674354509683907E-2</v>
      </c>
      <c r="X15" s="10" t="str">
        <f>name!B12</f>
        <v>Wholesale and retail trade</v>
      </c>
      <c r="Y15" s="11">
        <v>22.398000000000078</v>
      </c>
      <c r="Z15" s="11">
        <v>22.756999999999955</v>
      </c>
      <c r="AA15" s="345">
        <f t="shared" si="7"/>
        <v>0.35899999999987742</v>
      </c>
      <c r="AB15" s="11">
        <v>10.53368859521524</v>
      </c>
      <c r="AC15" s="345">
        <f t="shared" si="8"/>
        <v>10.892688595215118</v>
      </c>
      <c r="AD15" s="348">
        <f t="shared" si="9"/>
        <v>2.6030609662382798E-2</v>
      </c>
    </row>
    <row r="16" spans="1:30" x14ac:dyDescent="0.2">
      <c r="A16" s="10" t="str">
        <f>name!D13</f>
        <v>34 Culture, media and sports occupations</v>
      </c>
      <c r="B16" s="11">
        <f t="shared" si="2"/>
        <v>2.9240088517960747</v>
      </c>
      <c r="C16" s="11">
        <f t="shared" si="2"/>
        <v>2.7973878163487078</v>
      </c>
      <c r="D16" s="11">
        <f t="shared" si="2"/>
        <v>-0.12662103544736708</v>
      </c>
      <c r="E16" s="11">
        <f t="shared" si="2"/>
        <v>1.2125210402582618</v>
      </c>
      <c r="F16" s="11">
        <f t="shared" si="2"/>
        <v>1.0859000048108949</v>
      </c>
      <c r="G16" s="200">
        <f t="shared" si="3"/>
        <v>2.3396275924343568E-2</v>
      </c>
      <c r="H16" s="11"/>
      <c r="I16" s="10" t="str">
        <f>name!E12</f>
        <v>Elementary occupations</v>
      </c>
      <c r="J16" s="11">
        <v>16.054467037724045</v>
      </c>
      <c r="K16" s="11">
        <v>16.193875286163149</v>
      </c>
      <c r="L16" s="11">
        <v>0.1394082484390986</v>
      </c>
      <c r="M16" s="11">
        <v>8.0152735490697449</v>
      </c>
      <c r="N16" s="11">
        <v>8.154681797508843</v>
      </c>
      <c r="O16" s="11"/>
      <c r="P16" s="10" t="str">
        <f>name!D13</f>
        <v>34 Culture, media and sports occupations</v>
      </c>
      <c r="Q16" s="11">
        <v>1.7533439718691248</v>
      </c>
      <c r="R16" s="11">
        <v>1.6205033786070797</v>
      </c>
      <c r="S16" s="345">
        <f t="shared" si="4"/>
        <v>-0.13284059326204511</v>
      </c>
      <c r="T16" s="345">
        <v>0.62371469828881876</v>
      </c>
      <c r="U16" s="345">
        <f t="shared" si="5"/>
        <v>0.49087410502677364</v>
      </c>
      <c r="V16" s="346">
        <f t="shared" si="6"/>
        <v>2.0496497366117028E-2</v>
      </c>
      <c r="X16" s="10" t="str">
        <f>name!B13</f>
        <v>Transport and storage</v>
      </c>
      <c r="Y16" s="11">
        <v>7.7410000000000085</v>
      </c>
      <c r="Z16" s="11">
        <v>8.2480000000000118</v>
      </c>
      <c r="AA16" s="345">
        <f t="shared" si="7"/>
        <v>0.50700000000000323</v>
      </c>
      <c r="AB16" s="11">
        <v>3.8626267197059425</v>
      </c>
      <c r="AC16" s="345">
        <f t="shared" si="8"/>
        <v>4.3696267197059457</v>
      </c>
      <c r="AD16" s="348">
        <f t="shared" si="9"/>
        <v>2.7353201866441745E-2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9.2334278858961749</v>
      </c>
      <c r="C17" s="11">
        <f t="shared" si="10"/>
        <v>10.076725390799695</v>
      </c>
      <c r="D17" s="11">
        <f t="shared" si="10"/>
        <v>0.84329750490352229</v>
      </c>
      <c r="E17" s="11">
        <f t="shared" si="10"/>
        <v>4.3781591040032746</v>
      </c>
      <c r="F17" s="11">
        <f t="shared" si="10"/>
        <v>5.2214566089067969</v>
      </c>
      <c r="G17" s="200">
        <f t="shared" si="3"/>
        <v>2.6210341196218678E-2</v>
      </c>
      <c r="H17" s="11"/>
      <c r="O17" s="11"/>
      <c r="P17" s="10" t="str">
        <f>name!D14</f>
        <v>35 Business and public service associate professionals</v>
      </c>
      <c r="Q17" s="11">
        <v>4.9829500041482957</v>
      </c>
      <c r="R17" s="11">
        <v>5.1389913927961341</v>
      </c>
      <c r="S17" s="345">
        <f t="shared" si="4"/>
        <v>0.15604138864783845</v>
      </c>
      <c r="T17" s="345">
        <v>1.9305914336660766</v>
      </c>
      <c r="U17" s="345">
        <f t="shared" si="5"/>
        <v>2.086632822313915</v>
      </c>
      <c r="V17" s="346">
        <f t="shared" si="6"/>
        <v>2.2070694382114064E-2</v>
      </c>
      <c r="X17" s="10" t="str">
        <f>name!B14</f>
        <v>Accommodation and food</v>
      </c>
      <c r="Y17" s="11">
        <v>12.141000000000014</v>
      </c>
      <c r="Z17" s="11">
        <v>15.264999999999997</v>
      </c>
      <c r="AA17" s="345">
        <f t="shared" si="7"/>
        <v>3.1239999999999828</v>
      </c>
      <c r="AB17" s="11">
        <v>6.8912450450409608</v>
      </c>
      <c r="AC17" s="345">
        <f t="shared" si="8"/>
        <v>10.015245045040944</v>
      </c>
      <c r="AD17" s="348">
        <f t="shared" si="9"/>
        <v>3.0423379921657778E-2</v>
      </c>
    </row>
    <row r="18" spans="1:30" x14ac:dyDescent="0.2">
      <c r="A18" s="10" t="str">
        <f>name!D15</f>
        <v>41 Administrative occupations</v>
      </c>
      <c r="B18" s="11">
        <f t="shared" si="10"/>
        <v>15.230510685016108</v>
      </c>
      <c r="C18" s="11">
        <f t="shared" si="10"/>
        <v>15.84191373625449</v>
      </c>
      <c r="D18" s="11">
        <f t="shared" si="10"/>
        <v>0.6114030512383819</v>
      </c>
      <c r="E18" s="11">
        <f t="shared" si="10"/>
        <v>7.9141027663950991</v>
      </c>
      <c r="F18" s="11">
        <f t="shared" si="10"/>
        <v>8.5255058176334799</v>
      </c>
      <c r="G18" s="200">
        <f t="shared" si="3"/>
        <v>2.8290202165407674E-2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5.1873609376871528</v>
      </c>
      <c r="R18" s="11">
        <v>6.4021594497691057</v>
      </c>
      <c r="S18" s="345">
        <f t="shared" si="4"/>
        <v>1.2147985120819529</v>
      </c>
      <c r="T18" s="345">
        <v>2.229401119589117</v>
      </c>
      <c r="U18" s="345">
        <f t="shared" si="5"/>
        <v>3.4441996316710699</v>
      </c>
      <c r="V18" s="346">
        <f t="shared" si="6"/>
        <v>2.4120812109801326E-2</v>
      </c>
      <c r="X18" s="10" t="str">
        <f>name!B15</f>
        <v>Media</v>
      </c>
      <c r="Y18" s="11">
        <v>1.0680000000000021</v>
      </c>
      <c r="Z18" s="11">
        <v>1.0759999999999994</v>
      </c>
      <c r="AA18" s="345">
        <f t="shared" si="7"/>
        <v>7.9999999999973426E-3</v>
      </c>
      <c r="AB18" s="11">
        <v>0.48889348135614824</v>
      </c>
      <c r="AC18" s="345">
        <f t="shared" si="8"/>
        <v>0.49689348135614558</v>
      </c>
      <c r="AD18" s="348">
        <f t="shared" si="9"/>
        <v>2.5445325849897005E-2</v>
      </c>
    </row>
    <row r="19" spans="1:30" x14ac:dyDescent="0.2">
      <c r="A19" s="10" t="str">
        <f>name!D16</f>
        <v>42 Secretarial and related occupations</v>
      </c>
      <c r="B19" s="11">
        <f t="shared" si="10"/>
        <v>3.1792105154925854</v>
      </c>
      <c r="C19" s="11">
        <f t="shared" si="10"/>
        <v>2.0134626708355556</v>
      </c>
      <c r="D19" s="11">
        <f t="shared" si="10"/>
        <v>-1.1657478446570297</v>
      </c>
      <c r="E19" s="11">
        <f t="shared" si="10"/>
        <v>1.4130724073959313</v>
      </c>
      <c r="F19" s="11">
        <f t="shared" si="10"/>
        <v>0.24732456273890213</v>
      </c>
      <c r="G19" s="200">
        <f t="shared" si="3"/>
        <v>2.48192865649568E-2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0.18278384429215355</v>
      </c>
      <c r="K19" s="11">
        <f t="array" ref="K19:K27">MMULT(aggregation!$B$13:$AA$21,C36:C61)</f>
        <v>0.36119321415232702</v>
      </c>
      <c r="L19" s="11">
        <f t="array" ref="L19:L27">MMULT(aggregation!$B$13:$AA$21,D36:D61)</f>
        <v>0.17840936986017347</v>
      </c>
      <c r="M19" s="11">
        <f t="array" ref="M19:M27">MMULT(aggregation!$B$13:$AA$21,E36:E61)</f>
        <v>0.14045752828987745</v>
      </c>
      <c r="N19" s="11">
        <f t="array" ref="N19:N27">MMULT(aggregation!$B$13:$AA$21,F36:F61)</f>
        <v>0.31886689815005087</v>
      </c>
      <c r="O19" s="11"/>
      <c r="P19" s="10" t="str">
        <f>name!D16</f>
        <v>42 Secretarial and related occupations</v>
      </c>
      <c r="Q19" s="11">
        <v>0.24325497761114179</v>
      </c>
      <c r="R19" s="11">
        <v>0.25572864555060348</v>
      </c>
      <c r="S19" s="345">
        <f t="shared" si="4"/>
        <v>1.2473667939461697E-2</v>
      </c>
      <c r="T19" s="345">
        <v>7.6273152873449615E-2</v>
      </c>
      <c r="U19" s="345">
        <f t="shared" si="5"/>
        <v>8.8746820812911312E-2</v>
      </c>
      <c r="V19" s="346">
        <f t="shared" si="6"/>
        <v>1.8348647290732156E-2</v>
      </c>
      <c r="X19" s="10" t="str">
        <f>name!B16</f>
        <v>Information technology</v>
      </c>
      <c r="Y19" s="11">
        <v>4.1599999999999886</v>
      </c>
      <c r="Z19" s="11">
        <v>4.6859999999999955</v>
      </c>
      <c r="AA19" s="345">
        <f t="shared" si="7"/>
        <v>0.52600000000000691</v>
      </c>
      <c r="AB19" s="11">
        <v>1.9135293832557334</v>
      </c>
      <c r="AC19" s="345">
        <f t="shared" si="8"/>
        <v>2.4395293832557403</v>
      </c>
      <c r="AD19" s="348">
        <f t="shared" si="9"/>
        <v>2.5549247802502562E-2</v>
      </c>
    </row>
    <row r="20" spans="1:30" x14ac:dyDescent="0.2">
      <c r="A20" s="10" t="str">
        <f>name!D17</f>
        <v>51 Skilled agricultural and related trades</v>
      </c>
      <c r="B20" s="11">
        <f t="shared" si="10"/>
        <v>2.0379022700550227</v>
      </c>
      <c r="C20" s="11">
        <f t="shared" si="10"/>
        <v>2.0646306430327632</v>
      </c>
      <c r="D20" s="11">
        <f t="shared" si="10"/>
        <v>2.6728372977740555E-2</v>
      </c>
      <c r="E20" s="11">
        <f t="shared" si="10"/>
        <v>1.1293608657792618</v>
      </c>
      <c r="F20" s="11">
        <f t="shared" si="10"/>
        <v>1.1560892387570023</v>
      </c>
      <c r="G20" s="200">
        <f t="shared" si="3"/>
        <v>2.9832799078076899E-2</v>
      </c>
      <c r="H20" s="11"/>
      <c r="I20" s="11" t="str">
        <f t="shared" si="11"/>
        <v>Professional occupations</v>
      </c>
      <c r="J20" s="11">
        <v>1.6582561402535663</v>
      </c>
      <c r="K20" s="11">
        <v>3.0145077676976637</v>
      </c>
      <c r="L20" s="11">
        <v>1.356251627444097</v>
      </c>
      <c r="M20" s="11">
        <v>1.0635666192069368</v>
      </c>
      <c r="N20" s="11">
        <v>2.4198182466510341</v>
      </c>
      <c r="O20" s="11"/>
      <c r="P20" s="10" t="str">
        <f>name!D17</f>
        <v>51 Skilled agricultural and related trades</v>
      </c>
      <c r="Q20" s="11">
        <v>1.6035364619143888</v>
      </c>
      <c r="R20" s="11">
        <v>1.5625060001813487</v>
      </c>
      <c r="S20" s="345">
        <f t="shared" si="4"/>
        <v>-4.1030461733040147E-2</v>
      </c>
      <c r="T20" s="345">
        <v>0.80586924230306234</v>
      </c>
      <c r="U20" s="345">
        <f t="shared" si="5"/>
        <v>0.76483878057002219</v>
      </c>
      <c r="V20" s="346">
        <f t="shared" si="6"/>
        <v>2.7516346398808622E-2</v>
      </c>
      <c r="X20" s="10" t="str">
        <f>name!B17</f>
        <v>Finance and insurance</v>
      </c>
      <c r="Y20" s="11">
        <v>2.0329999999999999</v>
      </c>
      <c r="Z20" s="11">
        <v>1.9369999999999996</v>
      </c>
      <c r="AA20" s="345">
        <f t="shared" si="7"/>
        <v>-9.6000000000000307E-2</v>
      </c>
      <c r="AB20" s="11">
        <v>0.9634078096428339</v>
      </c>
      <c r="AC20" s="345">
        <f t="shared" si="8"/>
        <v>0.86740780964283359</v>
      </c>
      <c r="AD20" s="348">
        <f t="shared" si="9"/>
        <v>2.619738298111618E-2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6.4133758145483615</v>
      </c>
      <c r="C21" s="11">
        <f t="shared" si="10"/>
        <v>5.974202540348573</v>
      </c>
      <c r="D21" s="11">
        <f t="shared" si="10"/>
        <v>-0.43917327419978719</v>
      </c>
      <c r="E21" s="11">
        <f t="shared" si="10"/>
        <v>2.3463900332593446</v>
      </c>
      <c r="F21" s="11">
        <f t="shared" si="10"/>
        <v>1.9072167590595575</v>
      </c>
      <c r="G21" s="200">
        <f t="shared" si="3"/>
        <v>2.100308388160399E-2</v>
      </c>
      <c r="H21" s="11"/>
      <c r="I21" s="11" t="str">
        <f t="shared" si="11"/>
        <v>Associate professional occupations</v>
      </c>
      <c r="J21" s="11">
        <v>0.21292279089632807</v>
      </c>
      <c r="K21" s="11">
        <v>0.47292331493535156</v>
      </c>
      <c r="L21" s="11">
        <v>0.26000052403902346</v>
      </c>
      <c r="M21" s="11">
        <v>0.15750599113939745</v>
      </c>
      <c r="N21" s="11">
        <v>0.41750651517842091</v>
      </c>
      <c r="O21" s="11"/>
      <c r="P21" s="10" t="str">
        <f>name!D18</f>
        <v>52 Skilled metal, electrical and electronic trades</v>
      </c>
      <c r="Q21" s="11">
        <v>6.2792152122116738</v>
      </c>
      <c r="R21" s="11">
        <v>5.6963353171100533</v>
      </c>
      <c r="S21" s="345">
        <f t="shared" si="4"/>
        <v>-0.58287989510162053</v>
      </c>
      <c r="T21" s="345">
        <v>2.215076037573473</v>
      </c>
      <c r="U21" s="345">
        <f t="shared" si="5"/>
        <v>1.6321961424718525</v>
      </c>
      <c r="V21" s="346">
        <f t="shared" si="6"/>
        <v>2.0347532683120839E-2</v>
      </c>
      <c r="X21" s="10" t="str">
        <f>name!B18</f>
        <v>Real estate</v>
      </c>
      <c r="Y21" s="11">
        <v>4.5790000000000042</v>
      </c>
      <c r="Z21" s="11">
        <v>5.4470000000000134</v>
      </c>
      <c r="AA21" s="345">
        <f t="shared" si="7"/>
        <v>0.86800000000000921</v>
      </c>
      <c r="AB21" s="11">
        <v>2.3612917005559373</v>
      </c>
      <c r="AC21" s="345">
        <f t="shared" si="8"/>
        <v>3.2292917005559465</v>
      </c>
      <c r="AD21" s="348">
        <f t="shared" si="9"/>
        <v>2.8112103772109709E-2</v>
      </c>
    </row>
    <row r="22" spans="1:30" x14ac:dyDescent="0.2">
      <c r="A22" s="10" t="str">
        <f>name!D19</f>
        <v>53 Skilled construction and building trades</v>
      </c>
      <c r="B22" s="11">
        <f t="shared" si="10"/>
        <v>5.3387160213821057</v>
      </c>
      <c r="C22" s="11">
        <f t="shared" si="10"/>
        <v>4.4684901777444184</v>
      </c>
      <c r="D22" s="11">
        <f t="shared" si="10"/>
        <v>-0.87022584363768751</v>
      </c>
      <c r="E22" s="11">
        <f t="shared" si="10"/>
        <v>2.0850440044972465</v>
      </c>
      <c r="F22" s="11">
        <f t="shared" si="10"/>
        <v>1.2148181608595585</v>
      </c>
      <c r="G22" s="200">
        <f t="shared" si="3"/>
        <v>2.2223373344120612E-2</v>
      </c>
      <c r="H22" s="11"/>
      <c r="I22" s="11" t="str">
        <f t="shared" si="11"/>
        <v>Administrative and secretarial occupations</v>
      </c>
      <c r="J22" s="11">
        <v>0.10420598273481459</v>
      </c>
      <c r="K22" s="11">
        <v>0.24833059213464448</v>
      </c>
      <c r="L22" s="11">
        <v>0.14412460939982991</v>
      </c>
      <c r="M22" s="11">
        <v>8.8558643437038398E-2</v>
      </c>
      <c r="N22" s="11">
        <v>0.2326832528368683</v>
      </c>
      <c r="O22" s="11"/>
      <c r="P22" s="10" t="str">
        <f>name!D19</f>
        <v>53 Skilled construction and building trades</v>
      </c>
      <c r="Q22" s="11">
        <v>5.2492639682707214</v>
      </c>
      <c r="R22" s="11">
        <v>4.4103138328997824</v>
      </c>
      <c r="S22" s="345">
        <f t="shared" si="4"/>
        <v>-0.83895013537093899</v>
      </c>
      <c r="T22" s="345">
        <v>2.055590287506694</v>
      </c>
      <c r="U22" s="345">
        <f t="shared" si="5"/>
        <v>1.216640152135755</v>
      </c>
      <c r="V22" s="346">
        <f t="shared" si="6"/>
        <v>2.2274535624216885E-2</v>
      </c>
      <c r="X22" s="10" t="str">
        <f>name!B19</f>
        <v>Professional services</v>
      </c>
      <c r="Y22" s="11">
        <v>11.270999999999988</v>
      </c>
      <c r="Z22" s="11">
        <v>12.583000000000016</v>
      </c>
      <c r="AA22" s="345">
        <f t="shared" si="7"/>
        <v>1.3120000000000278</v>
      </c>
      <c r="AB22" s="11">
        <v>5.5912515972032519</v>
      </c>
      <c r="AC22" s="345">
        <f t="shared" si="8"/>
        <v>6.9032515972032797</v>
      </c>
      <c r="AD22" s="348">
        <f t="shared" si="9"/>
        <v>2.7220176171861787E-2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2.8502063093156926</v>
      </c>
      <c r="C23" s="11">
        <f t="shared" si="10"/>
        <v>2.8977710036031326</v>
      </c>
      <c r="D23" s="11">
        <f t="shared" si="10"/>
        <v>4.756469428743984E-2</v>
      </c>
      <c r="E23" s="11">
        <f t="shared" si="10"/>
        <v>1.2309556893811548</v>
      </c>
      <c r="F23" s="11">
        <f t="shared" si="10"/>
        <v>1.2785203836685948</v>
      </c>
      <c r="G23" s="200">
        <f t="shared" si="3"/>
        <v>2.4221376634521619E-2</v>
      </c>
      <c r="H23" s="11"/>
      <c r="I23" s="11" t="str">
        <f t="shared" si="11"/>
        <v>Skilled trades occupations</v>
      </c>
      <c r="J23" s="11">
        <v>1.986588401770166E-2</v>
      </c>
      <c r="K23" s="11">
        <v>3.6724024439452191E-2</v>
      </c>
      <c r="L23" s="11">
        <v>1.6858140421750531E-2</v>
      </c>
      <c r="M23" s="11">
        <v>1.4524103022521693E-2</v>
      </c>
      <c r="N23" s="11">
        <v>3.138224344427222E-2</v>
      </c>
      <c r="O23" s="11"/>
      <c r="P23" s="10" t="str">
        <f>name!D20</f>
        <v>54 Textiles, printing and other skilled trades</v>
      </c>
      <c r="Q23" s="11">
        <v>1.6585349506093774</v>
      </c>
      <c r="R23" s="11">
        <v>1.6166498246704715</v>
      </c>
      <c r="S23" s="345">
        <f t="shared" si="4"/>
        <v>-4.1885125938905921E-2</v>
      </c>
      <c r="T23" s="345">
        <v>0.52479359469889886</v>
      </c>
      <c r="U23" s="345">
        <f t="shared" si="5"/>
        <v>0.48290846875999294</v>
      </c>
      <c r="V23" s="346">
        <f t="shared" si="6"/>
        <v>1.8496711262556031E-2</v>
      </c>
      <c r="X23" s="10" t="str">
        <f>name!B20</f>
        <v>Support services</v>
      </c>
      <c r="Y23" s="11">
        <v>10.076000000000001</v>
      </c>
      <c r="Z23" s="11">
        <v>11.526999999999976</v>
      </c>
      <c r="AA23" s="345">
        <f t="shared" si="7"/>
        <v>1.4509999999999756</v>
      </c>
      <c r="AB23" s="11">
        <v>5.1059085576549439</v>
      </c>
      <c r="AC23" s="345">
        <f t="shared" si="8"/>
        <v>6.5569085576549195</v>
      </c>
      <c r="AD23" s="348">
        <f t="shared" si="9"/>
        <v>2.7706762238669524E-2</v>
      </c>
    </row>
    <row r="24" spans="1:30" x14ac:dyDescent="0.2">
      <c r="A24" s="10" t="str">
        <f>name!D21</f>
        <v>61 Caring personal service occupations</v>
      </c>
      <c r="B24" s="11">
        <f t="shared" si="10"/>
        <v>11.841164610599762</v>
      </c>
      <c r="C24" s="11">
        <f t="shared" si="10"/>
        <v>13.546438108229257</v>
      </c>
      <c r="D24" s="11">
        <f t="shared" si="10"/>
        <v>1.7052734976294956</v>
      </c>
      <c r="E24" s="11">
        <f t="shared" si="10"/>
        <v>7.2024165886173908</v>
      </c>
      <c r="F24" s="11">
        <f t="shared" si="10"/>
        <v>8.9076900862468822</v>
      </c>
      <c r="G24" s="200">
        <f t="shared" si="3"/>
        <v>3.2183582086970697E-2</v>
      </c>
      <c r="H24" s="11"/>
      <c r="I24" s="11" t="str">
        <f t="shared" si="11"/>
        <v>Caring, leisure and other service occupations</v>
      </c>
      <c r="J24" s="11">
        <v>1.4228717572158657E-2</v>
      </c>
      <c r="K24" s="11">
        <v>3.5905312628362246E-2</v>
      </c>
      <c r="L24" s="11">
        <v>2.1676595056203587E-2</v>
      </c>
      <c r="M24" s="11">
        <v>1.3031816830581463E-2</v>
      </c>
      <c r="N24" s="11">
        <v>3.470841188678505E-2</v>
      </c>
      <c r="O24" s="11"/>
      <c r="P24" s="10" t="str">
        <f>name!D21</f>
        <v>61 Caring personal service occupations</v>
      </c>
      <c r="Q24" s="11">
        <v>1.295068653544891</v>
      </c>
      <c r="R24" s="11">
        <v>1.7689975343522304</v>
      </c>
      <c r="S24" s="345">
        <f t="shared" si="4"/>
        <v>0.47392888080733941</v>
      </c>
      <c r="T24" s="345">
        <v>0.69691347820254024</v>
      </c>
      <c r="U24" s="345">
        <f t="shared" si="5"/>
        <v>1.1708423590098795</v>
      </c>
      <c r="V24" s="346">
        <f t="shared" si="6"/>
        <v>2.9120374539638449E-2</v>
      </c>
      <c r="X24" s="10" t="str">
        <f>name!B21</f>
        <v>Public admin. and defence</v>
      </c>
      <c r="Y24" s="11">
        <v>6.4959999999999969</v>
      </c>
      <c r="Z24" s="11">
        <v>6.7679999999999989</v>
      </c>
      <c r="AA24" s="345">
        <f t="shared" si="7"/>
        <v>0.27200000000000202</v>
      </c>
      <c r="AB24" s="11">
        <v>3.2659542271780295</v>
      </c>
      <c r="AC24" s="345">
        <f t="shared" si="8"/>
        <v>3.5379542271780315</v>
      </c>
      <c r="AD24" s="348">
        <f t="shared" si="9"/>
        <v>2.752575597299467E-2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3.2240854056265715</v>
      </c>
      <c r="C25" s="11">
        <f t="shared" si="10"/>
        <v>2.991649182529776</v>
      </c>
      <c r="D25" s="11">
        <f t="shared" si="10"/>
        <v>-0.23243622309679568</v>
      </c>
      <c r="E25" s="11">
        <f t="shared" si="10"/>
        <v>1.5365352841022768</v>
      </c>
      <c r="F25" s="11">
        <f t="shared" si="10"/>
        <v>1.3040990610054812</v>
      </c>
      <c r="G25" s="200">
        <f t="shared" si="3"/>
        <v>2.6322388419620424E-2</v>
      </c>
      <c r="H25" s="11"/>
      <c r="I25" s="11" t="str">
        <f t="shared" si="11"/>
        <v>Sales and customer service occupations</v>
      </c>
      <c r="J25" s="11">
        <v>2.8584501546438136E-2</v>
      </c>
      <c r="K25" s="11">
        <v>6.7625009335705977E-2</v>
      </c>
      <c r="L25" s="11">
        <v>3.9040507789267834E-2</v>
      </c>
      <c r="M25" s="11">
        <v>2.0735594106912045E-2</v>
      </c>
      <c r="N25" s="11">
        <v>5.9776101896179878E-2</v>
      </c>
      <c r="O25" s="11"/>
      <c r="P25" s="10" t="str">
        <f>name!D22</f>
        <v>62 Leisure, travel and related personal service occupations</v>
      </c>
      <c r="Q25" s="11">
        <v>0.9168308566706258</v>
      </c>
      <c r="R25" s="11">
        <v>0.91568323546821484</v>
      </c>
      <c r="S25" s="345">
        <f t="shared" si="4"/>
        <v>-1.1476212024109644E-3</v>
      </c>
      <c r="T25" s="345">
        <v>0.38632322726687018</v>
      </c>
      <c r="U25" s="345">
        <f t="shared" si="5"/>
        <v>0.38517560606445922</v>
      </c>
      <c r="V25" s="346">
        <f t="shared" si="6"/>
        <v>2.3718228633508698E-2</v>
      </c>
      <c r="X25" s="10" t="str">
        <f>name!B22</f>
        <v>Education</v>
      </c>
      <c r="Y25" s="11">
        <v>12.992999999999991</v>
      </c>
      <c r="Z25" s="11">
        <v>14.217999999999982</v>
      </c>
      <c r="AA25" s="345">
        <f t="shared" si="7"/>
        <v>1.2249999999999908</v>
      </c>
      <c r="AB25" s="11">
        <v>7.1988676410783468</v>
      </c>
      <c r="AC25" s="345">
        <f t="shared" si="8"/>
        <v>8.4238676410783384</v>
      </c>
      <c r="AD25" s="348">
        <f t="shared" si="9"/>
        <v>2.9827465198858594E-2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0.16069773330518058</v>
      </c>
      <c r="C26" s="11">
        <f t="shared" si="10"/>
        <v>0.13401830131714532</v>
      </c>
      <c r="D26" s="11">
        <f t="shared" si="10"/>
        <v>-2.6679431988035268E-2</v>
      </c>
      <c r="E26" s="11">
        <f t="shared" si="10"/>
        <v>6.5755648551901413E-2</v>
      </c>
      <c r="F26" s="11">
        <f t="shared" si="10"/>
        <v>3.9076216563866145E-2</v>
      </c>
      <c r="G26" s="200">
        <f t="shared" si="3"/>
        <v>2.313106370221063E-2</v>
      </c>
      <c r="H26" s="11"/>
      <c r="I26" s="11" t="str">
        <f t="shared" si="11"/>
        <v>Process, plant and machine operatives</v>
      </c>
      <c r="J26" s="11">
        <v>2.0494319201037677E-2</v>
      </c>
      <c r="K26" s="11">
        <v>6.1464073502209823E-2</v>
      </c>
      <c r="L26" s="11">
        <v>4.0969754301172147E-2</v>
      </c>
      <c r="M26" s="11">
        <v>2.2856202765425888E-2</v>
      </c>
      <c r="N26" s="11">
        <v>6.3825957066598035E-2</v>
      </c>
      <c r="O26" s="11"/>
      <c r="P26" s="10" t="str">
        <f>name!D23</f>
        <v>63 Community and civil enforcement occupations</v>
      </c>
      <c r="Q26" s="11">
        <v>0.12172390790308714</v>
      </c>
      <c r="R26" s="11">
        <v>7.9785331366545767E-2</v>
      </c>
      <c r="S26" s="345">
        <f t="shared" si="4"/>
        <v>-4.1938576536541372E-2</v>
      </c>
      <c r="T26" s="345">
        <v>3.1545126625308915E-2</v>
      </c>
      <c r="U26" s="345">
        <f t="shared" si="5"/>
        <v>-1.0393449911232457E-2</v>
      </c>
      <c r="V26" s="346">
        <f t="shared" si="6"/>
        <v>1.5481234550497991E-2</v>
      </c>
      <c r="X26" s="10" t="str">
        <f>name!B23</f>
        <v>Health and social work</v>
      </c>
      <c r="Y26" s="11">
        <v>20.587999999999958</v>
      </c>
      <c r="Z26" s="11">
        <v>23.342000000000052</v>
      </c>
      <c r="AA26" s="345">
        <f t="shared" si="7"/>
        <v>2.7540000000000937</v>
      </c>
      <c r="AB26" s="11">
        <v>12.195115989508153</v>
      </c>
      <c r="AC26" s="345">
        <f t="shared" si="8"/>
        <v>14.949115989508247</v>
      </c>
      <c r="AD26" s="348">
        <f t="shared" si="9"/>
        <v>3.149961777513588E-2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8.8014964211474869</v>
      </c>
      <c r="C27" s="11">
        <f t="shared" si="12"/>
        <v>8.5146387582548062</v>
      </c>
      <c r="D27" s="11">
        <f t="shared" si="12"/>
        <v>-0.28685766289267955</v>
      </c>
      <c r="E27" s="11">
        <f t="shared" si="12"/>
        <v>3.9149627695094629</v>
      </c>
      <c r="F27" s="11">
        <f t="shared" si="12"/>
        <v>3.6281051066167826</v>
      </c>
      <c r="G27" s="200">
        <f t="shared" si="3"/>
        <v>2.4835070947390125E-2</v>
      </c>
      <c r="H27" s="11"/>
      <c r="I27" s="11" t="str">
        <f t="shared" si="11"/>
        <v>Elementary occupations</v>
      </c>
      <c r="J27" s="11">
        <v>9.8555921200156361E-3</v>
      </c>
      <c r="K27" s="11">
        <v>2.106870223217059E-2</v>
      </c>
      <c r="L27" s="11">
        <v>1.1213110112154952E-2</v>
      </c>
      <c r="M27" s="11">
        <v>8.1017920425382056E-3</v>
      </c>
      <c r="N27" s="11">
        <v>1.9314902154693159E-2</v>
      </c>
      <c r="O27" s="11"/>
      <c r="P27" s="10" t="str">
        <f>name!D24</f>
        <v>71 Sales occupations</v>
      </c>
      <c r="Q27" s="11">
        <v>3.7986354874236512</v>
      </c>
      <c r="R27" s="11">
        <v>3.7264666130983795</v>
      </c>
      <c r="S27" s="345">
        <f t="shared" si="4"/>
        <v>-7.2168874325271748E-2</v>
      </c>
      <c r="T27" s="345">
        <v>1.2244024914333078</v>
      </c>
      <c r="U27" s="345">
        <f t="shared" si="5"/>
        <v>1.1522336171080361</v>
      </c>
      <c r="V27" s="346">
        <f t="shared" si="6"/>
        <v>1.8800750101471753E-2</v>
      </c>
      <c r="X27" s="10" t="str">
        <f>name!B24</f>
        <v>Arts and entertainment</v>
      </c>
      <c r="Y27" s="11">
        <v>4.8809999999999922</v>
      </c>
      <c r="Z27" s="11">
        <v>4.8950000000000022</v>
      </c>
      <c r="AA27" s="345">
        <f t="shared" si="7"/>
        <v>1.4000000000010004E-2</v>
      </c>
      <c r="AB27" s="11">
        <v>2.2504983706027417</v>
      </c>
      <c r="AC27" s="345">
        <f t="shared" si="8"/>
        <v>2.2644983706027517</v>
      </c>
      <c r="AD27" s="348">
        <f t="shared" si="9"/>
        <v>2.5600282917499939E-2</v>
      </c>
    </row>
    <row r="28" spans="1:30" x14ac:dyDescent="0.2">
      <c r="A28" s="10" t="str">
        <f>name!D25</f>
        <v>72 Customer service occupations</v>
      </c>
      <c r="B28" s="11">
        <f t="shared" si="12"/>
        <v>2.8396697229937518</v>
      </c>
      <c r="C28" s="11">
        <f t="shared" si="12"/>
        <v>3.6811360674445992</v>
      </c>
      <c r="D28" s="11">
        <f t="shared" si="12"/>
        <v>0.84146634445084834</v>
      </c>
      <c r="E28" s="11">
        <f t="shared" si="12"/>
        <v>1.4961630273782163</v>
      </c>
      <c r="F28" s="11">
        <f t="shared" si="12"/>
        <v>2.3376293718290642</v>
      </c>
      <c r="G28" s="200">
        <f t="shared" si="3"/>
        <v>2.8616877749598979E-2</v>
      </c>
      <c r="H28" s="11"/>
      <c r="O28" s="11"/>
      <c r="P28" s="10" t="str">
        <f>name!D25</f>
        <v>72 Customer service occupations</v>
      </c>
      <c r="Q28" s="11">
        <v>1.1860793311403539</v>
      </c>
      <c r="R28" s="11">
        <v>1.7795763888663951</v>
      </c>
      <c r="S28" s="345">
        <f t="shared" si="4"/>
        <v>0.59349705772604122</v>
      </c>
      <c r="T28" s="345">
        <v>0.54025043759361535</v>
      </c>
      <c r="U28" s="345">
        <f t="shared" si="5"/>
        <v>1.1337474953196565</v>
      </c>
      <c r="V28" s="346">
        <f t="shared" si="6"/>
        <v>2.5338665169545083E-2</v>
      </c>
      <c r="X28" s="10" t="str">
        <f>name!B25</f>
        <v>Other services</v>
      </c>
      <c r="Y28" s="11">
        <v>5.1670000000000122</v>
      </c>
      <c r="Z28" s="11">
        <v>4.9999999999999929</v>
      </c>
      <c r="AA28" s="345">
        <f t="shared" si="7"/>
        <v>-0.16700000000001936</v>
      </c>
      <c r="AB28" s="11">
        <v>2.5266047068379525</v>
      </c>
      <c r="AC28" s="345">
        <f t="shared" si="8"/>
        <v>2.3596047068379331</v>
      </c>
      <c r="AD28" s="348">
        <f t="shared" si="9"/>
        <v>2.6895128984337768E-2</v>
      </c>
    </row>
    <row r="29" spans="1:30" x14ac:dyDescent="0.2">
      <c r="A29" s="10" t="str">
        <f>name!D26</f>
        <v>81 Process, plant and machine operatives</v>
      </c>
      <c r="B29" s="11">
        <f t="shared" si="12"/>
        <v>5.1964539119339186</v>
      </c>
      <c r="C29" s="11">
        <f t="shared" si="12"/>
        <v>5.1350805675288038</v>
      </c>
      <c r="D29" s="11">
        <f t="shared" si="12"/>
        <v>-6.1373344405114993E-2</v>
      </c>
      <c r="E29" s="11">
        <f t="shared" si="12"/>
        <v>2.1426298015126011</v>
      </c>
      <c r="F29" s="11">
        <f t="shared" si="12"/>
        <v>2.0812564571074854</v>
      </c>
      <c r="G29" s="200">
        <f t="shared" si="3"/>
        <v>2.3282744616016426E-2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3.9973143213389521</v>
      </c>
      <c r="R29" s="11">
        <v>3.7372113855189708</v>
      </c>
      <c r="S29" s="345">
        <f t="shared" si="4"/>
        <v>-0.26010293581998134</v>
      </c>
      <c r="T29" s="345">
        <v>1.4412260617651773</v>
      </c>
      <c r="U29" s="345">
        <f t="shared" si="5"/>
        <v>1.181123125945196</v>
      </c>
      <c r="V29" s="346">
        <f t="shared" si="6"/>
        <v>2.0737970785389415E-2</v>
      </c>
      <c r="X29" s="231" t="str">
        <f>name!B3</f>
        <v>All industries</v>
      </c>
      <c r="Y29" s="34">
        <f>SUM(Y7:Y28)</f>
        <v>158.20999999999995</v>
      </c>
      <c r="Z29" s="34">
        <f>SUM(Z7:Z28)</f>
        <v>169.90099999999995</v>
      </c>
      <c r="AA29" s="349">
        <f t="shared" si="7"/>
        <v>11.691000000000003</v>
      </c>
      <c r="AB29" s="34">
        <f>SUM(AB7:AB28)</f>
        <v>79.071161235829436</v>
      </c>
      <c r="AC29" s="349">
        <f t="shared" si="8"/>
        <v>90.762161235829439</v>
      </c>
      <c r="AD29" s="350">
        <f t="shared" si="9"/>
        <v>2.7389891947329437E-2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5.8612668626062803</v>
      </c>
      <c r="C30" s="11">
        <f t="shared" si="12"/>
        <v>5.9533843863996587</v>
      </c>
      <c r="D30" s="11">
        <f t="shared" si="12"/>
        <v>9.2117523793379341E-2</v>
      </c>
      <c r="E30" s="11">
        <f t="shared" si="12"/>
        <v>3.1595009116938138</v>
      </c>
      <c r="F30" s="11">
        <f t="shared" si="12"/>
        <v>3.2516184354871935</v>
      </c>
      <c r="G30" s="200">
        <f t="shared" si="3"/>
        <v>2.9161348076245375E-2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1.733156406952969</v>
      </c>
      <c r="K30" s="11">
        <f t="array" ref="K30:K38">MMULT(aggregation!$B$13:$AA$21,C65:C90)</f>
        <v>3.2021581403619472</v>
      </c>
      <c r="L30" s="11">
        <f t="array" ref="L30:L38">MMULT(aggregation!$B$13:$AA$21,D65:D90)</f>
        <v>1.4690017334089782</v>
      </c>
      <c r="M30" s="11">
        <f t="array" ref="M30:M38">MMULT(aggregation!$B$13:$AA$21,E65:E90)</f>
        <v>1.2673334426517875</v>
      </c>
      <c r="N30" s="11">
        <f t="array" ref="N30:N38">MMULT(aggregation!$B$13:$AA$21,F65:F90)</f>
        <v>2.7363351760607659</v>
      </c>
      <c r="O30" s="11"/>
      <c r="P30" s="10" t="str">
        <f>name!D27</f>
        <v>82 Transport and mobile machine drivers and operatives</v>
      </c>
      <c r="Q30" s="11">
        <v>5.5865503990704939</v>
      </c>
      <c r="R30" s="11">
        <v>5.5424353097310464</v>
      </c>
      <c r="S30" s="345">
        <f t="shared" si="4"/>
        <v>-4.4115089339447522E-2</v>
      </c>
      <c r="T30" s="345">
        <v>2.9219011509859851</v>
      </c>
      <c r="U30" s="345">
        <f t="shared" si="5"/>
        <v>2.8777860616465376</v>
      </c>
      <c r="V30" s="346">
        <f t="shared" si="6"/>
        <v>2.8443538497711085E-2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2.6001432151249171</v>
      </c>
      <c r="C31" s="11">
        <f t="shared" si="12"/>
        <v>5.0654484105512223</v>
      </c>
      <c r="D31" s="11">
        <f t="shared" si="12"/>
        <v>2.4653051954263052</v>
      </c>
      <c r="E31" s="11">
        <f t="shared" si="12"/>
        <v>2.121445824535535</v>
      </c>
      <c r="F31" s="11">
        <f t="shared" si="12"/>
        <v>4.5867510199618398</v>
      </c>
      <c r="G31" s="200">
        <f t="shared" si="3"/>
        <v>4.0573418526292704E-2</v>
      </c>
      <c r="H31" s="11"/>
      <c r="I31" s="11" t="str">
        <f>I20</f>
        <v>Professional occupations</v>
      </c>
      <c r="J31" s="11">
        <v>8.633605317273858</v>
      </c>
      <c r="K31" s="11">
        <v>14.666481423608625</v>
      </c>
      <c r="L31" s="11">
        <v>6.0328761063347667</v>
      </c>
      <c r="M31" s="11">
        <v>5.4962350915259304</v>
      </c>
      <c r="N31" s="11">
        <v>11.529111197860697</v>
      </c>
      <c r="O31" s="11"/>
      <c r="P31" s="10" t="str">
        <f>name!D28</f>
        <v>91 Elementary trades and related occupations</v>
      </c>
      <c r="Q31" s="11">
        <v>2.006052065744949</v>
      </c>
      <c r="R31" s="11">
        <v>2.9448053958171516</v>
      </c>
      <c r="S31" s="345">
        <f t="shared" si="4"/>
        <v>0.93875333007220263</v>
      </c>
      <c r="T31" s="345">
        <v>0.93073077149860395</v>
      </c>
      <c r="U31" s="345">
        <f t="shared" si="5"/>
        <v>1.8694841015708066</v>
      </c>
      <c r="V31" s="346">
        <f t="shared" si="6"/>
        <v>2.5735316824650578E-2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13.454323822599129</v>
      </c>
      <c r="C32" s="11">
        <f t="shared" si="12"/>
        <v>11.128426875611925</v>
      </c>
      <c r="D32" s="11">
        <f t="shared" si="12"/>
        <v>-2.3258969469872066</v>
      </c>
      <c r="E32" s="11">
        <f t="shared" si="12"/>
        <v>5.8938277245342103</v>
      </c>
      <c r="F32" s="11">
        <f t="shared" si="12"/>
        <v>3.5679307775470033</v>
      </c>
      <c r="G32" s="200">
        <f t="shared" ref="G32" si="13">IF(B32&gt;0,(1+(E32/B32))^(1/($C$6-$B$6))-1,0)</f>
        <v>2.4515437896683423E-2</v>
      </c>
      <c r="H32" s="11"/>
      <c r="I32" s="11" t="str">
        <f>I21</f>
        <v>Associate professional occupations</v>
      </c>
      <c r="J32" s="11">
        <v>2.5246366793017727</v>
      </c>
      <c r="K32" s="11">
        <v>5.2173689119537965</v>
      </c>
      <c r="L32" s="11">
        <v>2.6927322326520233</v>
      </c>
      <c r="M32" s="11">
        <v>1.8530083597522182</v>
      </c>
      <c r="N32" s="11">
        <v>4.5457405924042416</v>
      </c>
      <c r="O32" s="11"/>
      <c r="P32" s="10" t="str">
        <f>name!D29</f>
        <v>92 Elementary administration and service occupations</v>
      </c>
      <c r="Q32" s="11">
        <v>6.3906468891450405</v>
      </c>
      <c r="R32" s="11">
        <v>5.8648055081422248</v>
      </c>
      <c r="S32" s="345">
        <f t="shared" ref="S32" si="14">R32-Q32</f>
        <v>-0.52584138100281574</v>
      </c>
      <c r="T32" s="345">
        <v>2.4930867264382308</v>
      </c>
      <c r="U32" s="345">
        <f>SUM(S32:T32)</f>
        <v>1.9672453454354151</v>
      </c>
      <c r="V32" s="346">
        <f t="shared" ref="V32" si="15">IF(Q32&gt;0,(1+(T32/Q32))^(1/($C$6-$B$6))-1,0)</f>
        <v>2.2201970305343766E-2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158.20999999999998</v>
      </c>
      <c r="C33" s="11">
        <f>SUM(C62,C91,C120,C149,C178,C207,C236,C265,C294)</f>
        <v>169.90099999999993</v>
      </c>
      <c r="D33" s="11">
        <f t="shared" si="12"/>
        <v>11.69099999999991</v>
      </c>
      <c r="E33" s="11">
        <f t="shared" si="12"/>
        <v>79.071161235829436</v>
      </c>
      <c r="F33" s="11">
        <f t="shared" si="12"/>
        <v>90.762161235829353</v>
      </c>
      <c r="G33" s="200">
        <f t="shared" si="3"/>
        <v>2.7389891947329437E-2</v>
      </c>
      <c r="H33" s="11"/>
      <c r="I33" s="11" t="str">
        <f>I22</f>
        <v>Administrative and secretarial occupations</v>
      </c>
      <c r="J33" s="11">
        <v>1.1661064245064554</v>
      </c>
      <c r="K33" s="11">
        <v>2.2683933796557647</v>
      </c>
      <c r="L33" s="11">
        <v>1.1022869551493093</v>
      </c>
      <c r="M33" s="11">
        <v>0.90051882520054372</v>
      </c>
      <c r="N33" s="11">
        <v>2.0028057803498531</v>
      </c>
      <c r="O33" s="11"/>
      <c r="P33" s="10" t="str">
        <f>name!D3</f>
        <v>All occupations</v>
      </c>
      <c r="Q33" s="11">
        <f>SUM(Q7:Q32)</f>
        <v>83.841837542538158</v>
      </c>
      <c r="R33" s="11">
        <f>SUM(R7:R32)</f>
        <v>88.603922746641572</v>
      </c>
      <c r="S33" s="345">
        <f>R33-Q33</f>
        <v>4.7620852041034141</v>
      </c>
      <c r="T33" s="11">
        <f>SUM(T7:T32)</f>
        <v>34.610012539903991</v>
      </c>
      <c r="U33" s="345">
        <f>SUM(S33:T33)</f>
        <v>39.372097744007405</v>
      </c>
      <c r="V33" s="346">
        <f t="shared" si="6"/>
        <v>2.3305725402610555E-2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0.27801248696571212</v>
      </c>
      <c r="K34" s="11">
        <v>0.64459336093958008</v>
      </c>
      <c r="L34" s="11">
        <v>0.36658087397386796</v>
      </c>
      <c r="M34" s="11">
        <v>0.22050607973951314</v>
      </c>
      <c r="N34" s="11">
        <v>0.58708695371338115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0.59422436194872796</v>
      </c>
      <c r="K35" s="11">
        <v>1.5670535489955275</v>
      </c>
      <c r="L35" s="11">
        <v>0.97282918704679944</v>
      </c>
      <c r="M35" s="11">
        <v>0.57121599382958521</v>
      </c>
      <c r="N35" s="11">
        <v>1.5440451808763846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0.13694254418030638</v>
      </c>
      <c r="C36" s="11">
        <v>0.25141349362480608</v>
      </c>
      <c r="D36" s="11">
        <f>C36-B36</f>
        <v>0.1144709494444997</v>
      </c>
      <c r="E36" s="11">
        <v>9.5243327042048659E-2</v>
      </c>
      <c r="F36" s="11">
        <f>SUM(D36:E36)</f>
        <v>0.20971427648654836</v>
      </c>
      <c r="G36" s="200">
        <f>IF(B36&gt;0,(1+(E36/B36))^(1/($C$6-$B$6))-1,0)</f>
        <v>3.5825249143418558E-2</v>
      </c>
      <c r="I36" s="11" t="str">
        <f t="shared" si="17"/>
        <v>Sales and customer service occupations</v>
      </c>
      <c r="J36" s="11">
        <v>0.42246076192814014</v>
      </c>
      <c r="K36" s="11">
        <v>1.0268016039371877</v>
      </c>
      <c r="L36" s="11">
        <v>0.6043408420090477</v>
      </c>
      <c r="M36" s="11">
        <v>0.32030192609942071</v>
      </c>
      <c r="N36" s="11">
        <v>0.92464276810846835</v>
      </c>
      <c r="P36" s="10" t="str">
        <f>name!D4</f>
        <v>11 Corporate managers and directors</v>
      </c>
      <c r="Q36" s="11">
        <v>3.4606557148685306</v>
      </c>
      <c r="R36" s="11">
        <v>4.047348181797795</v>
      </c>
      <c r="S36" s="345">
        <f>R36-Q36</f>
        <v>0.58669246692926436</v>
      </c>
      <c r="T36" s="345">
        <v>2.1359731844304082</v>
      </c>
      <c r="U36" s="345">
        <f>SUM(S36:T36)</f>
        <v>2.7226656513596725</v>
      </c>
      <c r="V36" s="346">
        <f>IF(Q36&gt;0,(1+(T36/Q36))^(1/($C$6-$B$6))-1,0)</f>
        <v>3.2566127707982728E-2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4.5841300111847186E-2</v>
      </c>
      <c r="C37" s="11">
        <v>0.10977972052752094</v>
      </c>
      <c r="D37" s="11">
        <f t="shared" ref="D37:D60" si="25">C37-B37</f>
        <v>6.3938420415673755E-2</v>
      </c>
      <c r="E37" s="11">
        <v>4.5214201247828788E-2</v>
      </c>
      <c r="F37" s="11">
        <f t="shared" ref="F37:F60" si="26">SUM(D37:E37)</f>
        <v>0.10915262166350254</v>
      </c>
      <c r="G37" s="200">
        <f t="shared" ref="G37:G62" si="27">IF(B37&gt;0,(1+(E37/B37))^(1/($C$6-$B$6))-1,0)</f>
        <v>4.6815033313592824E-2</v>
      </c>
      <c r="I37" s="11" t="str">
        <f t="shared" si="17"/>
        <v>Process, plant and machine operatives</v>
      </c>
      <c r="J37" s="11">
        <v>0.15396043282703309</v>
      </c>
      <c r="K37" s="11">
        <v>0.45826292323714479</v>
      </c>
      <c r="L37" s="11">
        <v>0.3043024904101117</v>
      </c>
      <c r="M37" s="11">
        <v>0.16047299529119902</v>
      </c>
      <c r="N37" s="11">
        <v>0.46477548570131066</v>
      </c>
      <c r="P37" s="10" t="str">
        <f>name!D5</f>
        <v>12 Other managers and proprietors</v>
      </c>
      <c r="Q37" s="11">
        <v>2.1256058713120338</v>
      </c>
      <c r="R37" s="11">
        <v>2.2537782107760091</v>
      </c>
      <c r="S37" s="345">
        <f t="shared" ref="S37:S60" si="28">R37-Q37</f>
        <v>0.12817233946397533</v>
      </c>
      <c r="T37" s="345">
        <v>1.3430164774857012</v>
      </c>
      <c r="U37" s="345">
        <f t="shared" ref="U37:U60" si="29">SUM(S37:T37)</f>
        <v>1.4711888169496765</v>
      </c>
      <c r="V37" s="346">
        <f t="shared" ref="V37:V62" si="30">IF(Q37&gt;0,(1+(T37/Q37))^(1/($C$6-$B$6))-1,0)</f>
        <v>3.318545858692179E-2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0.41084838390256484</v>
      </c>
      <c r="C38" s="11">
        <v>0.84213159997588127</v>
      </c>
      <c r="D38" s="11">
        <f t="shared" si="25"/>
        <v>0.43128321607331643</v>
      </c>
      <c r="E38" s="11">
        <v>0.23796916394667592</v>
      </c>
      <c r="F38" s="11">
        <f t="shared" si="26"/>
        <v>0.66925238001999232</v>
      </c>
      <c r="G38" s="200">
        <f t="shared" si="27"/>
        <v>3.0930528248526601E-2</v>
      </c>
      <c r="I38" s="11" t="str">
        <f t="shared" si="17"/>
        <v>Elementary occupations</v>
      </c>
      <c r="J38" s="11">
        <v>0.32435957107491054</v>
      </c>
      <c r="K38" s="11">
        <v>0.96006715666020903</v>
      </c>
      <c r="L38" s="11">
        <v>0.6357075855852985</v>
      </c>
      <c r="M38" s="11">
        <v>0.33805626373410363</v>
      </c>
      <c r="N38" s="11">
        <v>0.97376384931940208</v>
      </c>
      <c r="P38" s="10" t="str">
        <f>name!D6</f>
        <v>21 Science, research, engineering and technology professionals</v>
      </c>
      <c r="Q38" s="11">
        <v>1.6899411927542123</v>
      </c>
      <c r="R38" s="11">
        <v>2.8851537753771095</v>
      </c>
      <c r="S38" s="345">
        <f t="shared" si="28"/>
        <v>1.1952125826228972</v>
      </c>
      <c r="T38" s="345">
        <v>1.2336438723119634</v>
      </c>
      <c r="U38" s="345">
        <f t="shared" si="29"/>
        <v>2.4288564549348606</v>
      </c>
      <c r="V38" s="346">
        <f t="shared" si="30"/>
        <v>3.7216960006249744E-2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0.5043153345688387</v>
      </c>
      <c r="C39" s="11">
        <v>0.9983822606362931</v>
      </c>
      <c r="D39" s="11">
        <f t="shared" si="25"/>
        <v>0.49406692606745439</v>
      </c>
      <c r="E39" s="11">
        <v>0.35834371250208169</v>
      </c>
      <c r="F39" s="11">
        <f t="shared" si="26"/>
        <v>0.85241063856953603</v>
      </c>
      <c r="G39" s="200">
        <f t="shared" si="27"/>
        <v>3.6435946600483771E-2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5.9301941787020622</v>
      </c>
      <c r="R39" s="11">
        <v>6.3642891327071842</v>
      </c>
      <c r="S39" s="345">
        <f t="shared" si="28"/>
        <v>0.43409495400512199</v>
      </c>
      <c r="T39" s="345">
        <v>3.4783136912764592</v>
      </c>
      <c r="U39" s="345">
        <f t="shared" si="29"/>
        <v>3.9124086452815812</v>
      </c>
      <c r="V39" s="346">
        <f t="shared" si="30"/>
        <v>3.1248799272259875E-2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0.58090752450411098</v>
      </c>
      <c r="C40" s="11">
        <v>0.84788221529387209</v>
      </c>
      <c r="D40" s="11">
        <f>C40-B40</f>
        <v>0.2669746907897611</v>
      </c>
      <c r="E40" s="11">
        <v>0.35258255901268676</v>
      </c>
      <c r="F40" s="11">
        <f>SUM(D40:E40)</f>
        <v>0.61955724980244786</v>
      </c>
      <c r="G40" s="200">
        <f>IF(B40&gt;0,(1+(E40/B40))^(1/($C$6-$B$6))-1,0)</f>
        <v>3.2127890338634613E-2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4.4413453428369305</v>
      </c>
      <c r="R40" s="11">
        <v>4.8741741767935833</v>
      </c>
      <c r="S40" s="345">
        <f t="shared" si="28"/>
        <v>0.43282883395665284</v>
      </c>
      <c r="T40" s="345">
        <v>2.4630962651848018</v>
      </c>
      <c r="U40" s="345">
        <f t="shared" si="29"/>
        <v>2.8959250991414547</v>
      </c>
      <c r="V40" s="346">
        <f t="shared" si="30"/>
        <v>2.9850698348484306E-2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0.16218489727805183</v>
      </c>
      <c r="C41" s="11">
        <v>0.32611169179161709</v>
      </c>
      <c r="D41" s="11">
        <f t="shared" si="25"/>
        <v>0.16392679451356526</v>
      </c>
      <c r="E41" s="11">
        <v>0.11467118374549237</v>
      </c>
      <c r="F41" s="11">
        <f t="shared" si="26"/>
        <v>0.27859797825905763</v>
      </c>
      <c r="G41" s="200">
        <f t="shared" si="27"/>
        <v>3.6293825351622511E-2</v>
      </c>
      <c r="I41" s="11" t="str">
        <f>I30</f>
        <v>Managers, directors and senior officials</v>
      </c>
      <c r="J41" s="11">
        <f t="array" ref="J41:J49">MMULT(aggregation!$B$13:$AA$21,B94:B119)</f>
        <v>3.9099686911879723</v>
      </c>
      <c r="K41" s="11">
        <f t="array" ref="K41:K49">MMULT(aggregation!$B$13:$AA$21,C94:C119)</f>
        <v>4.463112620564873</v>
      </c>
      <c r="L41" s="11">
        <f t="array" ref="L41:L49">MMULT(aggregation!$B$13:$AA$21,D94:D119)</f>
        <v>0.55314392937690093</v>
      </c>
      <c r="M41" s="11">
        <f t="array" ref="M41:M49">MMULT(aggregation!$B$13:$AA$21,E94:E119)</f>
        <v>2.4238708204786383</v>
      </c>
      <c r="N41" s="11">
        <f t="array" ref="N41:N49">MMULT(aggregation!$B$13:$AA$21,F94:F119)</f>
        <v>2.977014749855539</v>
      </c>
      <c r="P41" s="10" t="str">
        <f>name!D9</f>
        <v>24 Business, media and public service professionals</v>
      </c>
      <c r="Q41" s="11">
        <v>4.0315509311587379</v>
      </c>
      <c r="R41" s="11">
        <v>4.9166846286961148</v>
      </c>
      <c r="S41" s="345">
        <f t="shared" si="28"/>
        <v>0.88513369753737692</v>
      </c>
      <c r="T41" s="345">
        <v>2.3895060642403383</v>
      </c>
      <c r="U41" s="345">
        <f t="shared" si="29"/>
        <v>3.2746397617777152</v>
      </c>
      <c r="V41" s="346">
        <f t="shared" si="30"/>
        <v>3.1515183370537159E-2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5.1098336424893288E-2</v>
      </c>
      <c r="C42" s="11">
        <v>0.10752129234768169</v>
      </c>
      <c r="D42" s="11">
        <f t="shared" si="25"/>
        <v>5.6422955922788405E-2</v>
      </c>
      <c r="E42" s="11">
        <v>3.3779167339062895E-2</v>
      </c>
      <c r="F42" s="11">
        <f t="shared" si="26"/>
        <v>9.02021232618513E-2</v>
      </c>
      <c r="G42" s="200">
        <f t="shared" si="27"/>
        <v>3.4409234912393893E-2</v>
      </c>
      <c r="I42" s="11" t="str">
        <f>I31</f>
        <v>Professional occupations</v>
      </c>
      <c r="J42" s="11">
        <v>11.066074411277427</v>
      </c>
      <c r="K42" s="11">
        <v>11.352888563124671</v>
      </c>
      <c r="L42" s="11">
        <v>0.28681415184724335</v>
      </c>
      <c r="M42" s="11">
        <v>5.5972911673540811</v>
      </c>
      <c r="N42" s="11">
        <v>5.8841053192013248</v>
      </c>
      <c r="P42" s="10" t="str">
        <f>name!D10</f>
        <v>31 Science, engineering and technology associate professionals</v>
      </c>
      <c r="Q42" s="11">
        <v>0.70363565315541077</v>
      </c>
      <c r="R42" s="11">
        <v>0.89871379637161874</v>
      </c>
      <c r="S42" s="345">
        <f t="shared" si="28"/>
        <v>0.19507814321620798</v>
      </c>
      <c r="T42" s="345">
        <v>0.39800965138333227</v>
      </c>
      <c r="U42" s="345">
        <f t="shared" si="29"/>
        <v>0.59308779459954031</v>
      </c>
      <c r="V42" s="346">
        <f t="shared" si="30"/>
        <v>3.033771372978955E-2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1.1823742027119161E-2</v>
      </c>
      <c r="C43" s="11">
        <v>5.5346074114518584E-2</v>
      </c>
      <c r="D43" s="11">
        <f t="shared" si="25"/>
        <v>4.3522332087399425E-2</v>
      </c>
      <c r="E43" s="11">
        <v>1.8877671272811872E-2</v>
      </c>
      <c r="F43" s="11">
        <f t="shared" si="26"/>
        <v>6.2400003360211301E-2</v>
      </c>
      <c r="G43" s="200">
        <f t="shared" si="27"/>
        <v>6.5680195176575529E-2</v>
      </c>
      <c r="I43" s="11" t="str">
        <f>I32</f>
        <v>Associate professional occupations</v>
      </c>
      <c r="J43" s="11">
        <v>5.6136594689004298</v>
      </c>
      <c r="K43" s="11">
        <v>7.1849385812574322</v>
      </c>
      <c r="L43" s="11">
        <v>1.5712791123570022</v>
      </c>
      <c r="M43" s="11">
        <v>3.4523106178728082</v>
      </c>
      <c r="N43" s="11">
        <v>5.0235897302298103</v>
      </c>
      <c r="P43" s="10" t="str">
        <f>name!D11</f>
        <v>32 Health and social care associate professionals</v>
      </c>
      <c r="Q43" s="11">
        <v>2.5653324299901801</v>
      </c>
      <c r="R43" s="11">
        <v>5.2525365630896754</v>
      </c>
      <c r="S43" s="345">
        <f t="shared" si="28"/>
        <v>2.6872041330994954</v>
      </c>
      <c r="T43" s="345">
        <v>2.6650368556386872</v>
      </c>
      <c r="U43" s="345">
        <f t="shared" si="29"/>
        <v>5.352240988738183</v>
      </c>
      <c r="V43" s="346">
        <f t="shared" si="30"/>
        <v>4.8638777580501724E-2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7.4178251961919033E-3</v>
      </c>
      <c r="C44" s="11">
        <v>1.6238522682407792E-2</v>
      </c>
      <c r="D44" s="11">
        <f t="shared" si="25"/>
        <v>8.8206974862158893E-3</v>
      </c>
      <c r="E44" s="11">
        <v>4.2093286377025722E-3</v>
      </c>
      <c r="F44" s="11">
        <f t="shared" si="26"/>
        <v>1.3030026123918462E-2</v>
      </c>
      <c r="G44" s="200">
        <f t="shared" si="27"/>
        <v>3.0417252533711636E-2</v>
      </c>
      <c r="I44" s="11" t="str">
        <f>I33</f>
        <v>Administrative and secretarial occupations</v>
      </c>
      <c r="J44" s="11">
        <v>3.5459121823712385</v>
      </c>
      <c r="K44" s="11">
        <v>5.061015421518773</v>
      </c>
      <c r="L44" s="11">
        <v>1.5151032391475345</v>
      </c>
      <c r="M44" s="11">
        <v>2.5295839952068899</v>
      </c>
      <c r="N44" s="11">
        <v>4.0446872343544245</v>
      </c>
      <c r="P44" s="10" t="str">
        <f>name!D12</f>
        <v>33 Protective service occupations</v>
      </c>
      <c r="Q44" s="11">
        <v>0.48960347954852312</v>
      </c>
      <c r="R44" s="11">
        <v>0.58254869486047411</v>
      </c>
      <c r="S44" s="345">
        <f t="shared" si="28"/>
        <v>9.2945215311950991E-2</v>
      </c>
      <c r="T44" s="345">
        <v>0.23939818087798745</v>
      </c>
      <c r="U44" s="345">
        <f t="shared" si="29"/>
        <v>0.33234339618993847</v>
      </c>
      <c r="V44" s="346">
        <f t="shared" si="30"/>
        <v>2.6893964807142234E-2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2.6530718674921711E-2</v>
      </c>
      <c r="C45" s="11">
        <v>4.4446407370154005E-2</v>
      </c>
      <c r="D45" s="11">
        <f t="shared" ref="D45:D46" si="31">C45-B45</f>
        <v>1.7915688695232294E-2</v>
      </c>
      <c r="E45" s="11">
        <v>1.7487989336496184E-2</v>
      </c>
      <c r="F45" s="11">
        <f t="shared" ref="F45:F46" si="32">SUM(D45:E45)</f>
        <v>3.5403678031728475E-2</v>
      </c>
      <c r="G45" s="200">
        <f t="shared" si="27"/>
        <v>3.4330231491989771E-2</v>
      </c>
      <c r="I45" s="11" t="str">
        <f t="shared" ref="I45:I49" si="33">I34</f>
        <v>Skilled trades occupations</v>
      </c>
      <c r="J45" s="11">
        <v>0.92210928935910808</v>
      </c>
      <c r="K45" s="11">
        <v>1.3638669461137809</v>
      </c>
      <c r="L45" s="11">
        <v>0.44175765675467316</v>
      </c>
      <c r="M45" s="11">
        <v>0.64610204533091431</v>
      </c>
      <c r="N45" s="11">
        <v>1.0878597020855876</v>
      </c>
      <c r="P45" s="10" t="str">
        <f>name!D13</f>
        <v>34 Culture, media and sports occupations</v>
      </c>
      <c r="Q45" s="11">
        <v>1.1706648799269503</v>
      </c>
      <c r="R45" s="11">
        <v>1.1768844377416281</v>
      </c>
      <c r="S45" s="345">
        <f t="shared" si="28"/>
        <v>6.2195578146777564E-3</v>
      </c>
      <c r="T45" s="345">
        <v>0.58880634196944293</v>
      </c>
      <c r="U45" s="345">
        <f t="shared" si="29"/>
        <v>0.59502589978412068</v>
      </c>
      <c r="V45" s="346">
        <f t="shared" si="30"/>
        <v>2.7535034931523317E-2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0.11605216857320201</v>
      </c>
      <c r="C46" s="11">
        <v>0.24937101842058948</v>
      </c>
      <c r="D46" s="11">
        <f t="shared" si="31"/>
        <v>0.13331884984738746</v>
      </c>
      <c r="E46" s="11">
        <v>8.3151834553323908E-2</v>
      </c>
      <c r="F46" s="11">
        <f t="shared" si="32"/>
        <v>0.21647068440071138</v>
      </c>
      <c r="G46" s="200">
        <f t="shared" si="27"/>
        <v>3.667586256499078E-2</v>
      </c>
      <c r="I46" s="11" t="str">
        <f t="shared" si="33"/>
        <v>Caring, leisure and other service occupations</v>
      </c>
      <c r="J46" s="11">
        <v>1.9126937482517012</v>
      </c>
      <c r="K46" s="11">
        <v>2.8823553830203088</v>
      </c>
      <c r="L46" s="11">
        <v>0.96966163476860778</v>
      </c>
      <c r="M46" s="11">
        <v>1.5830697184778724</v>
      </c>
      <c r="N46" s="11">
        <v>2.5527313532464797</v>
      </c>
      <c r="P46" s="10" t="str">
        <f>name!D14</f>
        <v>35 Business and public service associate professionals</v>
      </c>
      <c r="Q46" s="11">
        <v>4.2504778817478881</v>
      </c>
      <c r="R46" s="11">
        <v>4.9377339980035586</v>
      </c>
      <c r="S46" s="345">
        <f t="shared" si="28"/>
        <v>0.68725611625567051</v>
      </c>
      <c r="T46" s="345">
        <v>2.4475676703371976</v>
      </c>
      <c r="U46" s="345">
        <f t="shared" si="29"/>
        <v>3.1348237865928681</v>
      </c>
      <c r="V46" s="346">
        <f t="shared" si="30"/>
        <v>3.0783257118019769E-2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9.5873507925848964E-2</v>
      </c>
      <c r="C47" s="11">
        <v>0.22630300804582318</v>
      </c>
      <c r="D47" s="11">
        <f t="shared" si="25"/>
        <v>0.13042950011997423</v>
      </c>
      <c r="E47" s="11">
        <v>7.9528037394792389E-2</v>
      </c>
      <c r="F47" s="11">
        <f t="shared" si="26"/>
        <v>0.20995753751476662</v>
      </c>
      <c r="G47" s="200">
        <f t="shared" si="27"/>
        <v>4.1091705646484566E-2</v>
      </c>
      <c r="I47" s="11" t="str">
        <f t="shared" si="33"/>
        <v>Sales and customer service occupations</v>
      </c>
      <c r="J47" s="11">
        <v>1.6277768341486709</v>
      </c>
      <c r="K47" s="11">
        <v>2.4767922617135456</v>
      </c>
      <c r="L47" s="11">
        <v>0.84901542756487447</v>
      </c>
      <c r="M47" s="11">
        <v>1.0825911034291551</v>
      </c>
      <c r="N47" s="11">
        <v>1.9316065309940293</v>
      </c>
      <c r="P47" s="10" t="str">
        <f>name!D15</f>
        <v>41 Administrative occupations</v>
      </c>
      <c r="Q47" s="11">
        <v>10.043149747328954</v>
      </c>
      <c r="R47" s="11">
        <v>9.4397542864853961</v>
      </c>
      <c r="S47" s="345">
        <f t="shared" si="28"/>
        <v>-0.60339546084355788</v>
      </c>
      <c r="T47" s="345">
        <v>5.6847016468059843</v>
      </c>
      <c r="U47" s="345">
        <f t="shared" si="29"/>
        <v>5.0813061859624264</v>
      </c>
      <c r="V47" s="346">
        <f t="shared" si="30"/>
        <v>3.0354401304941714E-2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8.3324748089656283E-3</v>
      </c>
      <c r="C48" s="11">
        <v>2.2027584088821314E-2</v>
      </c>
      <c r="D48" s="11">
        <f t="shared" si="25"/>
        <v>1.3695109279855686E-2</v>
      </c>
      <c r="E48" s="11">
        <v>9.0306060422460106E-3</v>
      </c>
      <c r="F48" s="11">
        <f t="shared" si="26"/>
        <v>2.2725715322101697E-2</v>
      </c>
      <c r="G48" s="200">
        <f t="shared" si="27"/>
        <v>5.0163336098303368E-2</v>
      </c>
      <c r="I48" s="11" t="str">
        <f t="shared" si="33"/>
        <v>Process, plant and machine operatives</v>
      </c>
      <c r="J48" s="11">
        <v>0.453386272520862</v>
      </c>
      <c r="K48" s="11">
        <v>0.99129903072097603</v>
      </c>
      <c r="L48" s="11">
        <v>0.53791275820011397</v>
      </c>
      <c r="M48" s="11">
        <v>0.43635723756555084</v>
      </c>
      <c r="N48" s="11">
        <v>0.97426999576566486</v>
      </c>
      <c r="P48" s="10" t="str">
        <f>name!D16</f>
        <v>42 Secretarial and related occupations</v>
      </c>
      <c r="Q48" s="11">
        <v>2.9359555378814433</v>
      </c>
      <c r="R48" s="11">
        <v>1.757734025284952</v>
      </c>
      <c r="S48" s="345">
        <f t="shared" si="28"/>
        <v>-1.1782215125964912</v>
      </c>
      <c r="T48" s="345">
        <v>1.3367992545224825</v>
      </c>
      <c r="U48" s="345">
        <f t="shared" si="29"/>
        <v>0.15857774192599128</v>
      </c>
      <c r="V48" s="346">
        <f t="shared" si="30"/>
        <v>2.5330555242417452E-2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6.3930684481338408E-3</v>
      </c>
      <c r="C49" s="11">
        <v>1.1266946890335481E-2</v>
      </c>
      <c r="D49" s="11">
        <f t="shared" si="25"/>
        <v>4.8738784422016398E-3</v>
      </c>
      <c r="E49" s="11">
        <v>5.4560211500338475E-3</v>
      </c>
      <c r="F49" s="11">
        <f t="shared" si="26"/>
        <v>1.0329899592235486E-2</v>
      </c>
      <c r="G49" s="200">
        <f t="shared" si="27"/>
        <v>4.1993577065429832E-2</v>
      </c>
      <c r="I49" s="11" t="str">
        <f t="shared" si="33"/>
        <v>Elementary occupations</v>
      </c>
      <c r="J49" s="11">
        <v>1.1492387674367899</v>
      </c>
      <c r="K49" s="11">
        <v>1.9438238288407588</v>
      </c>
      <c r="L49" s="11">
        <v>0.7945850614039689</v>
      </c>
      <c r="M49" s="11">
        <v>1.0491028437437211</v>
      </c>
      <c r="N49" s="11">
        <v>1.84368790514769</v>
      </c>
      <c r="P49" s="10" t="str">
        <f>name!D17</f>
        <v>51 Skilled agricultural and related trades</v>
      </c>
      <c r="Q49" s="11">
        <v>0.43436580814063391</v>
      </c>
      <c r="R49" s="11">
        <v>0.50212464285141511</v>
      </c>
      <c r="S49" s="345">
        <f t="shared" si="28"/>
        <v>6.7758834710781202E-2</v>
      </c>
      <c r="T49" s="345">
        <v>0.32349162347619959</v>
      </c>
      <c r="U49" s="345">
        <f t="shared" si="29"/>
        <v>0.39125045818698079</v>
      </c>
      <c r="V49" s="346">
        <f t="shared" si="30"/>
        <v>3.7804283269675221E-2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3.7499932387372228E-3</v>
      </c>
      <c r="C50" s="11">
        <v>7.1238367947488966E-3</v>
      </c>
      <c r="D50" s="11">
        <f t="shared" si="25"/>
        <v>3.3738435560116738E-3</v>
      </c>
      <c r="E50" s="11">
        <v>2.2029697120583081E-3</v>
      </c>
      <c r="F50" s="11">
        <f t="shared" si="26"/>
        <v>5.5768132680699819E-3</v>
      </c>
      <c r="G50" s="200">
        <f t="shared" si="27"/>
        <v>3.1288511275920916E-2</v>
      </c>
      <c r="O50" s="71"/>
      <c r="P50" s="10" t="str">
        <f>name!D18</f>
        <v>52 Skilled metal, electrical and electronic trades</v>
      </c>
      <c r="Q50" s="11">
        <v>0.1341606023366885</v>
      </c>
      <c r="R50" s="11">
        <v>0.27786722323852531</v>
      </c>
      <c r="S50" s="345">
        <f t="shared" si="28"/>
        <v>0.14370662090183681</v>
      </c>
      <c r="T50" s="345">
        <v>0.13131399568587113</v>
      </c>
      <c r="U50" s="345">
        <f t="shared" si="29"/>
        <v>0.27502061658770793</v>
      </c>
      <c r="V50" s="346">
        <f t="shared" si="30"/>
        <v>4.6549717560237402E-2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1.1545682926656349E-3</v>
      </c>
      <c r="C51" s="11">
        <v>1.8561974656138049E-3</v>
      </c>
      <c r="D51" s="11">
        <f t="shared" ref="D51" si="34">C51-B51</f>
        <v>7.0162917294816995E-4</v>
      </c>
      <c r="E51" s="11">
        <v>6.856747202419602E-4</v>
      </c>
      <c r="F51" s="11">
        <f t="shared" ref="F51" si="35">SUM(D51:E51)</f>
        <v>1.3873038931901303E-3</v>
      </c>
      <c r="G51" s="200">
        <f t="shared" si="27"/>
        <v>3.1566040853462152E-2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8.9452053111388485E-2</v>
      </c>
      <c r="R51" s="11">
        <v>5.8176344844637629E-2</v>
      </c>
      <c r="S51" s="345">
        <f t="shared" si="28"/>
        <v>-3.1275708266750857E-2</v>
      </c>
      <c r="T51" s="345">
        <v>2.9453716990551881E-2</v>
      </c>
      <c r="U51" s="345">
        <f t="shared" si="29"/>
        <v>-1.8219912761989754E-3</v>
      </c>
      <c r="V51" s="346">
        <f t="shared" si="30"/>
        <v>1.915641190261641E-2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8.5682540381649616E-3</v>
      </c>
      <c r="C52" s="11">
        <v>1.6477043288754007E-2</v>
      </c>
      <c r="D52" s="11">
        <f t="shared" si="25"/>
        <v>7.9087892505890454E-3</v>
      </c>
      <c r="E52" s="11">
        <v>6.1794374401875759E-3</v>
      </c>
      <c r="F52" s="11">
        <f t="shared" si="26"/>
        <v>1.4088226690776622E-2</v>
      </c>
      <c r="G52" s="200">
        <f t="shared" si="27"/>
        <v>3.6864759099178634E-2</v>
      </c>
      <c r="I52" s="11" t="str">
        <f>I41</f>
        <v>Managers, directors and senior officials</v>
      </c>
      <c r="J52" s="11">
        <f t="array" ref="J52:J60">MMULT(aggregation!$B$13:$AA$21,B123:B148)</f>
        <v>0.89144929122175232</v>
      </c>
      <c r="K52" s="11">
        <f t="array" ref="K52:K60">MMULT(aggregation!$B$13:$AA$21,C123:C148)</f>
        <v>0.97081023748011996</v>
      </c>
      <c r="L52" s="11">
        <f t="array" ref="L52:L60">MMULT(aggregation!$B$13:$AA$21,D123:D148)</f>
        <v>7.9360946258367593E-2</v>
      </c>
      <c r="M52" s="11">
        <f t="array" ref="M52:M60">MMULT(aggregation!$B$13:$AA$21,E123:E148)</f>
        <v>0.51174588348037442</v>
      </c>
      <c r="N52" s="11">
        <f t="array" ref="N52:N60">MMULT(aggregation!$B$13:$AA$21,F123:F148)</f>
        <v>0.59110682973874207</v>
      </c>
      <c r="P52" s="10" t="str">
        <f>name!D20</f>
        <v>54 Textiles, printing and other skilled trades</v>
      </c>
      <c r="Q52" s="11">
        <v>1.1916713587063164</v>
      </c>
      <c r="R52" s="11">
        <v>1.2811211789326618</v>
      </c>
      <c r="S52" s="345">
        <f t="shared" si="28"/>
        <v>8.94498202263454E-2</v>
      </c>
      <c r="T52" s="345">
        <v>0.70616209468225599</v>
      </c>
      <c r="U52" s="345">
        <f t="shared" si="29"/>
        <v>0.79561191490860139</v>
      </c>
      <c r="V52" s="346">
        <f t="shared" si="30"/>
        <v>3.1509993225628863E-2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7.9930359711635028E-3</v>
      </c>
      <c r="C53" s="11">
        <v>1.9731554808552518E-2</v>
      </c>
      <c r="D53" s="11">
        <f t="shared" si="25"/>
        <v>1.1738518837389016E-2</v>
      </c>
      <c r="E53" s="11">
        <v>7.0290619824172167E-3</v>
      </c>
      <c r="F53" s="11">
        <f t="shared" si="26"/>
        <v>1.8767580819806232E-2</v>
      </c>
      <c r="G53" s="200">
        <f t="shared" si="27"/>
        <v>4.2960645895930183E-2</v>
      </c>
      <c r="I53" s="11" t="str">
        <f>I42</f>
        <v>Professional occupations</v>
      </c>
      <c r="J53" s="11">
        <v>1.7973835013179538</v>
      </c>
      <c r="K53" s="11">
        <v>1.0224888869173894</v>
      </c>
      <c r="L53" s="11">
        <v>-0.77489461440056429</v>
      </c>
      <c r="M53" s="11">
        <v>0.47374302617860375</v>
      </c>
      <c r="N53" s="11">
        <v>-0.30115158822196075</v>
      </c>
      <c r="P53" s="10" t="str">
        <f>name!D21</f>
        <v>61 Caring personal service occupations</v>
      </c>
      <c r="Q53" s="11">
        <v>10.546095957054881</v>
      </c>
      <c r="R53" s="11">
        <v>11.77744057387704</v>
      </c>
      <c r="S53" s="345">
        <f t="shared" si="28"/>
        <v>1.2313446168221596</v>
      </c>
      <c r="T53" s="345">
        <v>6.5055031104148489</v>
      </c>
      <c r="U53" s="345">
        <f t="shared" si="29"/>
        <v>7.7368477272370084</v>
      </c>
      <c r="V53" s="346">
        <f t="shared" si="30"/>
        <v>3.2551114042756346E-2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5.8127228336453162E-3</v>
      </c>
      <c r="C54" s="11">
        <v>1.51502748406897E-2</v>
      </c>
      <c r="D54" s="11">
        <f t="shared" ref="D54:D55" si="36">C54-B54</f>
        <v>9.3375520070443849E-3</v>
      </c>
      <c r="E54" s="11">
        <v>5.6012911816670776E-3</v>
      </c>
      <c r="F54" s="11">
        <f t="shared" ref="F54:F55" si="37">SUM(D54:E54)</f>
        <v>1.4938843188711463E-2</v>
      </c>
      <c r="G54" s="200">
        <f t="shared" si="27"/>
        <v>4.6013410379753594E-2</v>
      </c>
      <c r="I54" s="11" t="str">
        <f>I43</f>
        <v>Associate professional occupations</v>
      </c>
      <c r="J54" s="11">
        <v>1.6602853052949422</v>
      </c>
      <c r="K54" s="11">
        <v>1.738532409440249</v>
      </c>
      <c r="L54" s="11">
        <v>7.8247104145307153E-2</v>
      </c>
      <c r="M54" s="11">
        <v>0.80872072632581127</v>
      </c>
      <c r="N54" s="11">
        <v>0.88696783047111838</v>
      </c>
      <c r="P54" s="10" t="str">
        <f>name!D22</f>
        <v>62 Leisure, travel and related personal service occupations</v>
      </c>
      <c r="Q54" s="11">
        <v>2.307254548955942</v>
      </c>
      <c r="R54" s="11">
        <v>2.0759659470615599</v>
      </c>
      <c r="S54" s="345">
        <f t="shared" si="28"/>
        <v>-0.23128860189438205</v>
      </c>
      <c r="T54" s="345">
        <v>1.1502120568354071</v>
      </c>
      <c r="U54" s="345">
        <f t="shared" si="29"/>
        <v>0.91892345494102501</v>
      </c>
      <c r="V54" s="346">
        <f t="shared" si="30"/>
        <v>2.7332038334261011E-2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4.2295876734983913E-4</v>
      </c>
      <c r="C55" s="11">
        <v>1.023482979120024E-3</v>
      </c>
      <c r="D55" s="11">
        <f t="shared" si="36"/>
        <v>6.005242117701849E-4</v>
      </c>
      <c r="E55" s="11">
        <v>4.0146366649716699E-4</v>
      </c>
      <c r="F55" s="11">
        <f t="shared" si="37"/>
        <v>1.0019878782673518E-3</v>
      </c>
      <c r="G55" s="200">
        <f t="shared" si="27"/>
        <v>4.549858962839437E-2</v>
      </c>
      <c r="I55" s="11" t="str">
        <f>I44</f>
        <v>Administrative and secretarial occupations</v>
      </c>
      <c r="J55" s="11">
        <v>1.4020085667233597</v>
      </c>
      <c r="K55" s="11">
        <v>1.8160476691988354</v>
      </c>
      <c r="L55" s="11">
        <v>0.4140391024754756</v>
      </c>
      <c r="M55" s="11">
        <v>0.97709540532566408</v>
      </c>
      <c r="N55" s="11">
        <v>1.3911345078011397</v>
      </c>
      <c r="P55" s="10" t="str">
        <f>name!D23</f>
        <v>63 Community and civil enforcement occupations</v>
      </c>
      <c r="Q55" s="11">
        <v>3.8973825402093404E-2</v>
      </c>
      <c r="R55" s="11">
        <v>5.4232969950599501E-2</v>
      </c>
      <c r="S55" s="345">
        <f t="shared" si="28"/>
        <v>1.5259144548506097E-2</v>
      </c>
      <c r="T55" s="345">
        <v>3.4210521926592512E-2</v>
      </c>
      <c r="U55" s="345">
        <f t="shared" si="29"/>
        <v>4.9469666475098609E-2</v>
      </c>
      <c r="V55" s="346">
        <f t="shared" si="30"/>
        <v>4.2900825583779056E-2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1.8501350917933441E-2</v>
      </c>
      <c r="C56" s="11">
        <v>3.6927227434202327E-2</v>
      </c>
      <c r="D56" s="11">
        <f t="shared" si="25"/>
        <v>1.8425876516268886E-2</v>
      </c>
      <c r="E56" s="11">
        <v>1.2125004468071644E-2</v>
      </c>
      <c r="F56" s="11">
        <f t="shared" si="26"/>
        <v>3.0550880984340528E-2</v>
      </c>
      <c r="G56" s="200">
        <f t="shared" si="27"/>
        <v>3.4172039655674835E-2</v>
      </c>
      <c r="I56" s="11" t="str">
        <f t="shared" ref="I56:I60" si="38">I45</f>
        <v>Skilled trades occupations</v>
      </c>
      <c r="J56" s="11">
        <v>0.43348957161990831</v>
      </c>
      <c r="K56" s="11">
        <v>0.61041728144601504</v>
      </c>
      <c r="L56" s="11">
        <v>0.17692770982610673</v>
      </c>
      <c r="M56" s="11">
        <v>0.28914521765395773</v>
      </c>
      <c r="N56" s="11">
        <v>0.46607292748006446</v>
      </c>
      <c r="P56" s="10" t="str">
        <f>name!D24</f>
        <v>71 Sales occupations</v>
      </c>
      <c r="Q56" s="11">
        <v>5.0028609337238299</v>
      </c>
      <c r="R56" s="11">
        <v>4.7881721451564188</v>
      </c>
      <c r="S56" s="345">
        <f t="shared" si="28"/>
        <v>-0.21468878856741114</v>
      </c>
      <c r="T56" s="345">
        <v>2.6905602780761564</v>
      </c>
      <c r="U56" s="345">
        <f t="shared" si="29"/>
        <v>2.4758714895087452</v>
      </c>
      <c r="V56" s="346">
        <f t="shared" si="30"/>
        <v>2.9105909256197382E-2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1.0083150628504697E-2</v>
      </c>
      <c r="C57" s="11">
        <v>3.0697781901503643E-2</v>
      </c>
      <c r="D57" s="11">
        <f t="shared" si="25"/>
        <v>2.0614631272998944E-2</v>
      </c>
      <c r="E57" s="11">
        <v>8.6105896388404025E-3</v>
      </c>
      <c r="F57" s="11">
        <f t="shared" si="26"/>
        <v>2.9225220911839347E-2</v>
      </c>
      <c r="G57" s="200">
        <f t="shared" si="27"/>
        <v>4.2013462493146525E-2</v>
      </c>
      <c r="I57" s="11" t="str">
        <f t="shared" si="38"/>
        <v>Caring, leisure and other service occupations</v>
      </c>
      <c r="J57" s="11">
        <v>1.487367831402759</v>
      </c>
      <c r="K57" s="11">
        <v>1.6673315103678445</v>
      </c>
      <c r="L57" s="11">
        <v>0.17996367896508553</v>
      </c>
      <c r="M57" s="11">
        <v>0.91919569734090156</v>
      </c>
      <c r="N57" s="11">
        <v>1.099159376305987</v>
      </c>
      <c r="P57" s="10" t="str">
        <f>name!D25</f>
        <v>72 Customer service occupations</v>
      </c>
      <c r="Q57" s="11">
        <v>1.6535903918533985</v>
      </c>
      <c r="R57" s="11">
        <v>1.901559678578207</v>
      </c>
      <c r="S57" s="345">
        <f t="shared" si="28"/>
        <v>0.24796928672480845</v>
      </c>
      <c r="T57" s="345">
        <v>0.95591258978460103</v>
      </c>
      <c r="U57" s="345">
        <f t="shared" si="29"/>
        <v>1.2038818765094095</v>
      </c>
      <c r="V57" s="346">
        <f t="shared" si="30"/>
        <v>3.0881289264690359E-2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8.5340706143457162E-3</v>
      </c>
      <c r="C58" s="11">
        <v>2.8525866161086589E-2</v>
      </c>
      <c r="D58" s="11">
        <f t="shared" ref="D58:D59" si="39">C58-B58</f>
        <v>1.9991795546740875E-2</v>
      </c>
      <c r="E58" s="11">
        <v>9.4422485196116578E-3</v>
      </c>
      <c r="F58" s="11">
        <f t="shared" ref="F58:F59" si="40">SUM(D58:E58)</f>
        <v>2.9434044066352534E-2</v>
      </c>
      <c r="G58" s="200">
        <f t="shared" si="27"/>
        <v>5.0919948409272386E-2</v>
      </c>
      <c r="I58" s="11" t="str">
        <f t="shared" si="38"/>
        <v>Sales and customer service occupations</v>
      </c>
      <c r="J58" s="11">
        <v>0.54851465616687745</v>
      </c>
      <c r="K58" s="11">
        <v>0.77654037742906445</v>
      </c>
      <c r="L58" s="11">
        <v>0.22802572126218704</v>
      </c>
      <c r="M58" s="11">
        <v>0.34483988953938921</v>
      </c>
      <c r="N58" s="11">
        <v>0.57286561080157627</v>
      </c>
      <c r="P58" s="10" t="str">
        <f>name!D26</f>
        <v>81 Process, plant and machine operatives</v>
      </c>
      <c r="Q58" s="11">
        <v>1.1991395905949667</v>
      </c>
      <c r="R58" s="11">
        <v>1.397869182009835</v>
      </c>
      <c r="S58" s="345">
        <f t="shared" si="28"/>
        <v>0.19872959141486835</v>
      </c>
      <c r="T58" s="345">
        <v>0.70140373974742387</v>
      </c>
      <c r="U58" s="345">
        <f t="shared" si="29"/>
        <v>0.90013333116229222</v>
      </c>
      <c r="V58" s="346">
        <f t="shared" si="30"/>
        <v>3.1178546258743944E-2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1.196024858669196E-2</v>
      </c>
      <c r="C59" s="11">
        <v>3.2938207341123231E-2</v>
      </c>
      <c r="D59" s="11">
        <f t="shared" si="39"/>
        <v>2.0977958754431272E-2</v>
      </c>
      <c r="E59" s="11">
        <v>1.3413954245814229E-2</v>
      </c>
      <c r="F59" s="11">
        <f t="shared" si="40"/>
        <v>3.4391913000245501E-2</v>
      </c>
      <c r="G59" s="200">
        <f t="shared" si="27"/>
        <v>5.142140302131093E-2</v>
      </c>
      <c r="I59" s="11" t="str">
        <f t="shared" si="38"/>
        <v>Process, plant and machine operatives</v>
      </c>
      <c r="J59" s="11">
        <v>0.20416252508459282</v>
      </c>
      <c r="K59" s="11">
        <v>0.34201708613330462</v>
      </c>
      <c r="L59" s="11">
        <v>0.1378545610487118</v>
      </c>
      <c r="M59" s="11">
        <v>0.15683462483375532</v>
      </c>
      <c r="N59" s="11">
        <v>0.29468918588246706</v>
      </c>
      <c r="P59" s="10" t="str">
        <f>name!D27</f>
        <v>82 Transport and mobile machine drivers and operatives</v>
      </c>
      <c r="Q59" s="11">
        <v>0.27471646353578566</v>
      </c>
      <c r="R59" s="11">
        <v>0.41094907666860875</v>
      </c>
      <c r="S59" s="345">
        <f t="shared" si="28"/>
        <v>0.13623261313282309</v>
      </c>
      <c r="T59" s="345">
        <v>0.23759976070782973</v>
      </c>
      <c r="U59" s="345">
        <f t="shared" si="29"/>
        <v>0.37383237384065282</v>
      </c>
      <c r="V59" s="346">
        <f t="shared" si="30"/>
        <v>4.242198329048108E-2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8.8746143887046775E-5</v>
      </c>
      <c r="C60" s="11">
        <v>1.5365898424614581E-3</v>
      </c>
      <c r="D60" s="11">
        <f t="shared" si="25"/>
        <v>1.4478436985744113E-3</v>
      </c>
      <c r="E60" s="11">
        <v>5.7314060512920551E-4</v>
      </c>
      <c r="F60" s="11">
        <f t="shared" si="26"/>
        <v>2.0209843037036169E-3</v>
      </c>
      <c r="G60" s="200">
        <f t="shared" si="27"/>
        <v>0.14334056695265263</v>
      </c>
      <c r="I60" s="11" t="str">
        <f t="shared" si="38"/>
        <v>Elementary occupations</v>
      </c>
      <c r="J60" s="11">
        <v>0.54710712902088088</v>
      </c>
      <c r="K60" s="11">
        <v>0.97251906397286425</v>
      </c>
      <c r="L60" s="11">
        <v>0.42541193495198348</v>
      </c>
      <c r="M60" s="11">
        <v>0.48020547106413286</v>
      </c>
      <c r="N60" s="11">
        <v>0.90561740601611629</v>
      </c>
      <c r="P60" s="10" t="str">
        <f>name!D28</f>
        <v>91 Elementary trades and related occupations</v>
      </c>
      <c r="Q60" s="11">
        <v>0.59409114937996754</v>
      </c>
      <c r="R60" s="11">
        <v>2.1206430147340707</v>
      </c>
      <c r="S60" s="345">
        <f t="shared" si="28"/>
        <v>1.526551865354103</v>
      </c>
      <c r="T60" s="345">
        <v>1.190715053036931</v>
      </c>
      <c r="U60" s="345">
        <f t="shared" si="29"/>
        <v>2.7172669183910338</v>
      </c>
      <c r="V60" s="346">
        <f t="shared" si="30"/>
        <v>7.6091495052643454E-2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9.7668459761285891E-3</v>
      </c>
      <c r="C61" s="11">
        <v>1.953211238970913E-2</v>
      </c>
      <c r="D61" s="11">
        <f t="shared" ref="D61" si="41">C61-B61</f>
        <v>9.7652664135805412E-3</v>
      </c>
      <c r="E61" s="11">
        <v>7.5286514374090004E-3</v>
      </c>
      <c r="F61" s="11">
        <f t="shared" ref="F61" si="42">SUM(D61:E61)</f>
        <v>1.7293917850989542E-2</v>
      </c>
      <c r="G61" s="200">
        <f t="shared" ref="G61" si="43">IF(B61&gt;0,(1+(E61/B61))^(1/($C$6-$B$6))-1,0)</f>
        <v>3.8831829589833777E-2</v>
      </c>
      <c r="P61" s="10" t="str">
        <f>name!D29</f>
        <v>92 Elementary administration and service occupations</v>
      </c>
      <c r="Q61" s="11">
        <v>7.0636769334540883</v>
      </c>
      <c r="R61" s="11">
        <v>5.2636213674696979</v>
      </c>
      <c r="S61" s="345">
        <f t="shared" ref="S61" si="44">R61-Q61</f>
        <v>-1.8000555659843904</v>
      </c>
      <c r="T61" s="345">
        <v>3.4007409980959786</v>
      </c>
      <c r="U61" s="345">
        <f t="shared" ref="U61" si="45">SUM(S61:T61)</f>
        <v>1.6006854321115882</v>
      </c>
      <c r="V61" s="346">
        <f t="shared" ref="V61" si="46">IF(Q61&gt;0,(1+(T61/Q61))^(1/($C$6-$B$6))-1,0)</f>
        <v>2.6547264136744575E-2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2.2511977726342143</v>
      </c>
      <c r="C62" s="11">
        <f t="shared" ref="C62:F62" si="47">SUM(C36:C61)</f>
        <v>4.3197420110578877</v>
      </c>
      <c r="D62" s="11">
        <f t="shared" si="47"/>
        <v>2.068544238423673</v>
      </c>
      <c r="E62" s="11">
        <f t="shared" si="47"/>
        <v>1.529338290841229</v>
      </c>
      <c r="F62" s="11">
        <f t="shared" si="47"/>
        <v>3.5978825292649028</v>
      </c>
      <c r="G62" s="200">
        <f t="shared" si="27"/>
        <v>3.5164370815113921E-2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74.368162457461821</v>
      </c>
      <c r="R62" s="11">
        <f>SUM(R36:R61)</f>
        <v>81.29707725335841</v>
      </c>
      <c r="S62" s="345">
        <f>R62-Q62</f>
        <v>6.9289147958965884</v>
      </c>
      <c r="T62" s="11">
        <f>SUM(T36:T61)</f>
        <v>44.461148695925438</v>
      </c>
      <c r="U62" s="345">
        <f>SUM(S62:T62)</f>
        <v>51.390063491822026</v>
      </c>
      <c r="V62" s="346">
        <f t="shared" si="30"/>
        <v>3.1737229237383868E-2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1.1657196065875965</v>
      </c>
      <c r="K63" s="11">
        <f t="array" ref="K63:K71">MMULT(aggregation!$B$13:$AA$21,C152:C177)</f>
        <v>1.2063853751163902</v>
      </c>
      <c r="L63" s="11">
        <f t="array" ref="L63:L71">MMULT(aggregation!$B$13:$AA$21,D152:D177)</f>
        <v>4.0665768528793667E-2</v>
      </c>
      <c r="M63" s="11">
        <f t="array" ref="M63:M71">MMULT(aggregation!$B$13:$AA$21,E152:E177)</f>
        <v>0.63053720113649692</v>
      </c>
      <c r="N63" s="11">
        <f t="array" ref="N63:N71">MMULT(aggregation!$B$13:$AA$21,F152:F177)</f>
        <v>0.67120296966529058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1.7212413286344035</v>
      </c>
      <c r="K64" s="11">
        <v>1.8763072519278037</v>
      </c>
      <c r="L64" s="11">
        <v>0.15506592329340013</v>
      </c>
      <c r="M64" s="11">
        <v>0.75696659919891052</v>
      </c>
      <c r="N64" s="11">
        <v>0.9120325224923107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1.2598092734890094</v>
      </c>
      <c r="C65" s="11">
        <v>2.1404975426228852</v>
      </c>
      <c r="D65" s="11">
        <f>C65-B65</f>
        <v>0.88068826913387577</v>
      </c>
      <c r="E65" s="11">
        <v>0.83972111767194713</v>
      </c>
      <c r="F65" s="11">
        <f>SUM(D65:E65)</f>
        <v>1.720409386805823</v>
      </c>
      <c r="G65" s="200">
        <f>IF(B65&gt;0,(1+(E65/B65))^(1/($C$6-$B$6))-1,0)</f>
        <v>3.4636568817577595E-2</v>
      </c>
      <c r="I65" s="11" t="str">
        <f>I54</f>
        <v>Associate professional occupations</v>
      </c>
      <c r="J65" s="11">
        <v>1.3421741179520219</v>
      </c>
      <c r="K65" s="11">
        <v>1.4673244661512095</v>
      </c>
      <c r="L65" s="11">
        <v>0.12515034819918758</v>
      </c>
      <c r="M65" s="11">
        <v>0.6385950498947327</v>
      </c>
      <c r="N65" s="11">
        <v>0.76374539809392039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0.47334713346395962</v>
      </c>
      <c r="C66" s="11">
        <v>1.0616605977390621</v>
      </c>
      <c r="D66" s="11">
        <f t="shared" ref="D66:D89" si="50">C66-B66</f>
        <v>0.58831346427510245</v>
      </c>
      <c r="E66" s="11">
        <v>0.42761232497984047</v>
      </c>
      <c r="F66" s="11">
        <f t="shared" ref="F66:F89" si="51">SUM(D66:E66)</f>
        <v>1.0159257892549429</v>
      </c>
      <c r="G66" s="200">
        <f t="shared" ref="G66:G89" si="52">IF(B66&gt;0,(1+(E66/B66))^(1/($C$6-$B$6))-1,0)</f>
        <v>4.3842639426094676E-2</v>
      </c>
      <c r="I66" s="11" t="str">
        <f>I55</f>
        <v>Administrative and secretarial occupations</v>
      </c>
      <c r="J66" s="11">
        <v>1.2692050313161511</v>
      </c>
      <c r="K66" s="11">
        <v>1.5549739033005396</v>
      </c>
      <c r="L66" s="11">
        <v>0.28576887198438844</v>
      </c>
      <c r="M66" s="11">
        <v>0.78669868617659433</v>
      </c>
      <c r="N66" s="11">
        <v>1.0724675581609828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1.6348043333941298</v>
      </c>
      <c r="C67" s="11">
        <v>3.6746858560983604</v>
      </c>
      <c r="D67" s="11">
        <f t="shared" si="50"/>
        <v>2.0398815227042304</v>
      </c>
      <c r="E67" s="11">
        <v>1.0562802271956711</v>
      </c>
      <c r="F67" s="11">
        <f t="shared" si="51"/>
        <v>3.0961617498999017</v>
      </c>
      <c r="G67" s="200">
        <f t="shared" si="52"/>
        <v>3.3786296355971412E-2</v>
      </c>
      <c r="I67" s="11" t="str">
        <f t="shared" ref="I67:I71" si="53">I56</f>
        <v>Skilled trades occupations</v>
      </c>
      <c r="J67" s="11">
        <v>0.94574814959685183</v>
      </c>
      <c r="K67" s="11">
        <v>1.178623897380805</v>
      </c>
      <c r="L67" s="11">
        <v>0.23287574778395326</v>
      </c>
      <c r="M67" s="11">
        <v>0.52300608476383503</v>
      </c>
      <c r="N67" s="11">
        <v>0.75588183254778818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1.547977613030447</v>
      </c>
      <c r="C68" s="11">
        <v>2.6230342018647623</v>
      </c>
      <c r="D68" s="11">
        <f t="shared" si="50"/>
        <v>1.0750565888343153</v>
      </c>
      <c r="E68" s="11">
        <v>1.0278663440199458</v>
      </c>
      <c r="F68" s="11">
        <f t="shared" si="51"/>
        <v>2.1029229328542609</v>
      </c>
      <c r="G68" s="200">
        <f t="shared" si="52"/>
        <v>3.453135578948574E-2</v>
      </c>
      <c r="I68" s="11" t="str">
        <f t="shared" si="53"/>
        <v>Caring, leisure and other service occupations</v>
      </c>
      <c r="J68" s="11">
        <v>0.94733746410110897</v>
      </c>
      <c r="K68" s="11">
        <v>1.1694340179799934</v>
      </c>
      <c r="L68" s="11">
        <v>0.2220965538788845</v>
      </c>
      <c r="M68" s="11">
        <v>0.62981750224383237</v>
      </c>
      <c r="N68" s="11">
        <v>0.85191405612271687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3.3625259713026736</v>
      </c>
      <c r="C69" s="11">
        <v>4.7640717912148345</v>
      </c>
      <c r="D69" s="11">
        <f t="shared" ref="D69" si="54">C69-B69</f>
        <v>1.4015458199121609</v>
      </c>
      <c r="E69" s="11">
        <v>2.0646586453173015</v>
      </c>
      <c r="F69" s="11">
        <f t="shared" ref="F69" si="55">SUM(D69:E69)</f>
        <v>3.4662044652294624</v>
      </c>
      <c r="G69" s="200">
        <f t="shared" si="52"/>
        <v>3.2429954559338503E-2</v>
      </c>
      <c r="I69" s="11" t="str">
        <f t="shared" si="53"/>
        <v>Sales and customer service occupations</v>
      </c>
      <c r="J69" s="11">
        <v>0.56404670352018016</v>
      </c>
      <c r="K69" s="11">
        <v>0.77268058038742882</v>
      </c>
      <c r="L69" s="11">
        <v>0.20863387686724869</v>
      </c>
      <c r="M69" s="11">
        <v>0.30788819840568937</v>
      </c>
      <c r="N69" s="11">
        <v>0.51652207527293814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2.0882973995466072</v>
      </c>
      <c r="C70" s="11">
        <v>3.6046895744306671</v>
      </c>
      <c r="D70" s="11">
        <f t="shared" si="50"/>
        <v>1.5163921748840599</v>
      </c>
      <c r="E70" s="11">
        <v>1.3474298749930127</v>
      </c>
      <c r="F70" s="11">
        <f t="shared" si="51"/>
        <v>2.8638220498770726</v>
      </c>
      <c r="G70" s="200">
        <f t="shared" si="52"/>
        <v>3.3748967978481259E-2</v>
      </c>
      <c r="I70" s="11" t="str">
        <f t="shared" si="53"/>
        <v>Process, plant and machine operatives</v>
      </c>
      <c r="J70" s="11">
        <v>0.37492494044609981</v>
      </c>
      <c r="K70" s="11">
        <v>0.57049644954582024</v>
      </c>
      <c r="L70" s="11">
        <v>0.19557150909972051</v>
      </c>
      <c r="M70" s="11">
        <v>0.27068975696543252</v>
      </c>
      <c r="N70" s="11">
        <v>0.46626126606515306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0.31882691223730419</v>
      </c>
      <c r="C71" s="11">
        <v>0.52351073573386975</v>
      </c>
      <c r="D71" s="11">
        <f t="shared" si="50"/>
        <v>0.20468382349656555</v>
      </c>
      <c r="E71" s="11">
        <v>0.16858233972886363</v>
      </c>
      <c r="F71" s="11">
        <f t="shared" si="51"/>
        <v>0.37326616322542916</v>
      </c>
      <c r="G71" s="200">
        <f t="shared" si="52"/>
        <v>2.8701215602792152E-2</v>
      </c>
      <c r="I71" s="11" t="str">
        <f t="shared" si="53"/>
        <v>Elementary occupations</v>
      </c>
      <c r="J71" s="11">
        <v>0.55947605300403391</v>
      </c>
      <c r="K71" s="11">
        <v>1.0066813831477754</v>
      </c>
      <c r="L71" s="11">
        <v>0.44720533014374148</v>
      </c>
      <c r="M71" s="11">
        <v>0.49582176008521073</v>
      </c>
      <c r="N71" s="11">
        <v>0.94302709022895215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0.38074687860002226</v>
      </c>
      <c r="C72" s="11">
        <v>1.4968191893337837</v>
      </c>
      <c r="D72" s="11">
        <f t="shared" si="50"/>
        <v>1.1160723107337613</v>
      </c>
      <c r="E72" s="11">
        <v>0.52754758055301809</v>
      </c>
      <c r="F72" s="11">
        <f t="shared" si="51"/>
        <v>1.6436198912867794</v>
      </c>
      <c r="G72" s="200">
        <f t="shared" si="52"/>
        <v>5.9674997631380178E-2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9.7346054888332853E-2</v>
      </c>
      <c r="C73" s="11">
        <v>0.18051659161451608</v>
      </c>
      <c r="D73" s="11">
        <f t="shared" si="50"/>
        <v>8.3170536726183228E-2</v>
      </c>
      <c r="E73" s="11">
        <v>4.1333782596641E-2</v>
      </c>
      <c r="F73" s="11">
        <f t="shared" si="51"/>
        <v>0.12450431932282423</v>
      </c>
      <c r="G73" s="200">
        <f t="shared" si="52"/>
        <v>2.3873567270458418E-2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0.50878582401349381</v>
      </c>
      <c r="C74" s="11">
        <v>0.71567737772504458</v>
      </c>
      <c r="D74" s="11">
        <f t="shared" ref="D74:D75" si="56">C74-B74</f>
        <v>0.20689155371155077</v>
      </c>
      <c r="E74" s="11">
        <v>0.28638587967523421</v>
      </c>
      <c r="F74" s="11">
        <f t="shared" ref="F74:F75" si="57">SUM(D74:E74)</f>
        <v>0.49327743338678498</v>
      </c>
      <c r="G74" s="200">
        <f t="shared" si="52"/>
        <v>3.0216246282343873E-2</v>
      </c>
      <c r="I74" s="11" t="str">
        <f>I63</f>
        <v>Managers, directors and senior officials</v>
      </c>
      <c r="J74" s="11">
        <f t="array" ref="J74:J82">MMULT(aggregation!$B$13:$AA$21,B181:B206)</f>
        <v>2.7924765215683962</v>
      </c>
      <c r="K74" s="11">
        <f t="array" ref="K74:K82">MMULT(aggregation!$B$13:$AA$21,C181:C206)</f>
        <v>2.7315730110716308</v>
      </c>
      <c r="L74" s="11">
        <f t="array" ref="L74:L82">MMULT(aggregation!$B$13:$AA$21,D181:D206)</f>
        <v>-6.0903510496765345E-2</v>
      </c>
      <c r="M74" s="11">
        <f t="array" ref="M74:M82">MMULT(aggregation!$B$13:$AA$21,E181:E206)</f>
        <v>1.1942317140305088</v>
      </c>
      <c r="N74" s="11">
        <f t="array" ref="N74:N82">MMULT(aggregation!$B$13:$AA$21,F181:F206)</f>
        <v>1.1333282035337435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1.2189310095626196</v>
      </c>
      <c r="C75" s="11">
        <v>2.3008450175465822</v>
      </c>
      <c r="D75" s="11">
        <f t="shared" si="56"/>
        <v>1.0819140079839626</v>
      </c>
      <c r="E75" s="11">
        <v>0.82915877719846132</v>
      </c>
      <c r="F75" s="11">
        <f t="shared" si="57"/>
        <v>1.9110727851824238</v>
      </c>
      <c r="G75" s="200">
        <f t="shared" si="52"/>
        <v>3.5200940167143591E-2</v>
      </c>
      <c r="I75" s="11" t="str">
        <f>I64</f>
        <v>Professional occupations</v>
      </c>
      <c r="J75" s="11">
        <v>3.8447173664446499</v>
      </c>
      <c r="K75" s="11">
        <v>4.4191433664193518</v>
      </c>
      <c r="L75" s="11">
        <v>0.57442599997470201</v>
      </c>
      <c r="M75" s="11">
        <v>1.7094262443387156</v>
      </c>
      <c r="N75" s="11">
        <v>2.2838522443134179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1.0033620876729601</v>
      </c>
      <c r="C76" s="11">
        <v>2.0663601056940508</v>
      </c>
      <c r="D76" s="11">
        <f t="shared" si="50"/>
        <v>1.0629980180210907</v>
      </c>
      <c r="E76" s="11">
        <v>0.79142933667252191</v>
      </c>
      <c r="F76" s="11">
        <f t="shared" si="51"/>
        <v>1.8544273546936125</v>
      </c>
      <c r="G76" s="200">
        <f t="shared" si="52"/>
        <v>3.9530142043814331E-2</v>
      </c>
      <c r="I76" s="11" t="str">
        <f>I65</f>
        <v>Associate professional occupations</v>
      </c>
      <c r="J76" s="11">
        <v>3.7154283466335931</v>
      </c>
      <c r="K76" s="11">
        <v>4.0079362609916238</v>
      </c>
      <c r="L76" s="11">
        <v>0.29250791435803086</v>
      </c>
      <c r="M76" s="11">
        <v>1.7160085457706726</v>
      </c>
      <c r="N76" s="11">
        <v>2.0085164601287033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0.16274433683349535</v>
      </c>
      <c r="C77" s="11">
        <v>0.20203327396171403</v>
      </c>
      <c r="D77" s="11">
        <f t="shared" si="50"/>
        <v>3.9288937128218682E-2</v>
      </c>
      <c r="E77" s="11">
        <v>0.10908948852802178</v>
      </c>
      <c r="F77" s="11">
        <f t="shared" si="51"/>
        <v>0.14837842565624046</v>
      </c>
      <c r="G77" s="200">
        <f t="shared" si="52"/>
        <v>3.4792265914402654E-2</v>
      </c>
      <c r="I77" s="11" t="str">
        <f>I66</f>
        <v>Administrative and secretarial occupations</v>
      </c>
      <c r="J77" s="11">
        <v>3.6936668602092642</v>
      </c>
      <c r="K77" s="11">
        <v>3.0873238599106569</v>
      </c>
      <c r="L77" s="11">
        <v>-0.60634300029860744</v>
      </c>
      <c r="M77" s="11">
        <v>1.6383361285694522</v>
      </c>
      <c r="N77" s="11">
        <v>1.031993128270845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3.2842204085975824E-2</v>
      </c>
      <c r="C78" s="11">
        <v>5.6594524254852882E-2</v>
      </c>
      <c r="D78" s="11">
        <f t="shared" si="50"/>
        <v>2.3752320168877059E-2</v>
      </c>
      <c r="E78" s="11">
        <v>2.1635495410987759E-2</v>
      </c>
      <c r="F78" s="11">
        <f t="shared" si="51"/>
        <v>4.5387815579864821E-2</v>
      </c>
      <c r="G78" s="200">
        <f t="shared" si="52"/>
        <v>3.4314066240392238E-2</v>
      </c>
      <c r="I78" s="11" t="str">
        <f t="shared" ref="I78:I82" si="58">I67</f>
        <v>Skilled trades occupations</v>
      </c>
      <c r="J78" s="11">
        <v>5.2890253698271046</v>
      </c>
      <c r="K78" s="11">
        <v>5.1848595416250696</v>
      </c>
      <c r="L78" s="11">
        <v>-0.10416582820203502</v>
      </c>
      <c r="M78" s="11">
        <v>2.014565071781051</v>
      </c>
      <c r="N78" s="11">
        <v>1.910399243579016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0.10524813432058776</v>
      </c>
      <c r="C79" s="11">
        <v>0.2752483843691424</v>
      </c>
      <c r="D79" s="11">
        <f t="shared" si="50"/>
        <v>0.17000025004855462</v>
      </c>
      <c r="E79" s="11">
        <v>8.8164479477569724E-2</v>
      </c>
      <c r="F79" s="11">
        <f t="shared" si="51"/>
        <v>0.25816472952612435</v>
      </c>
      <c r="G79" s="200">
        <f t="shared" si="52"/>
        <v>4.1401085122059422E-2</v>
      </c>
      <c r="I79" s="11" t="str">
        <f t="shared" si="58"/>
        <v>Caring, leisure and other service occupations</v>
      </c>
      <c r="J79" s="11">
        <v>5.0250654003878568</v>
      </c>
      <c r="K79" s="11">
        <v>5.5257384184682063</v>
      </c>
      <c r="L79" s="11">
        <v>0.50067301808034925</v>
      </c>
      <c r="M79" s="11">
        <v>2.895117285041501</v>
      </c>
      <c r="N79" s="11">
        <v>3.3957903031218502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4.4176219483976951E-2</v>
      </c>
      <c r="C80" s="11">
        <v>8.6170654670789867E-2</v>
      </c>
      <c r="D80" s="11">
        <f t="shared" ref="D80" si="59">C80-B80</f>
        <v>4.1994435186812916E-2</v>
      </c>
      <c r="E80" s="11">
        <v>2.9978916327171257E-2</v>
      </c>
      <c r="F80" s="11">
        <f t="shared" ref="F80" si="60">SUM(D80:E80)</f>
        <v>7.197335151398418E-2</v>
      </c>
      <c r="G80" s="200">
        <f t="shared" si="52"/>
        <v>3.5134648755074327E-2</v>
      </c>
      <c r="I80" s="11" t="str">
        <f t="shared" si="58"/>
        <v>Sales and customer service occupations</v>
      </c>
      <c r="J80" s="11">
        <v>2.9039637198437358</v>
      </c>
      <c r="K80" s="11">
        <v>3.2198381343312268</v>
      </c>
      <c r="L80" s="11">
        <v>0.31587441448749121</v>
      </c>
      <c r="M80" s="11">
        <v>1.3387103858812748</v>
      </c>
      <c r="N80" s="11">
        <v>1.6545848003687658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9.5745929075171557E-2</v>
      </c>
      <c r="C81" s="11">
        <v>0.22657979764479494</v>
      </c>
      <c r="D81" s="11">
        <f t="shared" si="50"/>
        <v>0.13083386856962337</v>
      </c>
      <c r="E81" s="11">
        <v>8.072718852378441E-2</v>
      </c>
      <c r="F81" s="11">
        <f t="shared" si="51"/>
        <v>0.21156105709340778</v>
      </c>
      <c r="G81" s="200">
        <f t="shared" si="52"/>
        <v>4.1606982805564741E-2</v>
      </c>
      <c r="I81" s="11" t="str">
        <f t="shared" si="58"/>
        <v>Process, plant and machine operatives</v>
      </c>
      <c r="J81" s="11">
        <v>2.237012656576769</v>
      </c>
      <c r="K81" s="11">
        <v>3.0088931129926126</v>
      </c>
      <c r="L81" s="11">
        <v>0.77188045641584346</v>
      </c>
      <c r="M81" s="11">
        <v>1.2002716576027321</v>
      </c>
      <c r="N81" s="11">
        <v>1.9721521140185758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0.49882311789137807</v>
      </c>
      <c r="C82" s="11">
        <v>1.3750274663255755</v>
      </c>
      <c r="D82" s="11">
        <f t="shared" si="50"/>
        <v>0.87620434843419748</v>
      </c>
      <c r="E82" s="11">
        <v>0.50132460785582034</v>
      </c>
      <c r="F82" s="11">
        <f t="shared" si="51"/>
        <v>1.3775289562900177</v>
      </c>
      <c r="G82" s="200">
        <f t="shared" si="52"/>
        <v>4.7468983415707822E-2</v>
      </c>
      <c r="I82" s="11" t="str">
        <f t="shared" si="58"/>
        <v>Elementary occupations</v>
      </c>
      <c r="J82" s="11">
        <v>2.6183812065252265</v>
      </c>
      <c r="K82" s="11">
        <v>2.704056946845196</v>
      </c>
      <c r="L82" s="11">
        <v>8.5675740319969496E-2</v>
      </c>
      <c r="M82" s="11">
        <v>1.2818674076003338</v>
      </c>
      <c r="N82" s="11">
        <v>1.3675431479203033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8.9382140251551306E-2</v>
      </c>
      <c r="C83" s="11">
        <v>0.18134289704789996</v>
      </c>
      <c r="D83" s="11">
        <f t="shared" ref="D83:D84" si="61">C83-B83</f>
        <v>9.1960756796348658E-2</v>
      </c>
      <c r="E83" s="11">
        <v>6.5828035075431127E-2</v>
      </c>
      <c r="F83" s="11">
        <f t="shared" ref="F83:F84" si="62">SUM(D83:E83)</f>
        <v>0.1577887918717798</v>
      </c>
      <c r="G83" s="200">
        <f t="shared" si="52"/>
        <v>3.7475770001888398E-2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6.019103805798641E-3</v>
      </c>
      <c r="C84" s="11">
        <v>1.0683185622052012E-2</v>
      </c>
      <c r="D84" s="11">
        <f t="shared" si="61"/>
        <v>4.6640818162533709E-3</v>
      </c>
      <c r="E84" s="11">
        <v>4.0633508983338061E-3</v>
      </c>
      <c r="F84" s="11">
        <f t="shared" si="62"/>
        <v>8.7274327145871779E-3</v>
      </c>
      <c r="G84" s="200">
        <f t="shared" si="52"/>
        <v>3.4988751384562367E-2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0.31119536037669271</v>
      </c>
      <c r="C85" s="11">
        <v>0.75120640855717946</v>
      </c>
      <c r="D85" s="11">
        <f t="shared" si="50"/>
        <v>0.44001104818048675</v>
      </c>
      <c r="E85" s="11">
        <v>0.23241317356081187</v>
      </c>
      <c r="F85" s="11">
        <f t="shared" si="51"/>
        <v>0.67242422174129857</v>
      </c>
      <c r="G85" s="200">
        <f t="shared" si="52"/>
        <v>3.7887329592569907E-2</v>
      </c>
      <c r="I85" s="11" t="str">
        <f>I74</f>
        <v>Managers, directors and senior officials</v>
      </c>
      <c r="J85" s="11">
        <f t="array" ref="J85:J93">MMULT(aggregation!$B$13:$AA$21,B210:B235)</f>
        <v>2.44020305538811</v>
      </c>
      <c r="K85" s="11">
        <f t="array" ref="K85:K93">MMULT(aggregation!$B$13:$AA$21,C210:C235)</f>
        <v>2.1347216905671589</v>
      </c>
      <c r="L85" s="11">
        <f t="array" ref="L85:L93">MMULT(aggregation!$B$13:$AA$21,D210:D235)</f>
        <v>-0.30548136482095123</v>
      </c>
      <c r="M85" s="11">
        <f t="array" ref="M85:M93">MMULT(aggregation!$B$13:$AA$21,E210:E235)</f>
        <v>1.1812798647158249</v>
      </c>
      <c r="N85" s="11">
        <f t="array" ref="N85:N93">MMULT(aggregation!$B$13:$AA$21,F210:F235)</f>
        <v>0.87579849989487368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0.11126540155144744</v>
      </c>
      <c r="C86" s="11">
        <v>0.27559519538000832</v>
      </c>
      <c r="D86" s="11">
        <f t="shared" si="50"/>
        <v>0.16432979382856089</v>
      </c>
      <c r="E86" s="11">
        <v>8.7888752538608825E-2</v>
      </c>
      <c r="F86" s="11">
        <f t="shared" si="51"/>
        <v>0.25221854636716973</v>
      </c>
      <c r="G86" s="200">
        <f t="shared" si="52"/>
        <v>3.957369563598534E-2</v>
      </c>
      <c r="I86" s="11" t="str">
        <f>I75</f>
        <v>Professional occupations</v>
      </c>
      <c r="J86" s="11">
        <v>2.6372610623591228</v>
      </c>
      <c r="K86" s="11">
        <v>2.4932636885828363</v>
      </c>
      <c r="L86" s="11">
        <v>-0.14399737377628644</v>
      </c>
      <c r="M86" s="11">
        <v>1.1425176277217965</v>
      </c>
      <c r="N86" s="11">
        <v>0.99852025394551036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7.5830632551983357E-2</v>
      </c>
      <c r="C87" s="11">
        <v>0.24316821785970671</v>
      </c>
      <c r="D87" s="11">
        <f t="shared" ref="D87:D88" si="63">C87-B87</f>
        <v>0.16733758530772336</v>
      </c>
      <c r="E87" s="11">
        <v>7.5949020645808482E-2</v>
      </c>
      <c r="F87" s="11">
        <f t="shared" ref="F87:F88" si="64">SUM(D87:E87)</f>
        <v>0.24328660595353185</v>
      </c>
      <c r="G87" s="200">
        <f t="shared" si="52"/>
        <v>4.7348604765838687E-2</v>
      </c>
      <c r="I87" s="11" t="str">
        <f>I76</f>
        <v>Associate professional occupations</v>
      </c>
      <c r="J87" s="11">
        <v>2.822793745237119</v>
      </c>
      <c r="K87" s="11">
        <v>2.5332826324421283</v>
      </c>
      <c r="L87" s="11">
        <v>-0.28951111279499075</v>
      </c>
      <c r="M87" s="11">
        <v>1.1934145608208766</v>
      </c>
      <c r="N87" s="11">
        <v>0.90390344802588563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7.8129800275049732E-2</v>
      </c>
      <c r="C88" s="11">
        <v>0.21509470537743805</v>
      </c>
      <c r="D88" s="11">
        <f t="shared" si="63"/>
        <v>0.13696490510238832</v>
      </c>
      <c r="E88" s="11">
        <v>8.4523974645390521E-2</v>
      </c>
      <c r="F88" s="11">
        <f t="shared" si="64"/>
        <v>0.22148887974777884</v>
      </c>
      <c r="G88" s="200">
        <f t="shared" si="52"/>
        <v>5.0097994021741199E-2</v>
      </c>
      <c r="I88" s="11" t="str">
        <f>I77</f>
        <v>Administrative and secretarial occupations</v>
      </c>
      <c r="J88" s="11">
        <v>4.1237277168898778</v>
      </c>
      <c r="K88" s="11">
        <v>2.7463031699613096</v>
      </c>
      <c r="L88" s="11">
        <v>-1.3774245469285678</v>
      </c>
      <c r="M88" s="11">
        <v>1.646548962912834</v>
      </c>
      <c r="N88" s="11">
        <v>0.26912441598426629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2.7988642451603325E-2</v>
      </c>
      <c r="C89" s="11">
        <v>0.17463782902225244</v>
      </c>
      <c r="D89" s="11">
        <f t="shared" si="50"/>
        <v>0.14664918657064913</v>
      </c>
      <c r="E89" s="11">
        <v>5.8911826608486546E-2</v>
      </c>
      <c r="F89" s="11">
        <f t="shared" si="51"/>
        <v>0.20556101317913567</v>
      </c>
      <c r="G89" s="200">
        <f t="shared" si="52"/>
        <v>7.8456632667971871E-2</v>
      </c>
      <c r="I89" s="11" t="str">
        <f t="shared" ref="I89:I93" si="65">I78</f>
        <v>Skilled trades occupations</v>
      </c>
      <c r="J89" s="11">
        <v>4.434488911041286</v>
      </c>
      <c r="K89" s="11">
        <v>4.3495336062528018</v>
      </c>
      <c r="L89" s="11">
        <v>-8.4955304788484953E-2</v>
      </c>
      <c r="M89" s="11">
        <v>1.9769651933249717</v>
      </c>
      <c r="N89" s="11">
        <v>1.8920098885364864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0.29637092862330722</v>
      </c>
      <c r="C90" s="11">
        <v>0.78542932763795659</v>
      </c>
      <c r="D90" s="11">
        <f t="shared" ref="D90" si="66">C90-B90</f>
        <v>0.48905839901464937</v>
      </c>
      <c r="E90" s="11">
        <v>0.2791444371256171</v>
      </c>
      <c r="F90" s="11">
        <f t="shared" ref="F90" si="67">SUM(D90:E90)</f>
        <v>0.76820283614026641</v>
      </c>
      <c r="G90" s="200">
        <f t="shared" ref="G90:G91" si="68">IF(B90&gt;0,(1+(E90/B90))^(1/($C$6-$B$6))-1,0)</f>
        <v>4.523695200047273E-2</v>
      </c>
      <c r="I90" s="11" t="str">
        <f t="shared" si="65"/>
        <v>Caring, leisure and other service occupations</v>
      </c>
      <c r="J90" s="11">
        <v>3.8009621947351802</v>
      </c>
      <c r="K90" s="11">
        <v>3.1128645729206488</v>
      </c>
      <c r="L90" s="11">
        <v>-0.68809762181453149</v>
      </c>
      <c r="M90" s="11">
        <v>1.8330232459563995</v>
      </c>
      <c r="N90" s="11">
        <v>1.1449256241418682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15.830522442779579</v>
      </c>
      <c r="C91" s="11">
        <f t="shared" ref="C91:F91" si="69">SUM(C65:C90)</f>
        <v>30.011180449349787</v>
      </c>
      <c r="D91" s="11">
        <f t="shared" si="69"/>
        <v>14.180658006570201</v>
      </c>
      <c r="E91" s="11">
        <f t="shared" si="69"/>
        <v>11.1276489778243</v>
      </c>
      <c r="F91" s="11">
        <f t="shared" si="69"/>
        <v>25.308306984394505</v>
      </c>
      <c r="G91" s="200">
        <f t="shared" si="68"/>
        <v>3.6127050664214178E-2</v>
      </c>
      <c r="I91" s="11" t="str">
        <f t="shared" si="65"/>
        <v>Sales and customer service occupations</v>
      </c>
      <c r="J91" s="11">
        <v>2.8232463240519778</v>
      </c>
      <c r="K91" s="11">
        <v>2.7006048469463151</v>
      </c>
      <c r="L91" s="11">
        <v>-0.12264147710566309</v>
      </c>
      <c r="M91" s="11">
        <v>1.379029288820754</v>
      </c>
      <c r="N91" s="11">
        <v>1.2563878117150911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3.2488368420527283</v>
      </c>
      <c r="K92" s="11">
        <v>3.8241965232425548</v>
      </c>
      <c r="L92" s="11">
        <v>0.57535968118982628</v>
      </c>
      <c r="M92" s="11">
        <v>1.8858008894169338</v>
      </c>
      <c r="N92" s="11">
        <v>2.4611605706067601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4.4966727258028509</v>
      </c>
      <c r="K93" s="11">
        <v>4.9129827888023136</v>
      </c>
      <c r="L93" s="11">
        <v>0.41631006299946305</v>
      </c>
      <c r="M93" s="11">
        <v>2.4407285216201529</v>
      </c>
      <c r="N93" s="11">
        <v>2.857038584619616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2.8959783751488422</v>
      </c>
      <c r="C94" s="11">
        <v>3.0631990282541053</v>
      </c>
      <c r="D94" s="11">
        <f>C94-B94</f>
        <v>0.16722065310526313</v>
      </c>
      <c r="E94" s="11">
        <v>1.6422811540290787</v>
      </c>
      <c r="F94" s="11">
        <f>SUM(D94:E94)</f>
        <v>1.8095018071343418</v>
      </c>
      <c r="G94" s="200">
        <f>IF(B94&gt;0,(1+(E94/B94))^(1/($C$6-$B$6))-1,0)</f>
        <v>3.0400990700078179E-2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1.0139903160391301</v>
      </c>
      <c r="C95" s="11">
        <v>1.399913592310768</v>
      </c>
      <c r="D95" s="11">
        <f t="shared" ref="D95:D118" si="72">C95-B95</f>
        <v>0.38592327627163781</v>
      </c>
      <c r="E95" s="11">
        <v>0.78158966644955963</v>
      </c>
      <c r="F95" s="11">
        <f t="shared" ref="F95:F118" si="73">SUM(D95:E95)</f>
        <v>1.1675129427211974</v>
      </c>
      <c r="G95" s="200">
        <f t="shared" ref="G95:G120" si="74">IF(B95&gt;0,(1+(E95/B95))^(1/($C$6-$B$6))-1,0)</f>
        <v>3.8830590534876253E-2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2.9823372078374746</v>
      </c>
      <c r="C96" s="11">
        <v>3.7132996472050879</v>
      </c>
      <c r="D96" s="11">
        <f t="shared" si="72"/>
        <v>0.73096243936761329</v>
      </c>
      <c r="E96" s="11">
        <v>1.3800353189625374</v>
      </c>
      <c r="F96" s="11">
        <f t="shared" si="73"/>
        <v>2.1109977583301509</v>
      </c>
      <c r="G96" s="200">
        <f t="shared" si="74"/>
        <v>2.5678062622283448E-2</v>
      </c>
      <c r="I96" s="11" t="str">
        <f>I85</f>
        <v>Managers, directors and senior officials</v>
      </c>
      <c r="J96" s="11">
        <f t="array" ref="J96:J104">MMULT(aggregation!$B$13:$AA$21,B239:B264)</f>
        <v>1.7182452841207101</v>
      </c>
      <c r="K96" s="11">
        <f t="array" ref="K96:K104">MMULT(aggregation!$B$13:$AA$21,C239:C264)</f>
        <v>1.0007444115065178</v>
      </c>
      <c r="L96" s="11">
        <f t="array" ref="L96:L104">MMULT(aggregation!$B$13:$AA$21,D239:D264)</f>
        <v>-0.71750087261419204</v>
      </c>
      <c r="M96" s="11">
        <f t="array" ref="M96:M104">MMULT(aggregation!$B$13:$AA$21,E239:E264)</f>
        <v>0.60266828412359175</v>
      </c>
      <c r="N96" s="11">
        <f t="array" ref="N96:N104">MMULT(aggregation!$B$13:$AA$21,F239:F264)</f>
        <v>-0.11483258849060032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2.9271424127350927</v>
      </c>
      <c r="C97" s="11">
        <v>2.9943179078278126</v>
      </c>
      <c r="D97" s="11">
        <f t="shared" si="72"/>
        <v>6.7175495092719917E-2</v>
      </c>
      <c r="E97" s="11">
        <v>1.7040752746218497</v>
      </c>
      <c r="F97" s="11">
        <f t="shared" si="73"/>
        <v>1.7712507697145696</v>
      </c>
      <c r="G97" s="200">
        <f t="shared" si="74"/>
        <v>3.1058775277394757E-2</v>
      </c>
      <c r="I97" s="11" t="str">
        <f>I86</f>
        <v>Professional occupations</v>
      </c>
      <c r="J97" s="11">
        <v>1.5264462868163564</v>
      </c>
      <c r="K97" s="11">
        <v>0.90085872724706295</v>
      </c>
      <c r="L97" s="11">
        <v>-0.62558755956929346</v>
      </c>
      <c r="M97" s="11">
        <v>0.46154195925219854</v>
      </c>
      <c r="N97" s="11">
        <v>-0.16404560031709484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1.6855338552106542</v>
      </c>
      <c r="C98" s="11">
        <v>0.93650471881521202</v>
      </c>
      <c r="D98" s="11">
        <f t="shared" ref="D98" si="75">C98-B98</f>
        <v>-0.74902913639544222</v>
      </c>
      <c r="E98" s="11">
        <v>0.65846498630946337</v>
      </c>
      <c r="F98" s="11">
        <f t="shared" ref="F98" si="76">SUM(D98:E98)</f>
        <v>-9.0564150085978845E-2</v>
      </c>
      <c r="G98" s="200">
        <f t="shared" si="74"/>
        <v>2.2228521519648714E-2</v>
      </c>
      <c r="I98" s="11" t="str">
        <f>I87</f>
        <v>Associate professional occupations</v>
      </c>
      <c r="J98" s="11">
        <v>1.6666273834475775</v>
      </c>
      <c r="K98" s="11">
        <v>0.8946990581763965</v>
      </c>
      <c r="L98" s="11">
        <v>-0.77192832527118105</v>
      </c>
      <c r="M98" s="11">
        <v>0.46190104459930753</v>
      </c>
      <c r="N98" s="11">
        <v>-0.31002728067187352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3.4710609354942052</v>
      </c>
      <c r="C99" s="11">
        <v>3.7087662892765576</v>
      </c>
      <c r="D99" s="11">
        <f t="shared" si="72"/>
        <v>0.23770535378235236</v>
      </c>
      <c r="E99" s="11">
        <v>1.8547155874602308</v>
      </c>
      <c r="F99" s="11">
        <f t="shared" si="73"/>
        <v>2.0924209412425832</v>
      </c>
      <c r="G99" s="200">
        <f t="shared" si="74"/>
        <v>2.895104695352857E-2</v>
      </c>
      <c r="I99" s="11" t="str">
        <f>I88</f>
        <v>Administrative and secretarial occupations</v>
      </c>
      <c r="J99" s="11">
        <v>2.171630023677646</v>
      </c>
      <c r="K99" s="11">
        <v>0.53871296000230795</v>
      </c>
      <c r="L99" s="11">
        <v>-1.6329170636753381</v>
      </c>
      <c r="M99" s="11">
        <v>0.52344933787004477</v>
      </c>
      <c r="N99" s="11">
        <v>-1.1094677258052934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0.73742142111762343</v>
      </c>
      <c r="C100" s="11">
        <v>0.80988400389111526</v>
      </c>
      <c r="D100" s="11">
        <f t="shared" si="72"/>
        <v>7.2462582773491824E-2</v>
      </c>
      <c r="E100" s="11">
        <v>0.33040583865642487</v>
      </c>
      <c r="F100" s="11">
        <f t="shared" si="73"/>
        <v>0.40286842142991669</v>
      </c>
      <c r="G100" s="200">
        <f t="shared" si="74"/>
        <v>2.4988557025244829E-2</v>
      </c>
      <c r="I100" s="11" t="str">
        <f t="shared" ref="I100:I104" si="77">I89</f>
        <v>Skilled trades occupations</v>
      </c>
      <c r="J100" s="11">
        <v>2.5707901060555107</v>
      </c>
      <c r="K100" s="11">
        <v>1.5596024474366017</v>
      </c>
      <c r="L100" s="11">
        <v>-1.0111876586189092</v>
      </c>
      <c r="M100" s="11">
        <v>0.80384663976136961</v>
      </c>
      <c r="N100" s="11">
        <v>-0.20734101885753969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1.0404680814101257</v>
      </c>
      <c r="C101" s="11">
        <v>2.3038938896618051</v>
      </c>
      <c r="D101" s="11">
        <f t="shared" si="72"/>
        <v>1.2634258082516794</v>
      </c>
      <c r="E101" s="11">
        <v>1.2279854041036635</v>
      </c>
      <c r="F101" s="11">
        <f t="shared" si="73"/>
        <v>2.4914112123553429</v>
      </c>
      <c r="G101" s="200">
        <f t="shared" si="74"/>
        <v>5.3335548233120145E-2</v>
      </c>
      <c r="I101" s="11" t="str">
        <f t="shared" si="77"/>
        <v>Caring, leisure and other service occupations</v>
      </c>
      <c r="J101" s="11">
        <v>0.99886496804733027</v>
      </c>
      <c r="K101" s="11">
        <v>0.53238074251514034</v>
      </c>
      <c r="L101" s="11">
        <v>-0.46648422553218988</v>
      </c>
      <c r="M101" s="11">
        <v>0.28010481176934832</v>
      </c>
      <c r="N101" s="11">
        <v>-0.18637941376284156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0.44456628252680647</v>
      </c>
      <c r="C102" s="11">
        <v>0.56541341021136693</v>
      </c>
      <c r="D102" s="11">
        <f t="shared" si="72"/>
        <v>0.12084712768456046</v>
      </c>
      <c r="E102" s="11">
        <v>0.19442973818914336</v>
      </c>
      <c r="F102" s="11">
        <f t="shared" si="73"/>
        <v>0.31527686587370385</v>
      </c>
      <c r="G102" s="200">
        <f t="shared" si="74"/>
        <v>2.4481472813206562E-2</v>
      </c>
      <c r="I102" s="11" t="str">
        <f t="shared" si="77"/>
        <v>Sales and customer service occupations</v>
      </c>
      <c r="J102" s="11">
        <v>1.6934055935079608</v>
      </c>
      <c r="K102" s="11">
        <v>0.74792772466285751</v>
      </c>
      <c r="L102" s="11">
        <v>-0.94547786884510332</v>
      </c>
      <c r="M102" s="11">
        <v>0.4431886424994459</v>
      </c>
      <c r="N102" s="11">
        <v>-0.50228922634565731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1.0685190360793875</v>
      </c>
      <c r="C103" s="11">
        <v>0.99839841022831366</v>
      </c>
      <c r="D103" s="11">
        <f t="shared" ref="D103:D104" si="78">C103-B103</f>
        <v>-7.0120625851073815E-2</v>
      </c>
      <c r="E103" s="11">
        <v>0.46630948085410684</v>
      </c>
      <c r="F103" s="11">
        <f t="shared" ref="F103:F104" si="79">SUM(D103:E103)</f>
        <v>0.39618885500303302</v>
      </c>
      <c r="G103" s="200">
        <f t="shared" si="74"/>
        <v>2.4436805166082154E-2</v>
      </c>
      <c r="I103" s="11" t="str">
        <f t="shared" si="77"/>
        <v>Process, plant and machine operatives</v>
      </c>
      <c r="J103" s="11">
        <v>2.6102253859569173</v>
      </c>
      <c r="K103" s="11">
        <v>1.4379787508475597</v>
      </c>
      <c r="L103" s="11">
        <v>-1.1722466351093577</v>
      </c>
      <c r="M103" s="11">
        <v>0.87360418559076525</v>
      </c>
      <c r="N103" s="11">
        <v>-0.29864244951859242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2.3226846477664864</v>
      </c>
      <c r="C104" s="11">
        <v>2.507348867264831</v>
      </c>
      <c r="D104" s="11">
        <f t="shared" si="78"/>
        <v>0.18466421949834455</v>
      </c>
      <c r="E104" s="11">
        <v>1.2331801560694697</v>
      </c>
      <c r="F104" s="11">
        <f t="shared" si="79"/>
        <v>1.4178443755678143</v>
      </c>
      <c r="G104" s="200">
        <f t="shared" si="74"/>
        <v>2.879852455193288E-2</v>
      </c>
      <c r="I104" s="11" t="str">
        <f t="shared" si="77"/>
        <v>Elementary occupations</v>
      </c>
      <c r="J104" s="11">
        <v>3.8729785414273268</v>
      </c>
      <c r="K104" s="11">
        <v>2.5496697221299254</v>
      </c>
      <c r="L104" s="11">
        <v>-1.3233088192974016</v>
      </c>
      <c r="M104" s="11">
        <v>1.4038830796931205</v>
      </c>
      <c r="N104" s="11">
        <v>8.05742603957188E-2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3.0523794519692009</v>
      </c>
      <c r="C105" s="11">
        <v>4.2684945092151034</v>
      </c>
      <c r="D105" s="11">
        <f t="shared" si="72"/>
        <v>1.2161150572459025</v>
      </c>
      <c r="E105" s="11">
        <v>2.1128957918998559</v>
      </c>
      <c r="F105" s="11">
        <f t="shared" si="73"/>
        <v>3.3290108491457584</v>
      </c>
      <c r="G105" s="200">
        <f t="shared" si="74"/>
        <v>3.5691304127384083E-2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0.49353273040203738</v>
      </c>
      <c r="C106" s="11">
        <v>0.79252091230366939</v>
      </c>
      <c r="D106" s="11">
        <f t="shared" si="72"/>
        <v>0.29898818190163201</v>
      </c>
      <c r="E106" s="11">
        <v>0.4166882033070341</v>
      </c>
      <c r="F106" s="11">
        <f t="shared" si="73"/>
        <v>0.71567638520866605</v>
      </c>
      <c r="G106" s="200">
        <f t="shared" si="74"/>
        <v>4.1650573517235445E-2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0.27933332911495906</v>
      </c>
      <c r="C107" s="11">
        <v>0.42396622816618035</v>
      </c>
      <c r="D107" s="11">
        <f t="shared" si="72"/>
        <v>0.14463289905122129</v>
      </c>
      <c r="E107" s="11">
        <v>0.23319823822493491</v>
      </c>
      <c r="F107" s="11">
        <f t="shared" si="73"/>
        <v>0.37783113727615619</v>
      </c>
      <c r="G107" s="200">
        <f t="shared" si="74"/>
        <v>4.1293579982324413E-2</v>
      </c>
      <c r="I107" s="11" t="str">
        <f>I96</f>
        <v>Managers, directors and senior officials</v>
      </c>
      <c r="J107" s="11">
        <f t="array" ref="J107:J115">MMULT(aggregation!$B$13:$AA$21,B268:B293)</f>
        <v>0.64059222728722554</v>
      </c>
      <c r="K107" s="11">
        <f t="array" ref="K107:K115">MMULT(aggregation!$B$13:$AA$21,C268:C293)</f>
        <v>0.33697244352231404</v>
      </c>
      <c r="L107" s="11">
        <f t="array" ref="L107:L115">MMULT(aggregation!$B$13:$AA$21,D268:D293)</f>
        <v>-0.3036197837649115</v>
      </c>
      <c r="M107" s="11">
        <f t="array" ref="M107:M115">MMULT(aggregation!$B$13:$AA$21,E268:E293)</f>
        <v>0.15323780097004475</v>
      </c>
      <c r="N107" s="11">
        <f t="array" ref="N107:N115">MMULT(aggregation!$B$13:$AA$21,F268:F293)</f>
        <v>-0.15038198279486675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0.28613499492215433</v>
      </c>
      <c r="C108" s="11">
        <v>0.41632143375083441</v>
      </c>
      <c r="D108" s="11">
        <f t="shared" si="72"/>
        <v>0.13018643882868008</v>
      </c>
      <c r="E108" s="11">
        <v>0.17268671652404269</v>
      </c>
      <c r="F108" s="11">
        <f t="shared" si="73"/>
        <v>0.30287315535272274</v>
      </c>
      <c r="G108" s="200">
        <f t="shared" si="74"/>
        <v>3.19805979504586E-2</v>
      </c>
      <c r="I108" s="11" t="str">
        <f>I97</f>
        <v>Professional occupations</v>
      </c>
      <c r="J108" s="11">
        <v>0.6191767384905702</v>
      </c>
      <c r="K108" s="11">
        <v>0.39156858106086179</v>
      </c>
      <c r="L108" s="11">
        <v>-0.22760815742970836</v>
      </c>
      <c r="M108" s="11">
        <v>0.16806233532691356</v>
      </c>
      <c r="N108" s="11">
        <v>-5.9545822102794785E-2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0.14823570657969659</v>
      </c>
      <c r="C109" s="11">
        <v>0.19062302819958565</v>
      </c>
      <c r="D109" s="11">
        <f t="shared" ref="D109" si="80">C109-B109</f>
        <v>4.2387321619889062E-2</v>
      </c>
      <c r="E109" s="11">
        <v>8.6828976893965987E-2</v>
      </c>
      <c r="F109" s="11">
        <f t="shared" ref="F109" si="81">SUM(D109:E109)</f>
        <v>0.12921629851385505</v>
      </c>
      <c r="G109" s="200">
        <f t="shared" si="74"/>
        <v>3.1214403663242019E-2</v>
      </c>
      <c r="I109" s="11" t="str">
        <f>I98</f>
        <v>Associate professional occupations</v>
      </c>
      <c r="J109" s="11">
        <v>0.64349175911452028</v>
      </c>
      <c r="K109" s="11">
        <v>0.4281235340360301</v>
      </c>
      <c r="L109" s="11">
        <v>-0.21536822507849021</v>
      </c>
      <c r="M109" s="11">
        <v>0.16281978252892393</v>
      </c>
      <c r="N109" s="11">
        <v>-5.2548442549566296E-2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0.20840525874229796</v>
      </c>
      <c r="C110" s="11">
        <v>0.33295625599718071</v>
      </c>
      <c r="D110" s="11">
        <f t="shared" si="72"/>
        <v>0.12455099725488275</v>
      </c>
      <c r="E110" s="11">
        <v>0.15338811368797084</v>
      </c>
      <c r="F110" s="11">
        <f t="shared" si="73"/>
        <v>0.27793911094285362</v>
      </c>
      <c r="G110" s="200">
        <f t="shared" si="74"/>
        <v>3.7457056286182011E-2</v>
      </c>
      <c r="I110" s="11" t="str">
        <f>I99</f>
        <v>Administrative and secretarial occupations</v>
      </c>
      <c r="J110" s="11">
        <v>0.9332584120798878</v>
      </c>
      <c r="K110" s="11">
        <v>0.53427545140721522</v>
      </c>
      <c r="L110" s="11">
        <v>-0.39898296067267258</v>
      </c>
      <c r="M110" s="11">
        <v>0.2363851890919694</v>
      </c>
      <c r="N110" s="11">
        <v>-0.16259777158070321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1.5679656282016146</v>
      </c>
      <c r="C111" s="11">
        <v>2.3295153185760098</v>
      </c>
      <c r="D111" s="11">
        <f>C111-B111</f>
        <v>0.76154969037439524</v>
      </c>
      <c r="E111" s="11">
        <v>1.308390186811309</v>
      </c>
      <c r="F111" s="11">
        <f>SUM(D111:E111)</f>
        <v>2.0699398771857043</v>
      </c>
      <c r="G111" s="200">
        <f t="shared" si="74"/>
        <v>4.1278907759768613E-2</v>
      </c>
      <c r="I111" s="11" t="str">
        <f t="shared" ref="I111:I115" si="82">I100</f>
        <v>Skilled trades occupations</v>
      </c>
      <c r="J111" s="11">
        <v>1.746670646817998</v>
      </c>
      <c r="K111" s="11">
        <v>0.47687325909478162</v>
      </c>
      <c r="L111" s="11">
        <v>-1.2697973877232167</v>
      </c>
      <c r="M111" s="11">
        <v>0.30309015753887303</v>
      </c>
      <c r="N111" s="11">
        <v>-0.96670723018434368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0.31761090311718787</v>
      </c>
      <c r="C112" s="11">
        <v>0.51613801651058877</v>
      </c>
      <c r="D112" s="11">
        <f t="shared" ref="D112:D113" si="83">C112-B112</f>
        <v>0.1985271133934009</v>
      </c>
      <c r="E112" s="11">
        <v>0.2537469935214941</v>
      </c>
      <c r="F112" s="11">
        <f t="shared" ref="F112:F113" si="84">SUM(D112:E112)</f>
        <v>0.452274106914895</v>
      </c>
      <c r="G112" s="200">
        <f t="shared" si="74"/>
        <v>3.9922214148240043E-2</v>
      </c>
      <c r="I112" s="11" t="str">
        <f t="shared" si="82"/>
        <v>Caring, leisure and other service occupations</v>
      </c>
      <c r="J112" s="11">
        <v>0.44520306308469104</v>
      </c>
      <c r="K112" s="11">
        <v>0.17904208518014667</v>
      </c>
      <c r="L112" s="11">
        <v>-0.2661609779045444</v>
      </c>
      <c r="M112" s="11">
        <v>8.0131449781546737E-2</v>
      </c>
      <c r="N112" s="11">
        <v>-0.18602952812299767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2.7117216932898848E-2</v>
      </c>
      <c r="C113" s="11">
        <v>3.6702047933710541E-2</v>
      </c>
      <c r="D113" s="11">
        <f t="shared" si="83"/>
        <v>9.584831000811693E-3</v>
      </c>
      <c r="E113" s="11">
        <v>2.0932538145069061E-2</v>
      </c>
      <c r="F113" s="11">
        <f t="shared" si="84"/>
        <v>3.0517369145880754E-2</v>
      </c>
      <c r="G113" s="200">
        <f t="shared" si="74"/>
        <v>3.8874463072608112E-2</v>
      </c>
      <c r="I113" s="11" t="str">
        <f t="shared" si="82"/>
        <v>Sales and customer service occupations</v>
      </c>
      <c r="J113" s="11">
        <v>1.0291670494272567</v>
      </c>
      <c r="K113" s="11">
        <v>0.40696428695607512</v>
      </c>
      <c r="L113" s="11">
        <v>-0.62220276247118167</v>
      </c>
      <c r="M113" s="11">
        <v>0.17384076810563823</v>
      </c>
      <c r="N113" s="11">
        <v>-0.44836199436554336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1.1546355156123238</v>
      </c>
      <c r="C114" s="11">
        <v>1.7081911397906464</v>
      </c>
      <c r="D114" s="11">
        <f t="shared" si="72"/>
        <v>0.5535556241783226</v>
      </c>
      <c r="E114" s="11">
        <v>0.76133752401249633</v>
      </c>
      <c r="F114" s="11">
        <f t="shared" si="73"/>
        <v>1.3148931481908188</v>
      </c>
      <c r="G114" s="200">
        <f t="shared" si="74"/>
        <v>3.4339155476091676E-2</v>
      </c>
      <c r="I114" s="11" t="str">
        <f t="shared" si="82"/>
        <v>Process, plant and machine operatives</v>
      </c>
      <c r="J114" s="11">
        <v>1.7547173998741588</v>
      </c>
      <c r="K114" s="11">
        <v>0.39385700370628107</v>
      </c>
      <c r="L114" s="11">
        <v>-1.3608603961678778</v>
      </c>
      <c r="M114" s="11">
        <v>0.29524316317461968</v>
      </c>
      <c r="N114" s="11">
        <v>-1.0656172329932581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0.47314131853634722</v>
      </c>
      <c r="C115" s="11">
        <v>0.76860112192289909</v>
      </c>
      <c r="D115" s="11">
        <f t="shared" si="72"/>
        <v>0.29545980338655187</v>
      </c>
      <c r="E115" s="11">
        <v>0.32125357941665872</v>
      </c>
      <c r="F115" s="11">
        <f t="shared" si="73"/>
        <v>0.61671338280321053</v>
      </c>
      <c r="G115" s="200">
        <f t="shared" si="74"/>
        <v>3.514940784926579E-2</v>
      </c>
      <c r="I115" s="11" t="str">
        <f t="shared" si="82"/>
        <v>Elementary occupations</v>
      </c>
      <c r="J115" s="11">
        <v>2.4763974513120126</v>
      </c>
      <c r="K115" s="11">
        <v>1.1230056935319337</v>
      </c>
      <c r="L115" s="11">
        <v>-1.3533917577800791</v>
      </c>
      <c r="M115" s="11">
        <v>0.5175064094864309</v>
      </c>
      <c r="N115" s="11">
        <v>-0.83588534829364824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0.1824555098061274</v>
      </c>
      <c r="C116" s="11">
        <v>0.45282313252380568</v>
      </c>
      <c r="D116" s="11">
        <f t="shared" ref="D116:D117" si="85">C116-B116</f>
        <v>0.27036762271767828</v>
      </c>
      <c r="E116" s="11">
        <v>0.1748891081309043</v>
      </c>
      <c r="F116" s="11">
        <f t="shared" ref="F116:F117" si="86">SUM(D116:E116)</f>
        <v>0.44525673084858258</v>
      </c>
      <c r="G116" s="200">
        <f t="shared" si="74"/>
        <v>4.5832220166083903E-2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0.2709307627147346</v>
      </c>
      <c r="C117" s="11">
        <v>0.53847589819717034</v>
      </c>
      <c r="D117" s="11">
        <f t="shared" si="85"/>
        <v>0.26754513548243575</v>
      </c>
      <c r="E117" s="11">
        <v>0.26146812943464653</v>
      </c>
      <c r="F117" s="11">
        <f t="shared" si="86"/>
        <v>0.52901326491708223</v>
      </c>
      <c r="G117" s="200">
        <f t="shared" si="74"/>
        <v>4.6064799679022883E-2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9.1213832673455897E-2</v>
      </c>
      <c r="C118" s="11">
        <v>0.43608248733453703</v>
      </c>
      <c r="D118" s="11">
        <f t="shared" si="72"/>
        <v>0.34486865466108113</v>
      </c>
      <c r="E118" s="11">
        <v>0.22353105589885944</v>
      </c>
      <c r="F118" s="11">
        <f t="shared" si="73"/>
        <v>0.56839971055994054</v>
      </c>
      <c r="G118" s="200">
        <f t="shared" si="74"/>
        <v>8.6075121279095557E-2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1.0580249347633339</v>
      </c>
      <c r="C119" s="11">
        <v>1.5077413415062217</v>
      </c>
      <c r="D119" s="11">
        <f t="shared" ref="D119" si="87">C119-B119</f>
        <v>0.44971640674288782</v>
      </c>
      <c r="E119" s="11">
        <v>0.82557178784486163</v>
      </c>
      <c r="F119" s="11">
        <f t="shared" ref="F119" si="88">SUM(D119:E119)</f>
        <v>1.2752881945877494</v>
      </c>
      <c r="G119" s="200">
        <f t="shared" si="74"/>
        <v>3.9200789987853923E-2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30.200819665454205</v>
      </c>
      <c r="C120" s="11">
        <f t="shared" ref="C120:F120" si="89">SUM(C94:C119)</f>
        <v>37.720092636875123</v>
      </c>
      <c r="D120" s="11">
        <f t="shared" si="89"/>
        <v>7.5192729714209197</v>
      </c>
      <c r="E120" s="11">
        <f t="shared" si="89"/>
        <v>18.800279549459631</v>
      </c>
      <c r="F120" s="11">
        <f t="shared" si="89"/>
        <v>26.319552520880556</v>
      </c>
      <c r="G120" s="200">
        <f t="shared" si="74"/>
        <v>3.2791066821902692E-2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0.58021538956552676</v>
      </c>
      <c r="C123" s="11">
        <v>0.5675324395148329</v>
      </c>
      <c r="D123" s="11">
        <f>C123-B123</f>
        <v>-1.2682950050693864E-2</v>
      </c>
      <c r="E123" s="11">
        <v>0.29076695773249167</v>
      </c>
      <c r="F123" s="11">
        <f>SUM(D123:E123)</f>
        <v>0.27808400768179781</v>
      </c>
      <c r="G123" s="200">
        <f>IF(B123&gt;0,(1+(E123/B123))^(1/($C$6-$B$6))-1,0)</f>
        <v>2.7451523880841266E-2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0.31123390165622555</v>
      </c>
      <c r="C124" s="11">
        <v>0.40327779796528701</v>
      </c>
      <c r="D124" s="11">
        <f t="shared" ref="D124:D139" si="92">C124-B124</f>
        <v>9.2043896309061457E-2</v>
      </c>
      <c r="E124" s="11">
        <v>0.22097892574788275</v>
      </c>
      <c r="F124" s="11">
        <f t="shared" ref="F124:F131" si="93">SUM(D124:E124)</f>
        <v>0.31302282205694421</v>
      </c>
      <c r="G124" s="200">
        <f t="shared" ref="G124:G147" si="94">IF(B124&gt;0,(1+(E124/B124))^(1/($C$6-$B$6))-1,0)</f>
        <v>3.6413901009404004E-2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0.30558832812154996</v>
      </c>
      <c r="C125" s="11">
        <v>0.39839925559193079</v>
      </c>
      <c r="D125" s="11">
        <f t="shared" si="92"/>
        <v>9.2810927470380833E-2</v>
      </c>
      <c r="E125" s="11">
        <v>0.13911033300873296</v>
      </c>
      <c r="F125" s="11">
        <f t="shared" si="93"/>
        <v>0.23192126047911379</v>
      </c>
      <c r="G125" s="200">
        <f t="shared" si="94"/>
        <v>2.5325922176526738E-2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0.99133721204534075</v>
      </c>
      <c r="C126" s="11">
        <v>0.20629445166254853</v>
      </c>
      <c r="D126" s="11">
        <f t="shared" si="92"/>
        <v>-0.78504276038279219</v>
      </c>
      <c r="E126" s="11">
        <v>0.18208138531995091</v>
      </c>
      <c r="F126" s="11">
        <f t="shared" si="93"/>
        <v>-0.60296137506284131</v>
      </c>
      <c r="G126" s="200">
        <f t="shared" si="94"/>
        <v>1.1304882274054462E-2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0.13283503738506472</v>
      </c>
      <c r="C127" s="11">
        <v>7.6433259785305491E-2</v>
      </c>
      <c r="D127" s="11">
        <f t="shared" si="92"/>
        <v>-5.6401777599759229E-2</v>
      </c>
      <c r="E127" s="11">
        <v>2.3229205407237247E-2</v>
      </c>
      <c r="F127" s="11">
        <f t="shared" si="93"/>
        <v>-3.3172572192521982E-2</v>
      </c>
      <c r="G127" s="200">
        <f>IF(B127&gt;0,(1+(E127/B127))^(1/($C$6-$B$6))-1,0)</f>
        <v>1.0801903627675413E-2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0.36762292376599837</v>
      </c>
      <c r="C128" s="11">
        <v>0.34136191987760456</v>
      </c>
      <c r="D128" s="11">
        <f t="shared" si="92"/>
        <v>-2.6261003888393808E-2</v>
      </c>
      <c r="E128" s="11">
        <v>0.12932210244268258</v>
      </c>
      <c r="F128" s="11">
        <f t="shared" si="93"/>
        <v>0.10306109855428877</v>
      </c>
      <c r="G128" s="200">
        <f t="shared" si="94"/>
        <v>2.0298036541936959E-2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0.14401864656418967</v>
      </c>
      <c r="C129" s="11">
        <v>0.1954169308209146</v>
      </c>
      <c r="D129" s="11">
        <f t="shared" si="92"/>
        <v>5.1398284256724935E-2</v>
      </c>
      <c r="E129" s="11">
        <v>7.5045288162516849E-2</v>
      </c>
      <c r="F129" s="11">
        <f t="shared" si="93"/>
        <v>0.12644357241924178</v>
      </c>
      <c r="G129" s="200">
        <f t="shared" si="94"/>
        <v>2.8355978513827429E-2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0.53876585082583683</v>
      </c>
      <c r="C130" s="11">
        <v>0.39751467224699438</v>
      </c>
      <c r="D130" s="11">
        <f t="shared" si="92"/>
        <v>-0.14125117857884245</v>
      </c>
      <c r="E130" s="11">
        <v>0.24064944397062804</v>
      </c>
      <c r="F130" s="11">
        <f t="shared" si="93"/>
        <v>9.939826539178559E-2</v>
      </c>
      <c r="G130" s="200">
        <f t="shared" si="94"/>
        <v>2.4923043510629128E-2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0.11505824251231951</v>
      </c>
      <c r="C131" s="11">
        <v>0.15501710115762826</v>
      </c>
      <c r="D131" s="11">
        <f t="shared" si="92"/>
        <v>3.9958858645308751E-2</v>
      </c>
      <c r="E131" s="11">
        <v>4.6213551010103354E-2</v>
      </c>
      <c r="F131" s="11">
        <f t="shared" si="93"/>
        <v>8.6172409655412105E-2</v>
      </c>
      <c r="G131" s="200">
        <f t="shared" si="94"/>
        <v>2.276544200340691E-2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0.14857559049965868</v>
      </c>
      <c r="C132" s="11">
        <v>0.1723217424428615</v>
      </c>
      <c r="D132" s="11">
        <f t="shared" si="92"/>
        <v>2.3746151943202815E-2</v>
      </c>
      <c r="E132" s="11">
        <v>7.5125056658745623E-2</v>
      </c>
      <c r="F132" s="11">
        <f t="shared" ref="F132:F133" si="95">SUM(D132:E132)</f>
        <v>9.8871208601948438E-2</v>
      </c>
      <c r="G132" s="200">
        <f t="shared" si="94"/>
        <v>2.7656527227191807E-2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0.71386697489293727</v>
      </c>
      <c r="C133" s="11">
        <v>0.81826196277185037</v>
      </c>
      <c r="D133" s="11">
        <f t="shared" si="92"/>
        <v>0.1043949878789131</v>
      </c>
      <c r="E133" s="11">
        <v>0.37168738652381733</v>
      </c>
      <c r="F133" s="11">
        <f t="shared" si="95"/>
        <v>0.47608237440273043</v>
      </c>
      <c r="G133" s="200">
        <f t="shared" si="94"/>
        <v>2.8337371402504363E-2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1.1734264196316599</v>
      </c>
      <c r="C134" s="11">
        <v>1.5744369700521024</v>
      </c>
      <c r="D134" s="11">
        <f t="shared" si="92"/>
        <v>0.40101055042044242</v>
      </c>
      <c r="E134" s="11">
        <v>0.82954297881298267</v>
      </c>
      <c r="F134" s="11">
        <f t="shared" ref="F134:F137" si="96">SUM(D134:E134)</f>
        <v>1.2305535292334251</v>
      </c>
      <c r="G134" s="200">
        <f t="shared" si="94"/>
        <v>3.6289815837849959E-2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0.22858214709169986</v>
      </c>
      <c r="C135" s="11">
        <v>0.24161069914673303</v>
      </c>
      <c r="D135" s="11">
        <f t="shared" si="92"/>
        <v>1.3028552055033171E-2</v>
      </c>
      <c r="E135" s="11">
        <v>0.14755242651268144</v>
      </c>
      <c r="F135" s="11">
        <f t="shared" si="96"/>
        <v>0.16058097856771461</v>
      </c>
      <c r="G135" s="200">
        <f t="shared" si="94"/>
        <v>3.3760807977700757E-2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0.10399079901081104</v>
      </c>
      <c r="C136" s="11">
        <v>0.15149098330711405</v>
      </c>
      <c r="D136" s="11">
        <f t="shared" si="92"/>
        <v>4.7500184296303011E-2</v>
      </c>
      <c r="E136" s="11">
        <v>8.8956891492478596E-2</v>
      </c>
      <c r="F136" s="11">
        <f t="shared" si="96"/>
        <v>0.13645707578878161</v>
      </c>
      <c r="G136" s="200">
        <f t="shared" si="94"/>
        <v>4.2068603673266702E-2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0.12519426425403099</v>
      </c>
      <c r="C137" s="11">
        <v>0.17824772535169228</v>
      </c>
      <c r="D137" s="11">
        <f t="shared" si="92"/>
        <v>5.3053461097661292E-2</v>
      </c>
      <c r="E137" s="11">
        <v>6.5963769767055175E-2</v>
      </c>
      <c r="F137" s="11">
        <f t="shared" si="96"/>
        <v>0.11901723086471647</v>
      </c>
      <c r="G137" s="200">
        <f t="shared" si="94"/>
        <v>2.8617419753179663E-2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0.1140480165963276</v>
      </c>
      <c r="C138" s="11">
        <v>0.15339182927899167</v>
      </c>
      <c r="D138" s="11">
        <f t="shared" si="92"/>
        <v>3.934381268266407E-2</v>
      </c>
      <c r="E138" s="11">
        <v>7.2240844759858217E-2</v>
      </c>
      <c r="F138" s="11">
        <f t="shared" ref="F138" si="97">SUM(D138:E138)</f>
        <v>0.11158465744252229</v>
      </c>
      <c r="G138" s="200">
        <f t="shared" si="94"/>
        <v>3.3252845780889384E-2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9.0256491758738691E-2</v>
      </c>
      <c r="C139" s="11">
        <v>0.12728674350821703</v>
      </c>
      <c r="D139" s="11">
        <f t="shared" si="92"/>
        <v>3.7030251749478341E-2</v>
      </c>
      <c r="E139" s="11">
        <v>6.1983711634565751E-2</v>
      </c>
      <c r="F139" s="11">
        <f t="shared" ref="F139" si="98">SUM(D139:E139)</f>
        <v>9.9013963384044085E-2</v>
      </c>
      <c r="G139" s="200">
        <f t="shared" si="94"/>
        <v>3.546810748587359E-2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1.2539949684597003</v>
      </c>
      <c r="C140" s="11">
        <v>1.3405100398534464</v>
      </c>
      <c r="D140" s="11">
        <f>C140-B140</f>
        <v>8.6515071393746146E-2</v>
      </c>
      <c r="E140" s="11">
        <v>0.75166450032689924</v>
      </c>
      <c r="F140" s="11">
        <f>SUM(D140:E140)</f>
        <v>0.83817957172064539</v>
      </c>
      <c r="G140" s="200">
        <f t="shared" si="94"/>
        <v>3.1804522152376613E-2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0.22555319903995688</v>
      </c>
      <c r="C141" s="11">
        <v>0.31856722004140176</v>
      </c>
      <c r="D141" s="11">
        <f t="shared" ref="D141:D147" si="99">C141-B141</f>
        <v>9.3014021001444874E-2</v>
      </c>
      <c r="E141" s="11">
        <v>0.16323043042136082</v>
      </c>
      <c r="F141" s="11">
        <f t="shared" ref="F141:F142" si="100">SUM(D141:E141)</f>
        <v>0.25624445142280572</v>
      </c>
      <c r="G141" s="200">
        <f t="shared" si="94"/>
        <v>3.6964603000089413E-2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7.8196639031018946E-3</v>
      </c>
      <c r="C142" s="11">
        <v>8.2542504729964123E-3</v>
      </c>
      <c r="D142" s="11">
        <f t="shared" si="99"/>
        <v>4.3458656989451769E-4</v>
      </c>
      <c r="E142" s="11">
        <v>4.3007665926413962E-3</v>
      </c>
      <c r="F142" s="11">
        <f t="shared" si="100"/>
        <v>4.7353531625359139E-3</v>
      </c>
      <c r="G142" s="200">
        <f t="shared" si="94"/>
        <v>2.9647724128146313E-2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0.40697394881050775</v>
      </c>
      <c r="C143" s="11">
        <v>0.54933619889133645</v>
      </c>
      <c r="D143" s="11">
        <f t="shared" si="99"/>
        <v>0.1423622500808287</v>
      </c>
      <c r="E143" s="11">
        <v>0.24687262120018649</v>
      </c>
      <c r="F143" s="11">
        <f t="shared" ref="F143:F144" si="101">SUM(D143:E143)</f>
        <v>0.38923487128101519</v>
      </c>
      <c r="G143" s="200">
        <f t="shared" si="94"/>
        <v>3.2113081750860584E-2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0.14154070735636973</v>
      </c>
      <c r="C144" s="11">
        <v>0.22720417853772806</v>
      </c>
      <c r="D144" s="11">
        <f t="shared" si="99"/>
        <v>8.5663471181358336E-2</v>
      </c>
      <c r="E144" s="11">
        <v>9.7967268339202732E-2</v>
      </c>
      <c r="F144" s="11">
        <f t="shared" si="101"/>
        <v>0.18363073952056108</v>
      </c>
      <c r="G144" s="200">
        <f t="shared" si="94"/>
        <v>3.5688708055182206E-2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8.1931651743157974E-2</v>
      </c>
      <c r="C145" s="11">
        <v>0.15078127451637766</v>
      </c>
      <c r="D145" s="11">
        <f t="shared" si="99"/>
        <v>6.8849622773219682E-2</v>
      </c>
      <c r="E145" s="11">
        <v>5.6279815863536316E-2</v>
      </c>
      <c r="F145" s="11">
        <f t="shared" ref="F145:F146" si="102">SUM(D145:E145)</f>
        <v>0.12512943863675599</v>
      </c>
      <c r="G145" s="200">
        <f t="shared" si="94"/>
        <v>3.5474697801701538E-2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0.12223087334143486</v>
      </c>
      <c r="C146" s="11">
        <v>0.19123581161692696</v>
      </c>
      <c r="D146" s="11">
        <f t="shared" si="99"/>
        <v>6.9004938275492103E-2</v>
      </c>
      <c r="E146" s="11">
        <v>0.10055480897021901</v>
      </c>
      <c r="F146" s="11">
        <f t="shared" si="102"/>
        <v>0.1695597472457111</v>
      </c>
      <c r="G146" s="200">
        <f t="shared" si="94"/>
        <v>4.0831492267405123E-2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6.1932403042369168E-2</v>
      </c>
      <c r="C147" s="11">
        <v>0.25704919723434033</v>
      </c>
      <c r="D147" s="11">
        <f t="shared" si="99"/>
        <v>0.19511679419197117</v>
      </c>
      <c r="E147" s="11">
        <v>0.13195751308475356</v>
      </c>
      <c r="F147" s="11">
        <f t="shared" ref="F147" si="103">SUM(D147:E147)</f>
        <v>0.32707430727672471</v>
      </c>
      <c r="G147" s="200">
        <f t="shared" si="94"/>
        <v>7.9052278418544342E-2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0.48517472597851169</v>
      </c>
      <c r="C148" s="11">
        <v>0.71546986673852397</v>
      </c>
      <c r="D148" s="11">
        <f t="shared" ref="D148" si="104">C148-B148</f>
        <v>0.23029514076001228</v>
      </c>
      <c r="E148" s="11">
        <v>0.3482479579793793</v>
      </c>
      <c r="F148" s="11">
        <f t="shared" ref="F148" si="105">SUM(D148:E148)</f>
        <v>0.57854309873939158</v>
      </c>
      <c r="G148" s="200">
        <f t="shared" ref="G148:G149" si="106">IF(B148&gt;0,(1+(E148/B148))^(1/($C$6-$B$6))-1,0)</f>
        <v>3.6727160594861363E-2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8.9717683778530262</v>
      </c>
      <c r="C149" s="11">
        <f t="shared" ref="C149:F149" si="107">SUM(C123:C148)</f>
        <v>9.916704522385686</v>
      </c>
      <c r="D149" s="11">
        <f t="shared" si="107"/>
        <v>0.94493614453266073</v>
      </c>
      <c r="E149" s="11">
        <f t="shared" si="107"/>
        <v>4.9615259417425897</v>
      </c>
      <c r="F149" s="11">
        <f t="shared" si="107"/>
        <v>5.9064620862752504</v>
      </c>
      <c r="G149" s="200">
        <f t="shared" si="106"/>
        <v>2.9781417163537327E-2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0.83292403386447966</v>
      </c>
      <c r="C152" s="11">
        <v>0.77683161194369132</v>
      </c>
      <c r="D152" s="11">
        <f>C152-B152</f>
        <v>-5.6092421920788338E-2</v>
      </c>
      <c r="E152" s="11">
        <v>0.40183850099985385</v>
      </c>
      <c r="F152" s="11">
        <f>SUM(D152:E152)</f>
        <v>0.34574607907906552</v>
      </c>
      <c r="G152" s="200">
        <f>IF(B152&gt;0,(1+(E152/B152))^(1/($C$6-$B$6))-1,0)</f>
        <v>2.6593562675856441E-2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0.33279557272311683</v>
      </c>
      <c r="C153" s="11">
        <v>0.42955376317269883</v>
      </c>
      <c r="D153" s="11">
        <f t="shared" ref="D153:D168" si="110">C153-B153</f>
        <v>9.6758190449582004E-2</v>
      </c>
      <c r="E153" s="11">
        <v>0.22869870013664312</v>
      </c>
      <c r="F153" s="11">
        <f t="shared" ref="F153:F160" si="111">SUM(D153:E153)</f>
        <v>0.32545689058622512</v>
      </c>
      <c r="G153" s="200">
        <f t="shared" ref="G153:G155" si="112">IF(B153&gt;0,(1+(E153/B153))^(1/($C$6-$B$6))-1,0)</f>
        <v>3.5486686376673404E-2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0.88453986153051423</v>
      </c>
      <c r="C154" s="11">
        <v>0.9741610731348207</v>
      </c>
      <c r="D154" s="11">
        <f t="shared" si="110"/>
        <v>8.9621211604306472E-2</v>
      </c>
      <c r="E154" s="11">
        <v>0.33830369872086463</v>
      </c>
      <c r="F154" s="11">
        <f t="shared" si="111"/>
        <v>0.4279249103251711</v>
      </c>
      <c r="G154" s="200">
        <f t="shared" si="112"/>
        <v>2.1825883523605372E-2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0.19488727962289784</v>
      </c>
      <c r="C155" s="11">
        <v>0.2070358085804305</v>
      </c>
      <c r="D155" s="11">
        <f t="shared" si="110"/>
        <v>1.2148528957532656E-2</v>
      </c>
      <c r="E155" s="11">
        <v>0.1014272887774513</v>
      </c>
      <c r="F155" s="11">
        <f t="shared" si="111"/>
        <v>0.11357581773498396</v>
      </c>
      <c r="G155" s="200">
        <f t="shared" si="112"/>
        <v>2.8327146388429592E-2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6.4260453229554676E-2</v>
      </c>
      <c r="C156" s="11">
        <v>4.1710248827237104E-2</v>
      </c>
      <c r="D156" s="11">
        <f t="shared" si="110"/>
        <v>-2.2550204402317572E-2</v>
      </c>
      <c r="E156" s="11">
        <v>2.3795231021854515E-2</v>
      </c>
      <c r="F156" s="11">
        <f t="shared" si="111"/>
        <v>1.2450266195369424E-3</v>
      </c>
      <c r="G156" s="200">
        <f>IF(B156&gt;0,(1+(E156/B156))^(1/($C$6-$B$6))-1,0)</f>
        <v>2.1223752533479079E-2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0.57755373425143675</v>
      </c>
      <c r="C157" s="11">
        <v>0.65340012138531534</v>
      </c>
      <c r="D157" s="11">
        <f t="shared" si="110"/>
        <v>7.584638713387859E-2</v>
      </c>
      <c r="E157" s="11">
        <v>0.29344038067874006</v>
      </c>
      <c r="F157" s="11">
        <f t="shared" si="111"/>
        <v>0.36928676781261865</v>
      </c>
      <c r="G157" s="200">
        <f t="shared" ref="G157:G178" si="113">IF(B157&gt;0,(1+(E157/B157))^(1/($C$6-$B$6))-1,0)</f>
        <v>2.7767439956861706E-2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0.30776551074614844</v>
      </c>
      <c r="C158" s="11">
        <v>0.2603256410520654</v>
      </c>
      <c r="D158" s="11">
        <f t="shared" si="110"/>
        <v>-4.7439869694083037E-2</v>
      </c>
      <c r="E158" s="11">
        <v>9.9274856406735612E-2</v>
      </c>
      <c r="F158" s="11">
        <f t="shared" si="111"/>
        <v>5.1834986712652575E-2</v>
      </c>
      <c r="G158" s="200">
        <f t="shared" si="113"/>
        <v>1.8813056793627769E-2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0.14733813782671226</v>
      </c>
      <c r="C159" s="11">
        <v>0.25529492882173432</v>
      </c>
      <c r="D159" s="11">
        <f t="shared" si="110"/>
        <v>0.10795679099502206</v>
      </c>
      <c r="E159" s="11">
        <v>0.12729217242411334</v>
      </c>
      <c r="F159" s="11">
        <f t="shared" si="111"/>
        <v>0.2352489634191354</v>
      </c>
      <c r="G159" s="200">
        <f t="shared" si="113"/>
        <v>4.2386758956378223E-2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0.10058460676272266</v>
      </c>
      <c r="C160" s="11">
        <v>0.10061753084906758</v>
      </c>
      <c r="D160" s="11">
        <f t="shared" si="110"/>
        <v>3.2924086344920944E-5</v>
      </c>
      <c r="E160" s="11">
        <v>3.4006436577320984E-2</v>
      </c>
      <c r="F160" s="11">
        <f t="shared" si="111"/>
        <v>3.4039360663665905E-2</v>
      </c>
      <c r="G160" s="200">
        <f t="shared" si="113"/>
        <v>1.9605827896320704E-2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0.17114152414250502</v>
      </c>
      <c r="C161" s="11">
        <v>0.14508538989044623</v>
      </c>
      <c r="D161" s="11">
        <f t="shared" si="110"/>
        <v>-2.6056134252058799E-2</v>
      </c>
      <c r="E161" s="11">
        <v>6.7726397553899156E-2</v>
      </c>
      <c r="F161" s="11">
        <f t="shared" ref="F161:F162" si="114">SUM(D161:E161)</f>
        <v>4.1670263301840357E-2</v>
      </c>
      <c r="G161" s="200">
        <f t="shared" si="113"/>
        <v>2.2476877821032248E-2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0.61534433847393355</v>
      </c>
      <c r="C162" s="11">
        <v>0.70600097553789598</v>
      </c>
      <c r="D162" s="11">
        <f t="shared" si="110"/>
        <v>9.0656637063962431E-2</v>
      </c>
      <c r="E162" s="11">
        <v>0.31029518693266361</v>
      </c>
      <c r="F162" s="11">
        <f t="shared" si="114"/>
        <v>0.40095182399662604</v>
      </c>
      <c r="G162" s="200">
        <f t="shared" si="113"/>
        <v>2.759404490779982E-2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1.0843526581574003</v>
      </c>
      <c r="C163" s="11">
        <v>1.3594948677194409</v>
      </c>
      <c r="D163" s="11">
        <f t="shared" si="110"/>
        <v>0.27514220956204061</v>
      </c>
      <c r="E163" s="11">
        <v>0.67681229352018391</v>
      </c>
      <c r="F163" s="11">
        <f t="shared" ref="F163:F166" si="115">SUM(D163:E163)</f>
        <v>0.95195450308222451</v>
      </c>
      <c r="G163" s="200">
        <f t="shared" si="113"/>
        <v>3.2861205932840587E-2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0.18485237315875075</v>
      </c>
      <c r="C164" s="11">
        <v>0.19547903558109858</v>
      </c>
      <c r="D164" s="11">
        <f t="shared" si="110"/>
        <v>1.0626662422347832E-2</v>
      </c>
      <c r="E164" s="11">
        <v>0.10988639265641037</v>
      </c>
      <c r="F164" s="11">
        <f t="shared" si="115"/>
        <v>0.1205130550787582</v>
      </c>
      <c r="G164" s="200">
        <f t="shared" si="113"/>
        <v>3.1590851498006778E-2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0.16935672350856504</v>
      </c>
      <c r="C165" s="11">
        <v>0.25874113034045365</v>
      </c>
      <c r="D165" s="11">
        <f t="shared" si="110"/>
        <v>8.9384406831888613E-2</v>
      </c>
      <c r="E165" s="11">
        <v>0.13129880054185208</v>
      </c>
      <c r="F165" s="11">
        <f t="shared" si="115"/>
        <v>0.2206832073737407</v>
      </c>
      <c r="G165" s="200">
        <f t="shared" si="113"/>
        <v>3.9005348018627872E-2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0.50922823537106043</v>
      </c>
      <c r="C166" s="11">
        <v>0.59564373216066135</v>
      </c>
      <c r="D166" s="11">
        <f t="shared" si="110"/>
        <v>8.6415496789600921E-2</v>
      </c>
      <c r="E166" s="11">
        <v>0.23638967827050583</v>
      </c>
      <c r="F166" s="11">
        <f t="shared" si="115"/>
        <v>0.32280517506010675</v>
      </c>
      <c r="G166" s="200">
        <f t="shared" si="113"/>
        <v>2.5747004006597685E-2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0.17176182613948471</v>
      </c>
      <c r="C167" s="11">
        <v>0.20045054232211179</v>
      </c>
      <c r="D167" s="11">
        <f t="shared" si="110"/>
        <v>2.8688716182627083E-2</v>
      </c>
      <c r="E167" s="11">
        <v>9.6309212103371039E-2</v>
      </c>
      <c r="F167" s="11">
        <f t="shared" ref="F167" si="116">SUM(D167:E167)</f>
        <v>0.12499792828599812</v>
      </c>
      <c r="G167" s="200">
        <f t="shared" si="113"/>
        <v>3.0120942448384369E-2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9.5401364577741676E-2</v>
      </c>
      <c r="C168" s="11">
        <v>0.12378849255757832</v>
      </c>
      <c r="D168" s="11">
        <f t="shared" si="110"/>
        <v>2.838712797983664E-2</v>
      </c>
      <c r="E168" s="11">
        <v>5.9008393848106036E-2</v>
      </c>
      <c r="F168" s="11">
        <f t="shared" ref="F168" si="117">SUM(D168:E168)</f>
        <v>8.7395521827942677E-2</v>
      </c>
      <c r="G168" s="200">
        <f t="shared" si="113"/>
        <v>3.2621929475100009E-2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0.68883696108401993</v>
      </c>
      <c r="C169" s="11">
        <v>0.78490413177872342</v>
      </c>
      <c r="D169" s="11">
        <f>C169-B169</f>
        <v>9.6067170694703496E-2</v>
      </c>
      <c r="E169" s="11">
        <v>0.43570192946180253</v>
      </c>
      <c r="F169" s="11">
        <f>SUM(D169:E169)</f>
        <v>0.53176910015650602</v>
      </c>
      <c r="G169" s="200">
        <f t="shared" si="113"/>
        <v>3.3214603363638018E-2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0.25055885432255975</v>
      </c>
      <c r="C170" s="11">
        <v>0.37746292514710578</v>
      </c>
      <c r="D170" s="11">
        <f t="shared" ref="D170:D176" si="118">C170-B170</f>
        <v>0.12690407082454602</v>
      </c>
      <c r="E170" s="11">
        <v>0.18963083212188486</v>
      </c>
      <c r="F170" s="11">
        <f t="shared" ref="F170:F171" si="119">SUM(D170:E170)</f>
        <v>0.31653490294643088</v>
      </c>
      <c r="G170" s="200">
        <f t="shared" si="113"/>
        <v>3.8282037173247074E-2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7.9416486945293463E-3</v>
      </c>
      <c r="C171" s="11">
        <v>7.0669610541643137E-3</v>
      </c>
      <c r="D171" s="11">
        <f t="shared" si="118"/>
        <v>-8.7468764036503256E-4</v>
      </c>
      <c r="E171" s="11">
        <v>4.4847406601448989E-3</v>
      </c>
      <c r="F171" s="11">
        <f t="shared" si="119"/>
        <v>3.6100530197798663E-3</v>
      </c>
      <c r="G171" s="200">
        <f t="shared" si="113"/>
        <v>3.029664518632269E-2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0.34245555338617772</v>
      </c>
      <c r="C172" s="11">
        <v>0.44669800816433836</v>
      </c>
      <c r="D172" s="11">
        <f t="shared" si="118"/>
        <v>0.10424245477816063</v>
      </c>
      <c r="E172" s="11">
        <v>0.17834670403607475</v>
      </c>
      <c r="F172" s="11">
        <f t="shared" ref="F172:F173" si="120">SUM(D172:E172)</f>
        <v>0.28258915881423541</v>
      </c>
      <c r="G172" s="200">
        <f t="shared" si="113"/>
        <v>2.8342795204069127E-2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0.22159115013400241</v>
      </c>
      <c r="C173" s="11">
        <v>0.32598257222309046</v>
      </c>
      <c r="D173" s="11">
        <f t="shared" si="118"/>
        <v>0.10439142208908805</v>
      </c>
      <c r="E173" s="11">
        <v>0.12954149436961465</v>
      </c>
      <c r="F173" s="11">
        <f t="shared" si="120"/>
        <v>0.23393291645870271</v>
      </c>
      <c r="G173" s="200">
        <f t="shared" si="113"/>
        <v>3.1164420717815888E-2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0.17934229168287455</v>
      </c>
      <c r="C174" s="11">
        <v>0.29365115589708829</v>
      </c>
      <c r="D174" s="11">
        <f t="shared" si="118"/>
        <v>0.11430886421421374</v>
      </c>
      <c r="E174" s="11">
        <v>0.11674653720041285</v>
      </c>
      <c r="F174" s="11">
        <f t="shared" ref="F174:F175" si="121">SUM(D174:E174)</f>
        <v>0.2310554014146266</v>
      </c>
      <c r="G174" s="200">
        <f t="shared" si="113"/>
        <v>3.3989083893581906E-2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0.19558264876322523</v>
      </c>
      <c r="C175" s="11">
        <v>0.276845293648732</v>
      </c>
      <c r="D175" s="11">
        <f t="shared" si="118"/>
        <v>8.1262644885506774E-2</v>
      </c>
      <c r="E175" s="11">
        <v>0.15394321976501965</v>
      </c>
      <c r="F175" s="11">
        <f t="shared" si="121"/>
        <v>0.23520586465052642</v>
      </c>
      <c r="G175" s="200">
        <f t="shared" si="113"/>
        <v>3.9465149898469054E-2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7.8818951129608586E-2</v>
      </c>
      <c r="C176" s="11">
        <v>0.29990156949694807</v>
      </c>
      <c r="D176" s="11">
        <f t="shared" si="118"/>
        <v>0.2210826183673395</v>
      </c>
      <c r="E176" s="11">
        <v>0.14253749528036319</v>
      </c>
      <c r="F176" s="11">
        <f t="shared" ref="F176" si="122">SUM(D176:E176)</f>
        <v>0.36362011364770269</v>
      </c>
      <c r="G176" s="200">
        <f t="shared" si="113"/>
        <v>7.1266279798664733E-2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0.48065710187442534</v>
      </c>
      <c r="C177" s="11">
        <v>0.70677981365082732</v>
      </c>
      <c r="D177" s="11">
        <f t="shared" ref="D177" si="123">C177-B177</f>
        <v>0.22612271177640197</v>
      </c>
      <c r="E177" s="11">
        <v>0.35328426480484754</v>
      </c>
      <c r="F177" s="11">
        <f t="shared" ref="F177" si="124">SUM(D177:E177)</f>
        <v>0.57940697658124951</v>
      </c>
      <c r="G177" s="200">
        <f t="shared" si="113"/>
        <v>3.7416959702675001E-2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8.8898733951584479</v>
      </c>
      <c r="C178" s="11">
        <f t="shared" ref="C178:F178" si="125">SUM(C152:C177)</f>
        <v>10.802907324937763</v>
      </c>
      <c r="D178" s="11">
        <f t="shared" si="125"/>
        <v>1.9130339297793184</v>
      </c>
      <c r="E178" s="11">
        <f t="shared" si="125"/>
        <v>5.0400208388707348</v>
      </c>
      <c r="F178" s="11">
        <f t="shared" si="125"/>
        <v>6.9530547686500528</v>
      </c>
      <c r="G178" s="200">
        <f t="shared" si="113"/>
        <v>3.0394383745102393E-2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1.9973997295520456</v>
      </c>
      <c r="C181" s="11">
        <v>1.9166184933267072</v>
      </c>
      <c r="D181" s="11">
        <f>C181-B181</f>
        <v>-8.0781236225338393E-2</v>
      </c>
      <c r="E181" s="11">
        <v>0.82237435399105907</v>
      </c>
      <c r="F181" s="11">
        <f>SUM(D181:E181)</f>
        <v>0.74159311776572068</v>
      </c>
      <c r="G181" s="200">
        <f>IF(B181&gt;0,(1+(E181/B181))^(1/($C$6-$B$6))-1,0)</f>
        <v>2.3253617143270455E-2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0.79507679201635062</v>
      </c>
      <c r="C182" s="11">
        <v>0.81495451774492367</v>
      </c>
      <c r="D182" s="11">
        <f t="shared" ref="D182:D197" si="128">C182-B182</f>
        <v>1.9877725728573048E-2</v>
      </c>
      <c r="E182" s="11">
        <v>0.37185736003944975</v>
      </c>
      <c r="F182" s="11">
        <f t="shared" ref="F182:F189" si="129">SUM(D182:E182)</f>
        <v>0.39173508576802279</v>
      </c>
      <c r="G182" s="200">
        <f t="shared" ref="G182:G184" si="130">IF(B182&gt;0,(1+(E182/B182))^(1/($C$6-$B$6))-1,0)</f>
        <v>2.5909736543523909E-2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1.350083314044358</v>
      </c>
      <c r="C183" s="11">
        <v>1.7269982540927791</v>
      </c>
      <c r="D183" s="11">
        <f t="shared" si="128"/>
        <v>0.37691494004842108</v>
      </c>
      <c r="E183" s="11">
        <v>0.48592904015554061</v>
      </c>
      <c r="F183" s="11">
        <f t="shared" si="129"/>
        <v>0.86284398020396169</v>
      </c>
      <c r="G183" s="200">
        <f t="shared" si="130"/>
        <v>2.0706785634790448E-2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0.84803570792572514</v>
      </c>
      <c r="C184" s="11">
        <v>0.85045773627725341</v>
      </c>
      <c r="D184" s="11">
        <f t="shared" si="128"/>
        <v>2.4220283515282715E-3</v>
      </c>
      <c r="E184" s="11">
        <v>0.48456209986742904</v>
      </c>
      <c r="F184" s="11">
        <f t="shared" si="129"/>
        <v>0.48698412821895731</v>
      </c>
      <c r="G184" s="200">
        <f t="shared" si="130"/>
        <v>3.0589381994446718E-2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0.28439596924040278</v>
      </c>
      <c r="C185" s="11">
        <v>0.2607701204078392</v>
      </c>
      <c r="D185" s="11">
        <f t="shared" si="128"/>
        <v>-2.3625848832563578E-2</v>
      </c>
      <c r="E185" s="11">
        <v>0.11468944822917831</v>
      </c>
      <c r="F185" s="11">
        <f t="shared" si="129"/>
        <v>9.1063599396614736E-2</v>
      </c>
      <c r="G185" s="200">
        <f>IF(B185&gt;0,(1+(E185/B185))^(1/($C$6-$B$6))-1,0)</f>
        <v>2.2844218737549715E-2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1.3622023752341637</v>
      </c>
      <c r="C186" s="11">
        <v>1.5809172556414799</v>
      </c>
      <c r="D186" s="11">
        <f t="shared" si="128"/>
        <v>0.21871488040731624</v>
      </c>
      <c r="E186" s="11">
        <v>0.62424565608656768</v>
      </c>
      <c r="F186" s="11">
        <f t="shared" si="129"/>
        <v>0.84296053649388392</v>
      </c>
      <c r="G186" s="200">
        <f t="shared" ref="G186:G205" si="131">IF(B186&gt;0,(1+(E186/B186))^(1/($C$6-$B$6))-1,0)</f>
        <v>2.5468611535504726E-2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0.52093503702250321</v>
      </c>
      <c r="C187" s="11">
        <v>0.39384570252251921</v>
      </c>
      <c r="D187" s="11">
        <f t="shared" si="128"/>
        <v>-0.127089334499984</v>
      </c>
      <c r="E187" s="11">
        <v>0.15259129135017474</v>
      </c>
      <c r="F187" s="11">
        <f t="shared" si="129"/>
        <v>2.5501956850190743E-2</v>
      </c>
      <c r="G187" s="200">
        <f t="shared" si="131"/>
        <v>1.7274287031681768E-2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0.59909422901571063</v>
      </c>
      <c r="C188" s="11">
        <v>1.1361558683963415</v>
      </c>
      <c r="D188" s="11">
        <f t="shared" si="128"/>
        <v>0.5370616393806309</v>
      </c>
      <c r="E188" s="11">
        <v>0.58407734732719585</v>
      </c>
      <c r="F188" s="11">
        <f t="shared" si="129"/>
        <v>1.1211389867078267</v>
      </c>
      <c r="G188" s="200">
        <f t="shared" si="131"/>
        <v>4.641391486231683E-2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0.32514146951214995</v>
      </c>
      <c r="C189" s="11">
        <v>0.25147012609234787</v>
      </c>
      <c r="D189" s="11">
        <f t="shared" si="128"/>
        <v>-7.3671343419802082E-2</v>
      </c>
      <c r="E189" s="11">
        <v>6.9423612468358042E-2</v>
      </c>
      <c r="F189" s="11">
        <f t="shared" si="129"/>
        <v>-4.2477309514440398E-3</v>
      </c>
      <c r="G189" s="200">
        <f t="shared" si="131"/>
        <v>1.2985165911590268E-2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0.5085193789463035</v>
      </c>
      <c r="C190" s="11">
        <v>0.4867749859146917</v>
      </c>
      <c r="D190" s="11">
        <f t="shared" si="128"/>
        <v>-2.1744393031611797E-2</v>
      </c>
      <c r="E190" s="11">
        <v>0.17997982452858224</v>
      </c>
      <c r="F190" s="11">
        <f t="shared" ref="F190:F191" si="132">SUM(D190:E190)</f>
        <v>0.15823543149697045</v>
      </c>
      <c r="G190" s="200">
        <f t="shared" si="131"/>
        <v>2.0406137874210861E-2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1.7617382321369257</v>
      </c>
      <c r="C191" s="11">
        <v>1.7396895780657236</v>
      </c>
      <c r="D191" s="11">
        <f t="shared" si="128"/>
        <v>-2.2048654071202156E-2</v>
      </c>
      <c r="E191" s="11">
        <v>0.72993647009636176</v>
      </c>
      <c r="F191" s="11">
        <f t="shared" si="132"/>
        <v>0.7078878160251596</v>
      </c>
      <c r="G191" s="200">
        <f t="shared" si="131"/>
        <v>2.3379384919132828E-2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3.1088285693420072</v>
      </c>
      <c r="C192" s="11">
        <v>2.9160985199680889</v>
      </c>
      <c r="D192" s="11">
        <f t="shared" si="128"/>
        <v>-0.19273004937391836</v>
      </c>
      <c r="E192" s="11">
        <v>1.4279008746720394</v>
      </c>
      <c r="F192" s="11">
        <f t="shared" ref="F192:F195" si="133">SUM(D192:E192)</f>
        <v>1.2351708252981211</v>
      </c>
      <c r="G192" s="200">
        <f t="shared" si="131"/>
        <v>2.5517495062062245E-2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0.58483829086725692</v>
      </c>
      <c r="C193" s="11">
        <v>0.17122533994256786</v>
      </c>
      <c r="D193" s="11">
        <f t="shared" si="128"/>
        <v>-0.41361295092468908</v>
      </c>
      <c r="E193" s="11">
        <v>0.21043525389741291</v>
      </c>
      <c r="F193" s="11">
        <f t="shared" si="133"/>
        <v>-0.20317769702727617</v>
      </c>
      <c r="G193" s="200">
        <f t="shared" si="131"/>
        <v>2.0701412471215486E-2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0.27767839209875245</v>
      </c>
      <c r="C194" s="11">
        <v>0.29273305573602471</v>
      </c>
      <c r="D194" s="11">
        <f t="shared" si="128"/>
        <v>1.5054663637272259E-2</v>
      </c>
      <c r="E194" s="11">
        <v>0.15423916922753672</v>
      </c>
      <c r="F194" s="11">
        <f t="shared" si="133"/>
        <v>0.16929383286480898</v>
      </c>
      <c r="G194" s="200">
        <f t="shared" si="131"/>
        <v>2.9889392529005354E-2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2.6524166473889546</v>
      </c>
      <c r="C195" s="11">
        <v>2.6217482144025057</v>
      </c>
      <c r="D195" s="11">
        <f t="shared" si="128"/>
        <v>-3.0668432986448835E-2</v>
      </c>
      <c r="E195" s="11">
        <v>0.93214297253093381</v>
      </c>
      <c r="F195" s="11">
        <f t="shared" si="133"/>
        <v>0.90147453954448498</v>
      </c>
      <c r="G195" s="200">
        <f t="shared" si="131"/>
        <v>2.0280542013314307E-2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1.7376096195824797</v>
      </c>
      <c r="C196" s="11">
        <v>1.5468804240098586</v>
      </c>
      <c r="D196" s="11">
        <f t="shared" si="128"/>
        <v>-0.19072919557262114</v>
      </c>
      <c r="E196" s="11">
        <v>0.6382746871288516</v>
      </c>
      <c r="F196" s="11">
        <f t="shared" ref="F196" si="134">SUM(D196:E196)</f>
        <v>0.44754549155623047</v>
      </c>
      <c r="G196" s="200">
        <f t="shared" si="131"/>
        <v>2.1076321461742431E-2</v>
      </c>
    </row>
    <row r="197" spans="1:14" x14ac:dyDescent="0.2">
      <c r="A197" t="str">
        <f t="shared" si="127"/>
        <v>54 Textiles, printing and other skilled trades</v>
      </c>
      <c r="B197" s="11">
        <v>0.62132071075691853</v>
      </c>
      <c r="C197" s="11">
        <v>0.72349784747668122</v>
      </c>
      <c r="D197" s="11">
        <f t="shared" si="128"/>
        <v>0.1021771367197627</v>
      </c>
      <c r="E197" s="11">
        <v>0.28990824289372885</v>
      </c>
      <c r="F197" s="11">
        <f t="shared" ref="F197" si="135">SUM(D197:E197)</f>
        <v>0.39208537961349155</v>
      </c>
      <c r="G197" s="200">
        <f t="shared" si="131"/>
        <v>2.5858462436259444E-2</v>
      </c>
    </row>
    <row r="198" spans="1:14" x14ac:dyDescent="0.2">
      <c r="A198" t="str">
        <f t="shared" si="127"/>
        <v>61 Caring personal service occupations</v>
      </c>
      <c r="B198" s="11">
        <v>4.2588310752925729</v>
      </c>
      <c r="C198" s="11">
        <v>4.9159560750629892</v>
      </c>
      <c r="D198" s="11">
        <f>C198-B198</f>
        <v>0.65712499977041627</v>
      </c>
      <c r="E198" s="11">
        <v>2.5980006364899202</v>
      </c>
      <c r="F198" s="11">
        <f>SUM(D198:E198)</f>
        <v>3.2551256362603365</v>
      </c>
      <c r="G198" s="200">
        <f t="shared" si="131"/>
        <v>3.2259460376520499E-2</v>
      </c>
    </row>
    <row r="199" spans="1:14" x14ac:dyDescent="0.2">
      <c r="A199" t="str">
        <f t="shared" si="127"/>
        <v>62 Leisure, travel and related personal service occupations</v>
      </c>
      <c r="B199" s="11">
        <v>0.74102797452191627</v>
      </c>
      <c r="C199" s="11">
        <v>0.59060050742389225</v>
      </c>
      <c r="D199" s="11">
        <f t="shared" ref="D199:D205" si="136">C199-B199</f>
        <v>-0.15042746709802401</v>
      </c>
      <c r="E199" s="11">
        <v>0.29023745092349035</v>
      </c>
      <c r="F199" s="11">
        <f t="shared" ref="F199:F200" si="137">SUM(D199:E199)</f>
        <v>0.13980998382546633</v>
      </c>
      <c r="G199" s="200">
        <f t="shared" si="131"/>
        <v>2.227809962827898E-2</v>
      </c>
    </row>
    <row r="200" spans="1:14" x14ac:dyDescent="0.2">
      <c r="A200" t="str">
        <f t="shared" si="127"/>
        <v>63 Community and civil enforcement occupations</v>
      </c>
      <c r="B200" s="11">
        <v>2.5206350573367876E-2</v>
      </c>
      <c r="C200" s="11">
        <v>1.9181835981324839E-2</v>
      </c>
      <c r="D200" s="11">
        <f t="shared" si="136"/>
        <v>-6.0245145920430378E-3</v>
      </c>
      <c r="E200" s="11">
        <v>6.8791976280903793E-3</v>
      </c>
      <c r="F200" s="11">
        <f t="shared" si="137"/>
        <v>8.5468303604734151E-4</v>
      </c>
      <c r="G200" s="200">
        <f t="shared" si="131"/>
        <v>1.6217414067872582E-2</v>
      </c>
    </row>
    <row r="201" spans="1:14" x14ac:dyDescent="0.2">
      <c r="A201" t="str">
        <f t="shared" si="127"/>
        <v>71 Sales occupations</v>
      </c>
      <c r="B201" s="11">
        <v>2.2176003388554779</v>
      </c>
      <c r="C201" s="11">
        <v>2.3158437768696607</v>
      </c>
      <c r="D201" s="11">
        <f t="shared" si="136"/>
        <v>9.8243438014182782E-2</v>
      </c>
      <c r="E201" s="11">
        <v>0.99960140296560829</v>
      </c>
      <c r="F201" s="11">
        <f t="shared" ref="F201:F202" si="138">SUM(D201:E201)</f>
        <v>1.097844840979791</v>
      </c>
      <c r="G201" s="200">
        <f t="shared" si="131"/>
        <v>2.5115974089106485E-2</v>
      </c>
    </row>
    <row r="202" spans="1:14" x14ac:dyDescent="0.2">
      <c r="A202" t="str">
        <f t="shared" si="127"/>
        <v>72 Customer service occupations</v>
      </c>
      <c r="B202" s="11">
        <v>0.68636338098825767</v>
      </c>
      <c r="C202" s="11">
        <v>0.90399435746156609</v>
      </c>
      <c r="D202" s="11">
        <f t="shared" si="136"/>
        <v>0.21763097647330842</v>
      </c>
      <c r="E202" s="11">
        <v>0.33910898291566638</v>
      </c>
      <c r="F202" s="11">
        <f t="shared" si="138"/>
        <v>0.5567399593889748</v>
      </c>
      <c r="G202" s="200">
        <f t="shared" si="131"/>
        <v>2.7128209554080129E-2</v>
      </c>
    </row>
    <row r="203" spans="1:14" x14ac:dyDescent="0.2">
      <c r="A203" t="str">
        <f t="shared" si="127"/>
        <v>81 Process, plant and machine operatives</v>
      </c>
      <c r="B203" s="11">
        <v>1.1471936922349169</v>
      </c>
      <c r="C203" s="11">
        <v>1.5359321880163053</v>
      </c>
      <c r="D203" s="11">
        <f t="shared" si="136"/>
        <v>0.38873849578138842</v>
      </c>
      <c r="E203" s="11">
        <v>0.52754626232299018</v>
      </c>
      <c r="F203" s="11">
        <f t="shared" ref="F203:F204" si="139">SUM(D203:E203)</f>
        <v>0.91628475810437859</v>
      </c>
      <c r="G203" s="200">
        <f t="shared" si="131"/>
        <v>2.5543395416361747E-2</v>
      </c>
    </row>
    <row r="204" spans="1:14" x14ac:dyDescent="0.2">
      <c r="A204" t="str">
        <f t="shared" si="127"/>
        <v>82 Transport and mobile machine drivers and operatives</v>
      </c>
      <c r="B204" s="11">
        <v>1.0898189643418523</v>
      </c>
      <c r="C204" s="11">
        <v>1.4729609249763074</v>
      </c>
      <c r="D204" s="11">
        <f t="shared" si="136"/>
        <v>0.38314196063445505</v>
      </c>
      <c r="E204" s="11">
        <v>0.67272539527974207</v>
      </c>
      <c r="F204" s="11">
        <f t="shared" si="139"/>
        <v>1.0558673559141971</v>
      </c>
      <c r="G204" s="200">
        <f t="shared" si="131"/>
        <v>3.2568914205235666E-2</v>
      </c>
    </row>
    <row r="205" spans="1:14" x14ac:dyDescent="0.2">
      <c r="A205" t="str">
        <f t="shared" si="127"/>
        <v>91 Elementary trades and related occupations</v>
      </c>
      <c r="B205" s="11">
        <v>0.3677135184574804</v>
      </c>
      <c r="C205" s="11">
        <v>0.93200577916875826</v>
      </c>
      <c r="D205" s="11">
        <f t="shared" si="136"/>
        <v>0.56429226071127792</v>
      </c>
      <c r="E205" s="11">
        <v>0.32798692122056755</v>
      </c>
      <c r="F205" s="11">
        <f t="shared" ref="F205" si="140">SUM(D205:E205)</f>
        <v>0.89227918193184541</v>
      </c>
      <c r="G205" s="200">
        <f t="shared" si="131"/>
        <v>4.3424056788720744E-2</v>
      </c>
    </row>
    <row r="206" spans="1:14" x14ac:dyDescent="0.2">
      <c r="A206" t="str">
        <f t="shared" si="127"/>
        <v>92 Elementary administration and service occupations</v>
      </c>
      <c r="B206" s="11">
        <v>2.2506676880677463</v>
      </c>
      <c r="C206" s="11">
        <v>1.7720511676764379</v>
      </c>
      <c r="D206" s="11">
        <f t="shared" ref="D206" si="141">C206-B206</f>
        <v>-0.47861652039130842</v>
      </c>
      <c r="E206" s="11">
        <v>0.9538804863797663</v>
      </c>
      <c r="F206" s="11">
        <f t="shared" ref="F206" si="142">SUM(D206:E206)</f>
        <v>0.47526396598845788</v>
      </c>
      <c r="G206" s="200">
        <f t="shared" ref="G206:G207" si="143">IF(B206&gt;0,(1+(E206/B206))^(1/($C$6-$B$6))-1,0)</f>
        <v>2.3835919435186703E-2</v>
      </c>
    </row>
    <row r="207" spans="1:14" x14ac:dyDescent="0.2">
      <c r="A207" t="str">
        <f t="shared" si="127"/>
        <v>All occupations</v>
      </c>
      <c r="B207" s="11">
        <f>SUM(B181:B206)</f>
        <v>32.119737448016593</v>
      </c>
      <c r="C207" s="11">
        <f t="shared" ref="C207:F207" si="144">SUM(C181:C206)</f>
        <v>33.889362652655578</v>
      </c>
      <c r="D207" s="11">
        <f t="shared" si="144"/>
        <v>1.7696252046389782</v>
      </c>
      <c r="E207" s="11">
        <f t="shared" si="144"/>
        <v>14.988534440616242</v>
      </c>
      <c r="F207" s="11">
        <f t="shared" si="144"/>
        <v>16.758159645255223</v>
      </c>
      <c r="G207" s="200">
        <f t="shared" si="143"/>
        <v>2.5860589299982584E-2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1.5442954249684631</v>
      </c>
      <c r="C210" s="11">
        <v>1.234635549087683</v>
      </c>
      <c r="D210" s="11">
        <f>C210-B210</f>
        <v>-0.30965987588078003</v>
      </c>
      <c r="E210" s="11">
        <v>0.6519043266430129</v>
      </c>
      <c r="F210" s="11">
        <f>SUM(D210:E210)</f>
        <v>0.34224445076223287</v>
      </c>
      <c r="G210" s="200">
        <f>IF(B210&gt;0,(1+(E210/B210))^(1/($C$6-$B$6))-1,0)</f>
        <v>2.3755143850966443E-2</v>
      </c>
    </row>
    <row r="211" spans="1:7" x14ac:dyDescent="0.2">
      <c r="A211" t="str">
        <f t="shared" si="146"/>
        <v>12 Other managers and proprietors</v>
      </c>
      <c r="B211" s="11">
        <v>0.89590763041964705</v>
      </c>
      <c r="C211" s="11">
        <v>0.90008614147947585</v>
      </c>
      <c r="D211" s="11">
        <f t="shared" ref="D211:D226" si="147">C211-B211</f>
        <v>4.1785110598288044E-3</v>
      </c>
      <c r="E211" s="11">
        <v>0.52937553807281201</v>
      </c>
      <c r="F211" s="11">
        <f t="shared" ref="F211:F218" si="148">SUM(D211:E211)</f>
        <v>0.53355404913264082</v>
      </c>
      <c r="G211" s="200">
        <f t="shared" ref="G211:G213" si="149">IF(B211&gt;0,(1+(E211/B211))^(1/($C$6-$B$6))-1,0)</f>
        <v>3.1436576262675819E-2</v>
      </c>
    </row>
    <row r="212" spans="1:7" x14ac:dyDescent="0.2">
      <c r="A212" t="str">
        <f t="shared" si="146"/>
        <v>21 Science, research, engineering and technology professionals</v>
      </c>
      <c r="B212" s="11">
        <v>0.90776800202841967</v>
      </c>
      <c r="C212" s="11">
        <v>1.0053765761929587</v>
      </c>
      <c r="D212" s="11">
        <f t="shared" si="147"/>
        <v>9.7608574164539053E-2</v>
      </c>
      <c r="E212" s="11">
        <v>0.35939023889965083</v>
      </c>
      <c r="F212" s="11">
        <f t="shared" si="148"/>
        <v>0.45699881306418988</v>
      </c>
      <c r="G212" s="200">
        <f t="shared" si="149"/>
        <v>2.248528231599467E-2</v>
      </c>
    </row>
    <row r="213" spans="1:7" x14ac:dyDescent="0.2">
      <c r="A213" t="str">
        <f t="shared" si="146"/>
        <v>22 Health professionals</v>
      </c>
      <c r="B213" s="11">
        <v>0.61028363152413856</v>
      </c>
      <c r="C213" s="11">
        <v>0.51547284531121929</v>
      </c>
      <c r="D213" s="11">
        <f t="shared" si="147"/>
        <v>-9.4810786212919274E-2</v>
      </c>
      <c r="E213" s="11">
        <v>0.30687478755825254</v>
      </c>
      <c r="F213" s="11">
        <f t="shared" si="148"/>
        <v>0.21206400134533326</v>
      </c>
      <c r="G213" s="200">
        <f t="shared" si="149"/>
        <v>2.7529207835140346E-2</v>
      </c>
    </row>
    <row r="214" spans="1:7" x14ac:dyDescent="0.2">
      <c r="A214" t="str">
        <f t="shared" si="146"/>
        <v>23 Teaching and other educational professionals</v>
      </c>
      <c r="B214" s="11">
        <v>0.21738608505260867</v>
      </c>
      <c r="C214" s="11">
        <v>0.15275778988883187</v>
      </c>
      <c r="D214" s="11">
        <f t="shared" si="147"/>
        <v>-6.46282951637768E-2</v>
      </c>
      <c r="E214" s="11">
        <v>9.4956579409020234E-2</v>
      </c>
      <c r="F214" s="11">
        <f t="shared" si="148"/>
        <v>3.0328284245243434E-2</v>
      </c>
      <c r="G214" s="200">
        <f>IF(B214&gt;0,(1+(E214/B214))^(1/($C$6-$B$6))-1,0)</f>
        <v>2.4455986497696314E-2</v>
      </c>
    </row>
    <row r="215" spans="1:7" x14ac:dyDescent="0.2">
      <c r="A215" t="str">
        <f t="shared" si="146"/>
        <v>24 Business, media and public service professionals</v>
      </c>
      <c r="B215" s="11">
        <v>0.90182334375395579</v>
      </c>
      <c r="C215" s="11">
        <v>0.81965647718982637</v>
      </c>
      <c r="D215" s="11">
        <f t="shared" si="147"/>
        <v>-8.2166866564129415E-2</v>
      </c>
      <c r="E215" s="11">
        <v>0.3812960218548731</v>
      </c>
      <c r="F215" s="11">
        <f t="shared" si="148"/>
        <v>0.29912915529074369</v>
      </c>
      <c r="G215" s="200">
        <f t="shared" ref="G215:G234" si="150">IF(B215&gt;0,(1+(E215/B215))^(1/($C$6-$B$6))-1,0)</f>
        <v>2.3787224394224982E-2</v>
      </c>
    </row>
    <row r="216" spans="1:7" x14ac:dyDescent="0.2">
      <c r="A216" t="str">
        <f t="shared" si="146"/>
        <v>31 Science, engineering and technology associate professionals</v>
      </c>
      <c r="B216" s="11">
        <v>0.42689967798464418</v>
      </c>
      <c r="C216" s="11">
        <v>0.40122521984275789</v>
      </c>
      <c r="D216" s="11">
        <f t="shared" si="147"/>
        <v>-2.5674458141886292E-2</v>
      </c>
      <c r="E216" s="11">
        <v>0.1553507370777657</v>
      </c>
      <c r="F216" s="11">
        <f t="shared" si="148"/>
        <v>0.12967627893587941</v>
      </c>
      <c r="G216" s="200">
        <f t="shared" si="150"/>
        <v>2.0905629549315741E-2</v>
      </c>
    </row>
    <row r="217" spans="1:7" x14ac:dyDescent="0.2">
      <c r="A217" t="str">
        <f t="shared" si="146"/>
        <v>32 Health and social care associate professionals</v>
      </c>
      <c r="B217" s="11">
        <v>0.42116419166885521</v>
      </c>
      <c r="C217" s="11">
        <v>0.59526508443080461</v>
      </c>
      <c r="D217" s="11">
        <f t="shared" si="147"/>
        <v>0.1741008927619494</v>
      </c>
      <c r="E217" s="11">
        <v>0.348272174348776</v>
      </c>
      <c r="F217" s="11">
        <f t="shared" si="148"/>
        <v>0.5223730671107254</v>
      </c>
      <c r="G217" s="200">
        <f t="shared" si="150"/>
        <v>4.0993660226498418E-2</v>
      </c>
    </row>
    <row r="218" spans="1:7" x14ac:dyDescent="0.2">
      <c r="A218" t="str">
        <f t="shared" si="146"/>
        <v>33 Protective service occupations</v>
      </c>
      <c r="B218" s="11">
        <v>0.39716850820528643</v>
      </c>
      <c r="C218" s="11">
        <v>0.26841345160990715</v>
      </c>
      <c r="D218" s="11">
        <f t="shared" si="147"/>
        <v>-0.12875505659537928</v>
      </c>
      <c r="E218" s="11">
        <v>9.8492287482759372E-2</v>
      </c>
      <c r="F218" s="11">
        <f t="shared" si="148"/>
        <v>-3.0262769112619908E-2</v>
      </c>
      <c r="G218" s="200">
        <f t="shared" si="150"/>
        <v>1.4878341349812363E-2</v>
      </c>
    </row>
    <row r="219" spans="1:7" x14ac:dyDescent="0.2">
      <c r="A219" t="str">
        <f t="shared" si="146"/>
        <v>34 Culture, media and sports occupations</v>
      </c>
      <c r="B219" s="11">
        <v>0.22714388887636686</v>
      </c>
      <c r="C219" s="11">
        <v>0.131980299039923</v>
      </c>
      <c r="D219" s="11">
        <f t="shared" si="147"/>
        <v>-9.5163589836443851E-2</v>
      </c>
      <c r="E219" s="11">
        <v>6.4477849040457128E-2</v>
      </c>
      <c r="F219" s="11">
        <f t="shared" ref="F219:F220" si="151">SUM(D219:E219)</f>
        <v>-3.0685740795986724E-2</v>
      </c>
      <c r="G219" s="200">
        <f t="shared" si="150"/>
        <v>1.6797779489342135E-2</v>
      </c>
    </row>
    <row r="220" spans="1:7" x14ac:dyDescent="0.2">
      <c r="A220" t="str">
        <f t="shared" si="146"/>
        <v>35 Business and public service associate professionals</v>
      </c>
      <c r="B220" s="11">
        <v>1.3504174785019665</v>
      </c>
      <c r="C220" s="11">
        <v>1.1363985775187357</v>
      </c>
      <c r="D220" s="11">
        <f t="shared" si="147"/>
        <v>-0.21401890098323073</v>
      </c>
      <c r="E220" s="11">
        <v>0.52682151287111822</v>
      </c>
      <c r="F220" s="11">
        <f t="shared" si="151"/>
        <v>0.31280261188788749</v>
      </c>
      <c r="G220" s="200">
        <f t="shared" si="150"/>
        <v>2.2202097385514152E-2</v>
      </c>
    </row>
    <row r="221" spans="1:7" x14ac:dyDescent="0.2">
      <c r="A221" t="str">
        <f t="shared" si="146"/>
        <v>41 Administrative occupations</v>
      </c>
      <c r="B221" s="11">
        <v>3.4404619698568482</v>
      </c>
      <c r="C221" s="11">
        <v>2.6101890917463964</v>
      </c>
      <c r="D221" s="11">
        <f t="shared" si="147"/>
        <v>-0.83027287811045181</v>
      </c>
      <c r="E221" s="11">
        <v>1.4607556145992071</v>
      </c>
      <c r="F221" s="11">
        <f t="shared" ref="F221:F224" si="152">SUM(D221:E221)</f>
        <v>0.6304827364887553</v>
      </c>
      <c r="G221" s="200">
        <f t="shared" si="150"/>
        <v>2.3872349678172089E-2</v>
      </c>
    </row>
    <row r="222" spans="1:7" x14ac:dyDescent="0.2">
      <c r="A222" t="str">
        <f t="shared" si="146"/>
        <v>42 Secretarial and related occupations</v>
      </c>
      <c r="B222" s="11">
        <v>0.68326574703302934</v>
      </c>
      <c r="C222" s="11">
        <v>0.13611407821491331</v>
      </c>
      <c r="D222" s="11">
        <f t="shared" si="147"/>
        <v>-0.54715166881811605</v>
      </c>
      <c r="E222" s="11">
        <v>0.18579334831362701</v>
      </c>
      <c r="F222" s="11">
        <f t="shared" si="152"/>
        <v>-0.36135832050448902</v>
      </c>
      <c r="G222" s="200">
        <f t="shared" si="150"/>
        <v>1.6164403296692775E-2</v>
      </c>
    </row>
    <row r="223" spans="1:7" x14ac:dyDescent="0.2">
      <c r="A223" t="str">
        <f t="shared" si="146"/>
        <v>51 Skilled agricultural and related trades</v>
      </c>
      <c r="B223" s="11">
        <v>0.44170582969330568</v>
      </c>
      <c r="C223" s="11">
        <v>0.42727864689414918</v>
      </c>
      <c r="D223" s="11">
        <f t="shared" si="147"/>
        <v>-1.4427182799156502E-2</v>
      </c>
      <c r="E223" s="11">
        <v>0.25707378095533795</v>
      </c>
      <c r="F223" s="11">
        <f t="shared" si="152"/>
        <v>0.24264659815618145</v>
      </c>
      <c r="G223" s="200">
        <f t="shared" si="150"/>
        <v>3.1051771784211368E-2</v>
      </c>
    </row>
    <row r="224" spans="1:7" x14ac:dyDescent="0.2">
      <c r="A224" t="str">
        <f t="shared" si="146"/>
        <v>52 Skilled metal, electrical and electronic trades</v>
      </c>
      <c r="B224" s="11">
        <v>1.5511106600666216</v>
      </c>
      <c r="C224" s="11">
        <v>1.3681833725589769</v>
      </c>
      <c r="D224" s="11">
        <f t="shared" si="147"/>
        <v>-0.18292728750764464</v>
      </c>
      <c r="E224" s="11">
        <v>0.57042383539387709</v>
      </c>
      <c r="F224" s="11">
        <f t="shared" si="152"/>
        <v>0.38749654788623245</v>
      </c>
      <c r="G224" s="200">
        <f t="shared" si="150"/>
        <v>2.1097362336464531E-2</v>
      </c>
    </row>
    <row r="225" spans="1:7" x14ac:dyDescent="0.2">
      <c r="A225" t="str">
        <f t="shared" si="146"/>
        <v>53 Skilled construction and building trades</v>
      </c>
      <c r="B225" s="11">
        <v>1.6992929903370033</v>
      </c>
      <c r="C225" s="11">
        <v>1.7473575995031603</v>
      </c>
      <c r="D225" s="11">
        <f t="shared" si="147"/>
        <v>4.8064609166156957E-2</v>
      </c>
      <c r="E225" s="11">
        <v>0.83508724790089084</v>
      </c>
      <c r="F225" s="11">
        <f t="shared" ref="F225" si="153">SUM(D225:E225)</f>
        <v>0.8831518570670478</v>
      </c>
      <c r="G225" s="200">
        <f t="shared" si="150"/>
        <v>2.7007386517232446E-2</v>
      </c>
    </row>
    <row r="226" spans="1:7" x14ac:dyDescent="0.2">
      <c r="A226" t="str">
        <f t="shared" si="146"/>
        <v>54 Textiles, printing and other skilled trades</v>
      </c>
      <c r="B226" s="11">
        <v>0.74237943094435577</v>
      </c>
      <c r="C226" s="11">
        <v>0.806713987296515</v>
      </c>
      <c r="D226" s="11">
        <f t="shared" si="147"/>
        <v>6.4334556352159233E-2</v>
      </c>
      <c r="E226" s="11">
        <v>0.31438032907486568</v>
      </c>
      <c r="F226" s="11">
        <f t="shared" ref="F226" si="154">SUM(D226:E226)</f>
        <v>0.37871488542702492</v>
      </c>
      <c r="G226" s="200">
        <f t="shared" si="150"/>
        <v>2.3819402882586882E-2</v>
      </c>
    </row>
    <row r="227" spans="1:7" x14ac:dyDescent="0.2">
      <c r="A227" t="str">
        <f t="shared" si="146"/>
        <v>61 Caring personal service occupations</v>
      </c>
      <c r="B227" s="11">
        <v>2.9309691854243995</v>
      </c>
      <c r="C227" s="11">
        <v>2.4316650756365785</v>
      </c>
      <c r="D227" s="11">
        <f>C227-B227</f>
        <v>-0.49930410978782103</v>
      </c>
      <c r="E227" s="11">
        <v>1.4547653169990717</v>
      </c>
      <c r="F227" s="11">
        <f>SUM(D227:E227)</f>
        <v>0.95546120721125072</v>
      </c>
      <c r="G227" s="200">
        <f t="shared" si="150"/>
        <v>2.7232470822591281E-2</v>
      </c>
    </row>
    <row r="228" spans="1:7" x14ac:dyDescent="0.2">
      <c r="A228" t="str">
        <f t="shared" si="146"/>
        <v>62 Leisure, travel and related personal service occupations</v>
      </c>
      <c r="B228" s="11">
        <v>0.83033654622975639</v>
      </c>
      <c r="C228" s="11">
        <v>0.65002715875754713</v>
      </c>
      <c r="D228" s="11">
        <f t="shared" ref="D228:D234" si="155">C228-B228</f>
        <v>-0.18030938747220926</v>
      </c>
      <c r="E228" s="11">
        <v>0.36377377527123245</v>
      </c>
      <c r="F228" s="11">
        <f t="shared" ref="F228:F229" si="156">SUM(D228:E228)</f>
        <v>0.18346438779902319</v>
      </c>
      <c r="G228" s="200">
        <f t="shared" si="150"/>
        <v>2.4517434393149129E-2</v>
      </c>
    </row>
    <row r="229" spans="1:7" x14ac:dyDescent="0.2">
      <c r="A229" t="str">
        <f t="shared" si="146"/>
        <v>63 Community and civil enforcement occupations</v>
      </c>
      <c r="B229" s="11">
        <v>3.9656463081024204E-2</v>
      </c>
      <c r="C229" s="11">
        <v>3.1172338526522979E-2</v>
      </c>
      <c r="D229" s="11">
        <f t="shared" si="155"/>
        <v>-8.4841245545012253E-3</v>
      </c>
      <c r="E229" s="11">
        <v>1.4484153686095376E-2</v>
      </c>
      <c r="F229" s="11">
        <f t="shared" si="156"/>
        <v>6.000029131594151E-3</v>
      </c>
      <c r="G229" s="200">
        <f t="shared" si="150"/>
        <v>2.0972273444309852E-2</v>
      </c>
    </row>
    <row r="230" spans="1:7" x14ac:dyDescent="0.2">
      <c r="A230" t="str">
        <f t="shared" si="146"/>
        <v>71 Sales occupations</v>
      </c>
      <c r="B230" s="11">
        <v>2.1516486613470103</v>
      </c>
      <c r="C230" s="11">
        <v>1.96539263233969</v>
      </c>
      <c r="D230" s="11">
        <f t="shared" si="155"/>
        <v>-0.1862560290073203</v>
      </c>
      <c r="E230" s="11">
        <v>1.023263675084608</v>
      </c>
      <c r="F230" s="11">
        <f t="shared" ref="F230:F231" si="157">SUM(D230:E230)</f>
        <v>0.83700764607728773</v>
      </c>
      <c r="G230" s="200">
        <f t="shared" si="150"/>
        <v>2.6275651583564263E-2</v>
      </c>
    </row>
    <row r="231" spans="1:7" x14ac:dyDescent="0.2">
      <c r="A231" t="str">
        <f t="shared" si="146"/>
        <v>72 Customer service occupations</v>
      </c>
      <c r="B231" s="11">
        <v>0.67159766270496768</v>
      </c>
      <c r="C231" s="11">
        <v>0.73521221460662489</v>
      </c>
      <c r="D231" s="11">
        <f t="shared" si="155"/>
        <v>6.3614551901657213E-2</v>
      </c>
      <c r="E231" s="11">
        <v>0.35576561373614612</v>
      </c>
      <c r="F231" s="11">
        <f t="shared" si="157"/>
        <v>0.41938016563780334</v>
      </c>
      <c r="G231" s="200">
        <f t="shared" si="150"/>
        <v>2.8744810523516184E-2</v>
      </c>
    </row>
    <row r="232" spans="1:7" x14ac:dyDescent="0.2">
      <c r="A232" t="str">
        <f t="shared" si="146"/>
        <v>81 Process, plant and machine operatives</v>
      </c>
      <c r="B232" s="11">
        <v>1.5612299406310455</v>
      </c>
      <c r="C232" s="11">
        <v>1.7862286787119424</v>
      </c>
      <c r="D232" s="11">
        <f t="shared" si="155"/>
        <v>0.22499873808089688</v>
      </c>
      <c r="E232" s="11">
        <v>0.76263681909571934</v>
      </c>
      <c r="F232" s="11">
        <f t="shared" ref="F232:F233" si="158">SUM(D232:E232)</f>
        <v>0.98763555717661622</v>
      </c>
      <c r="G232" s="200">
        <f t="shared" si="150"/>
        <v>2.6871948392268807E-2</v>
      </c>
    </row>
    <row r="233" spans="1:7" x14ac:dyDescent="0.2">
      <c r="A233" t="str">
        <f t="shared" si="146"/>
        <v>82 Transport and mobile machine drivers and operatives</v>
      </c>
      <c r="B233" s="11">
        <v>1.6876069014216828</v>
      </c>
      <c r="C233" s="11">
        <v>2.0379678445306122</v>
      </c>
      <c r="D233" s="11">
        <f t="shared" si="155"/>
        <v>0.3503609431089294</v>
      </c>
      <c r="E233" s="11">
        <v>1.1231640703212145</v>
      </c>
      <c r="F233" s="11">
        <f t="shared" si="158"/>
        <v>1.4735250134301439</v>
      </c>
      <c r="G233" s="200">
        <f t="shared" si="150"/>
        <v>3.4594767925449688E-2</v>
      </c>
    </row>
    <row r="234" spans="1:7" x14ac:dyDescent="0.2">
      <c r="A234" t="str">
        <f t="shared" si="146"/>
        <v>91 Elementary trades and related occupations</v>
      </c>
      <c r="B234" s="11">
        <v>0.63060604520848018</v>
      </c>
      <c r="C234" s="11">
        <v>1.382788610434045</v>
      </c>
      <c r="D234" s="11">
        <f t="shared" si="155"/>
        <v>0.75218256522556481</v>
      </c>
      <c r="E234" s="11">
        <v>0.51897334184534738</v>
      </c>
      <c r="F234" s="11">
        <f t="shared" ref="F234" si="159">SUM(D234:E234)</f>
        <v>1.2711559070709122</v>
      </c>
      <c r="G234" s="200">
        <f t="shared" si="150"/>
        <v>4.0843391670523976E-2</v>
      </c>
    </row>
    <row r="235" spans="1:7" x14ac:dyDescent="0.2">
      <c r="A235" t="str">
        <f t="shared" si="146"/>
        <v>92 Elementary administration and service occupations</v>
      </c>
      <c r="B235" s="11">
        <v>3.8660666805943706</v>
      </c>
      <c r="C235" s="11">
        <v>3.5301941783682689</v>
      </c>
      <c r="D235" s="11">
        <f t="shared" ref="D235" si="160">C235-B235</f>
        <v>-0.33587250222610177</v>
      </c>
      <c r="E235" s="11">
        <v>1.9217551797748056</v>
      </c>
      <c r="F235" s="11">
        <f t="shared" ref="F235" si="161">SUM(D235:E235)</f>
        <v>1.5858826775487038</v>
      </c>
      <c r="G235" s="200">
        <f t="shared" ref="G235:G236" si="162">IF(B235&gt;0,(1+(E235/B235))^(1/($C$6-$B$6))-1,0)</f>
        <v>2.7266331389733223E-2</v>
      </c>
    </row>
    <row r="236" spans="1:7" x14ac:dyDescent="0.2">
      <c r="A236" t="str">
        <f t="shared" si="146"/>
        <v>All occupations</v>
      </c>
      <c r="B236" s="11">
        <f>SUM(B210:B235)</f>
        <v>30.828192577558255</v>
      </c>
      <c r="C236" s="11">
        <f t="shared" ref="C236:F236" si="163">SUM(C210:C235)</f>
        <v>28.807753519718069</v>
      </c>
      <c r="D236" s="11">
        <f t="shared" si="163"/>
        <v>-2.0204390578401865</v>
      </c>
      <c r="E236" s="11">
        <f t="shared" si="163"/>
        <v>14.679308155310546</v>
      </c>
      <c r="F236" s="11">
        <f t="shared" si="163"/>
        <v>12.658869097470358</v>
      </c>
      <c r="G236" s="200">
        <f t="shared" si="162"/>
        <v>2.6303148957597555E-2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1.1161285443294304</v>
      </c>
      <c r="C239" s="11">
        <v>0.61348806946085677</v>
      </c>
      <c r="D239" s="11">
        <f>C239-B239</f>
        <v>-0.50264047486857366</v>
      </c>
      <c r="E239" s="11">
        <v>0.35866766352399915</v>
      </c>
      <c r="F239" s="11">
        <f>SUM(D239:E239)</f>
        <v>-0.14397281134457451</v>
      </c>
      <c r="G239" s="200">
        <f>IF(B239&gt;0,(1+(E239/B239))^(1/($C$6-$B$6))-1,0)</f>
        <v>1.8750542794769398E-2</v>
      </c>
    </row>
    <row r="240" spans="1:7" x14ac:dyDescent="0.2">
      <c r="A240" t="str">
        <f t="shared" si="165"/>
        <v>12 Other managers and proprietors</v>
      </c>
      <c r="B240" s="11">
        <v>0.60211673979127955</v>
      </c>
      <c r="C240" s="11">
        <v>0.38725634204566117</v>
      </c>
      <c r="D240" s="11">
        <f t="shared" ref="D240:D255" si="166">C240-B240</f>
        <v>-0.21486039774561838</v>
      </c>
      <c r="E240" s="11">
        <v>0.24400062059959257</v>
      </c>
      <c r="F240" s="11">
        <f t="shared" ref="F240:F247" si="167">SUM(D240:E240)</f>
        <v>2.914022285397419E-2</v>
      </c>
      <c r="G240" s="200">
        <f t="shared" ref="G240:G242" si="168">IF(B240&gt;0,(1+(E240/B240))^(1/($C$6-$B$6))-1,0)</f>
        <v>2.2939605423306419E-2</v>
      </c>
    </row>
    <row r="241" spans="1:7" x14ac:dyDescent="0.2">
      <c r="A241" t="str">
        <f t="shared" si="165"/>
        <v>21 Science, research, engineering and technology professionals</v>
      </c>
      <c r="B241" s="11">
        <v>0.5409219267097225</v>
      </c>
      <c r="C241" s="11">
        <v>0.41046253444825315</v>
      </c>
      <c r="D241" s="11">
        <f t="shared" si="166"/>
        <v>-0.13045939226146935</v>
      </c>
      <c r="E241" s="11">
        <v>0.15989521547885116</v>
      </c>
      <c r="F241" s="11">
        <f t="shared" si="167"/>
        <v>2.9435823217381807E-2</v>
      </c>
      <c r="G241" s="200">
        <f t="shared" si="168"/>
        <v>1.7414701102073105E-2</v>
      </c>
    </row>
    <row r="242" spans="1:7" x14ac:dyDescent="0.2">
      <c r="A242" t="str">
        <f t="shared" si="165"/>
        <v>22 Health professionals</v>
      </c>
      <c r="B242" s="11">
        <v>0.28533986907104442</v>
      </c>
      <c r="C242" s="11">
        <v>0.11563374561846979</v>
      </c>
      <c r="D242" s="11">
        <f t="shared" si="166"/>
        <v>-0.16970612345257463</v>
      </c>
      <c r="E242" s="11">
        <v>8.4818138115820535E-2</v>
      </c>
      <c r="F242" s="11">
        <f t="shared" si="167"/>
        <v>-8.4887985336754096E-2</v>
      </c>
      <c r="G242" s="200">
        <f t="shared" si="168"/>
        <v>1.7501315497944647E-2</v>
      </c>
    </row>
    <row r="243" spans="1:7" x14ac:dyDescent="0.2">
      <c r="A243" t="str">
        <f t="shared" si="165"/>
        <v>23 Teaching and other educational professionals</v>
      </c>
      <c r="B243" s="11">
        <v>0.15230138174761126</v>
      </c>
      <c r="C243" s="11">
        <v>6.9572530724176906E-2</v>
      </c>
      <c r="D243" s="11">
        <f t="shared" si="166"/>
        <v>-8.2728851023434358E-2</v>
      </c>
      <c r="E243" s="11">
        <v>5.021808316519713E-2</v>
      </c>
      <c r="F243" s="11">
        <f t="shared" si="167"/>
        <v>-3.2510767858237227E-2</v>
      </c>
      <c r="G243" s="200">
        <f>IF(B243&gt;0,(1+(E243/B243))^(1/($C$6-$B$6))-1,0)</f>
        <v>1.9179927734373381E-2</v>
      </c>
    </row>
    <row r="244" spans="1:7" x14ac:dyDescent="0.2">
      <c r="A244" t="str">
        <f t="shared" si="165"/>
        <v>24 Business, media and public service professionals</v>
      </c>
      <c r="B244" s="11">
        <v>0.54788310928797823</v>
      </c>
      <c r="C244" s="11">
        <v>0.30518991645616317</v>
      </c>
      <c r="D244" s="11">
        <f t="shared" si="166"/>
        <v>-0.24269319283181506</v>
      </c>
      <c r="E244" s="11">
        <v>0.16661052249232974</v>
      </c>
      <c r="F244" s="11">
        <f t="shared" si="167"/>
        <v>-7.608267033948532E-2</v>
      </c>
      <c r="G244" s="200">
        <f t="shared" ref="G244:G263" si="169">IF(B244&gt;0,(1+(E244/B244))^(1/($C$6-$B$6))-1,0)</f>
        <v>1.7858396045600022E-2</v>
      </c>
    </row>
    <row r="245" spans="1:7" x14ac:dyDescent="0.2">
      <c r="A245" t="str">
        <f t="shared" si="165"/>
        <v>31 Science, engineering and technology associate professionals</v>
      </c>
      <c r="B245" s="11">
        <v>0.33989705480349208</v>
      </c>
      <c r="C245" s="11">
        <v>0.21186250507740478</v>
      </c>
      <c r="D245" s="11">
        <f t="shared" si="166"/>
        <v>-0.1280345497260873</v>
      </c>
      <c r="E245" s="11">
        <v>9.3308917635450517E-2</v>
      </c>
      <c r="F245" s="11">
        <f t="shared" si="167"/>
        <v>-3.4725632090636782E-2</v>
      </c>
      <c r="G245" s="200">
        <f>IF(B245&gt;0,(1+(E245/B245))^(1/($C$6-$B$6))-1,0)</f>
        <v>1.6302831593812517E-2</v>
      </c>
    </row>
    <row r="246" spans="1:7" x14ac:dyDescent="0.2">
      <c r="A246" t="str">
        <f t="shared" si="165"/>
        <v>32 Health and social care associate professionals</v>
      </c>
      <c r="B246" s="11">
        <v>0.13856036635351887</v>
      </c>
      <c r="C246" s="11">
        <v>9.8655962810962991E-2</v>
      </c>
      <c r="D246" s="11">
        <f t="shared" si="166"/>
        <v>-3.990440354255588E-2</v>
      </c>
      <c r="E246" s="11">
        <v>6.39976259449892E-2</v>
      </c>
      <c r="F246" s="11">
        <f t="shared" si="167"/>
        <v>2.409322240243332E-2</v>
      </c>
      <c r="G246" s="200">
        <f t="shared" si="169"/>
        <v>2.5637813248578389E-2</v>
      </c>
    </row>
    <row r="247" spans="1:7" x14ac:dyDescent="0.2">
      <c r="A247" t="str">
        <f t="shared" si="165"/>
        <v>33 Protective service occupations</v>
      </c>
      <c r="B247" s="11">
        <v>0.22001804475104933</v>
      </c>
      <c r="C247" s="11">
        <v>0.11088400011782262</v>
      </c>
      <c r="D247" s="11">
        <f t="shared" si="166"/>
        <v>-0.10913404463322671</v>
      </c>
      <c r="E247" s="11">
        <v>5.2838838332948265E-2</v>
      </c>
      <c r="F247" s="11">
        <f t="shared" si="167"/>
        <v>-5.6295206300278441E-2</v>
      </c>
      <c r="G247" s="200">
        <f t="shared" si="169"/>
        <v>1.4452634174908052E-2</v>
      </c>
    </row>
    <row r="248" spans="1:7" x14ac:dyDescent="0.2">
      <c r="A248" t="str">
        <f t="shared" si="165"/>
        <v>34 Culture, media and sports occupations</v>
      </c>
      <c r="B248" s="11">
        <v>0.16028055580982462</v>
      </c>
      <c r="C248" s="11">
        <v>5.0887365927914797E-2</v>
      </c>
      <c r="D248" s="11">
        <f t="shared" si="166"/>
        <v>-0.10939318988190982</v>
      </c>
      <c r="E248" s="11">
        <v>3.1374693072437614E-2</v>
      </c>
      <c r="F248" s="11">
        <f t="shared" ref="F248:F249" si="170">SUM(D248:E248)</f>
        <v>-7.8018496809472204E-2</v>
      </c>
      <c r="G248" s="200">
        <f t="shared" si="169"/>
        <v>1.1989465999872939E-2</v>
      </c>
    </row>
    <row r="249" spans="1:7" x14ac:dyDescent="0.2">
      <c r="A249" t="str">
        <f t="shared" si="165"/>
        <v>35 Business and public service associate professionals</v>
      </c>
      <c r="B249" s="11">
        <v>0.80787136172969265</v>
      </c>
      <c r="C249" s="11">
        <v>0.42240922424229133</v>
      </c>
      <c r="D249" s="11">
        <f t="shared" si="166"/>
        <v>-0.38546213748740132</v>
      </c>
      <c r="E249" s="11">
        <v>0.22038096961348191</v>
      </c>
      <c r="F249" s="11">
        <f t="shared" si="170"/>
        <v>-0.16508116787391941</v>
      </c>
      <c r="G249" s="200">
        <f t="shared" si="169"/>
        <v>1.6210861994341741E-2</v>
      </c>
    </row>
    <row r="250" spans="1:7" x14ac:dyDescent="0.2">
      <c r="A250" t="str">
        <f t="shared" si="165"/>
        <v>41 Administrative occupations</v>
      </c>
      <c r="B250" s="11">
        <v>1.58087000685326</v>
      </c>
      <c r="C250" s="11">
        <v>0.44460415074637788</v>
      </c>
      <c r="D250" s="11">
        <f t="shared" si="166"/>
        <v>-1.1362658561068821</v>
      </c>
      <c r="E250" s="11">
        <v>0.37708988812485283</v>
      </c>
      <c r="F250" s="11">
        <f t="shared" ref="F250:F253" si="171">SUM(D250:E250)</f>
        <v>-0.75917596798202935</v>
      </c>
      <c r="G250" s="200">
        <f t="shared" si="169"/>
        <v>1.4364033935752696E-2</v>
      </c>
    </row>
    <row r="251" spans="1:7" x14ac:dyDescent="0.2">
      <c r="A251" t="str">
        <f t="shared" si="165"/>
        <v>42 Secretarial and related occupations</v>
      </c>
      <c r="B251" s="11">
        <v>0.59076001682438606</v>
      </c>
      <c r="C251" s="11">
        <v>9.410880925593007E-2</v>
      </c>
      <c r="D251" s="11">
        <f t="shared" si="166"/>
        <v>-0.49665120756845599</v>
      </c>
      <c r="E251" s="11">
        <v>0.14635944974519191</v>
      </c>
      <c r="F251" s="11">
        <f t="shared" si="171"/>
        <v>-0.35029175782326405</v>
      </c>
      <c r="G251" s="200">
        <f t="shared" si="169"/>
        <v>1.4865414380026198E-2</v>
      </c>
    </row>
    <row r="252" spans="1:7" x14ac:dyDescent="0.2">
      <c r="A252" t="str">
        <f t="shared" si="165"/>
        <v>51 Skilled agricultural and related trades</v>
      </c>
      <c r="B252" s="11">
        <v>0.37104272366047147</v>
      </c>
      <c r="C252" s="11">
        <v>0.34143299857009612</v>
      </c>
      <c r="D252" s="11">
        <f t="shared" si="166"/>
        <v>-2.9609725090375349E-2</v>
      </c>
      <c r="E252" s="11">
        <v>0.16176307244184718</v>
      </c>
      <c r="F252" s="11">
        <f t="shared" si="171"/>
        <v>0.13215334735147183</v>
      </c>
      <c r="G252" s="200">
        <f t="shared" si="169"/>
        <v>2.4415957100449637E-2</v>
      </c>
    </row>
    <row r="253" spans="1:7" x14ac:dyDescent="0.2">
      <c r="A253" t="str">
        <f t="shared" si="165"/>
        <v>52 Skilled metal, electrical and electronic trades</v>
      </c>
      <c r="B253" s="11">
        <v>0.8003946524944785</v>
      </c>
      <c r="C253" s="11">
        <v>0.36497371574614623</v>
      </c>
      <c r="D253" s="11">
        <f t="shared" si="166"/>
        <v>-0.43542093674833227</v>
      </c>
      <c r="E253" s="11">
        <v>0.2030036936198501</v>
      </c>
      <c r="F253" s="11">
        <f t="shared" si="171"/>
        <v>-0.23241724312848216</v>
      </c>
      <c r="G253" s="200">
        <f t="shared" si="169"/>
        <v>1.5183647347685403E-2</v>
      </c>
    </row>
    <row r="254" spans="1:7" x14ac:dyDescent="0.2">
      <c r="A254" t="str">
        <f t="shared" si="165"/>
        <v>53 Skilled construction and building trades</v>
      </c>
      <c r="B254" s="11">
        <v>0.81225800170402984</v>
      </c>
      <c r="C254" s="11">
        <v>0.48272513059499944</v>
      </c>
      <c r="D254" s="11">
        <f t="shared" si="166"/>
        <v>-0.3295328711090304</v>
      </c>
      <c r="E254" s="11">
        <v>0.25059654575654666</v>
      </c>
      <c r="F254" s="11">
        <f t="shared" ref="F254" si="172">SUM(D254:E254)</f>
        <v>-7.8936325352483738E-2</v>
      </c>
      <c r="G254" s="200">
        <f t="shared" si="169"/>
        <v>1.8088009168132579E-2</v>
      </c>
    </row>
    <row r="255" spans="1:7" x14ac:dyDescent="0.2">
      <c r="A255" t="str">
        <f t="shared" si="165"/>
        <v>54 Textiles, printing and other skilled trades</v>
      </c>
      <c r="B255" s="11">
        <v>0.58709472819653108</v>
      </c>
      <c r="C255" s="11">
        <v>0.37047060252535985</v>
      </c>
      <c r="D255" s="11">
        <f t="shared" si="166"/>
        <v>-0.21662412567117123</v>
      </c>
      <c r="E255" s="11">
        <v>0.18848332794312561</v>
      </c>
      <c r="F255" s="11">
        <f t="shared" ref="F255" si="173">SUM(D255:E255)</f>
        <v>-2.8140797728045619E-2</v>
      </c>
      <c r="G255" s="200">
        <f t="shared" si="169"/>
        <v>1.8734831807392549E-2</v>
      </c>
    </row>
    <row r="256" spans="1:7" x14ac:dyDescent="0.2">
      <c r="A256" t="str">
        <f t="shared" si="165"/>
        <v>61 Caring personal service occupations</v>
      </c>
      <c r="B256" s="11">
        <v>0.46004615196057541</v>
      </c>
      <c r="C256" s="11">
        <v>0.24641710778948031</v>
      </c>
      <c r="D256" s="11">
        <f>C256-B256</f>
        <v>-0.2136290441710951</v>
      </c>
      <c r="E256" s="11">
        <v>0.10649895788164243</v>
      </c>
      <c r="F256" s="11">
        <f>SUM(D256:E256)</f>
        <v>-0.10713008628945267</v>
      </c>
      <c r="G256" s="200">
        <f t="shared" si="169"/>
        <v>1.3978795047293602E-2</v>
      </c>
    </row>
    <row r="257" spans="1:7" x14ac:dyDescent="0.2">
      <c r="A257" t="str">
        <f t="shared" si="165"/>
        <v>62 Leisure, travel and related personal service occupations</v>
      </c>
      <c r="B257" s="11">
        <v>0.50703940068841313</v>
      </c>
      <c r="C257" s="11">
        <v>0.26844788586615126</v>
      </c>
      <c r="D257" s="11">
        <f t="shared" ref="D257:D263" si="174">C257-B257</f>
        <v>-0.23859151482226187</v>
      </c>
      <c r="E257" s="11">
        <v>0.16468902307638045</v>
      </c>
      <c r="F257" s="11">
        <f t="shared" ref="F257:F258" si="175">SUM(D257:E257)</f>
        <v>-7.3902491745881427E-2</v>
      </c>
      <c r="G257" s="200">
        <f t="shared" si="169"/>
        <v>1.892793207307486E-2</v>
      </c>
    </row>
    <row r="258" spans="1:7" x14ac:dyDescent="0.2">
      <c r="A258" t="str">
        <f t="shared" si="165"/>
        <v>63 Community and civil enforcement occupations</v>
      </c>
      <c r="B258" s="11">
        <v>3.1779415398341733E-2</v>
      </c>
      <c r="C258" s="11">
        <v>1.7515748859508844E-2</v>
      </c>
      <c r="D258" s="11">
        <f t="shared" si="174"/>
        <v>-1.4263666538832889E-2</v>
      </c>
      <c r="E258" s="11">
        <v>8.9168308113254137E-3</v>
      </c>
      <c r="F258" s="11">
        <f t="shared" si="175"/>
        <v>-5.3468357275074756E-3</v>
      </c>
      <c r="G258" s="200">
        <f t="shared" si="169"/>
        <v>1.6624480113846207E-2</v>
      </c>
    </row>
    <row r="259" spans="1:7" x14ac:dyDescent="0.2">
      <c r="A259" t="str">
        <f t="shared" si="165"/>
        <v>71 Sales occupations</v>
      </c>
      <c r="B259" s="11">
        <v>1.3588126684175996</v>
      </c>
      <c r="C259" s="11">
        <v>0.4866538642334669</v>
      </c>
      <c r="D259" s="11">
        <f t="shared" si="174"/>
        <v>-0.87215880418413272</v>
      </c>
      <c r="E259" s="11">
        <v>0.34244519397095347</v>
      </c>
      <c r="F259" s="11">
        <f t="shared" ref="F259:F260" si="176">SUM(D259:E259)</f>
        <v>-0.5297136102131792</v>
      </c>
      <c r="G259" s="200">
        <f t="shared" si="169"/>
        <v>1.5096593931407387E-2</v>
      </c>
    </row>
    <row r="260" spans="1:7" x14ac:dyDescent="0.2">
      <c r="A260" t="str">
        <f t="shared" si="165"/>
        <v>72 Customer service occupations</v>
      </c>
      <c r="B260" s="11">
        <v>0.33459292509036126</v>
      </c>
      <c r="C260" s="11">
        <v>0.26127386042939066</v>
      </c>
      <c r="D260" s="11">
        <f t="shared" si="174"/>
        <v>-7.3319064660970601E-2</v>
      </c>
      <c r="E260" s="11">
        <v>0.10074344852849244</v>
      </c>
      <c r="F260" s="11">
        <f t="shared" si="176"/>
        <v>2.7424383867521843E-2</v>
      </c>
      <c r="G260" s="200">
        <f t="shared" si="169"/>
        <v>1.7701809660095158E-2</v>
      </c>
    </row>
    <row r="261" spans="1:7" x14ac:dyDescent="0.2">
      <c r="A261" t="str">
        <f t="shared" si="165"/>
        <v>81 Process, plant and machine operatives</v>
      </c>
      <c r="B261" s="11">
        <v>1.2057607051087005</v>
      </c>
      <c r="C261" s="11">
        <v>0.54007584530849484</v>
      </c>
      <c r="D261" s="11">
        <f t="shared" si="174"/>
        <v>-0.66568485980020564</v>
      </c>
      <c r="E261" s="11">
        <v>0.34716487131299267</v>
      </c>
      <c r="F261" s="11">
        <f t="shared" ref="F261:F262" si="177">SUM(D261:E261)</f>
        <v>-0.31851998848721297</v>
      </c>
      <c r="G261" s="200">
        <f t="shared" si="169"/>
        <v>1.7011743451823769E-2</v>
      </c>
    </row>
    <row r="262" spans="1:7" x14ac:dyDescent="0.2">
      <c r="A262" t="str">
        <f t="shared" si="165"/>
        <v>82 Transport and mobile machine drivers and operatives</v>
      </c>
      <c r="B262" s="11">
        <v>1.4044646808482169</v>
      </c>
      <c r="C262" s="11">
        <v>0.89790290553906482</v>
      </c>
      <c r="D262" s="11">
        <f t="shared" si="174"/>
        <v>-0.50656177530915203</v>
      </c>
      <c r="E262" s="11">
        <v>0.52643931427777257</v>
      </c>
      <c r="F262" s="11">
        <f t="shared" si="177"/>
        <v>1.9877538968620545E-2</v>
      </c>
      <c r="G262" s="200">
        <f t="shared" si="169"/>
        <v>2.1448928678570178E-2</v>
      </c>
    </row>
    <row r="263" spans="1:7" x14ac:dyDescent="0.2">
      <c r="A263" t="str">
        <f t="shared" si="165"/>
        <v>91 Elementary trades and related occupations</v>
      </c>
      <c r="B263" s="11">
        <v>0.7646879211447275</v>
      </c>
      <c r="C263" s="11">
        <v>1.0007874454226087</v>
      </c>
      <c r="D263" s="11">
        <f t="shared" si="174"/>
        <v>0.23609952427788117</v>
      </c>
      <c r="E263" s="11">
        <v>0.4769759525140268</v>
      </c>
      <c r="F263" s="11">
        <f t="shared" ref="F263" si="178">SUM(D263:E263)</f>
        <v>0.71307547679190797</v>
      </c>
      <c r="G263" s="200">
        <f t="shared" si="169"/>
        <v>3.284381782121959E-2</v>
      </c>
    </row>
    <row r="264" spans="1:7" x14ac:dyDescent="0.2">
      <c r="A264" t="str">
        <f t="shared" si="165"/>
        <v>92 Elementary administration and service occupations</v>
      </c>
      <c r="B264" s="11">
        <v>3.1082906202825993</v>
      </c>
      <c r="C264" s="11">
        <v>1.5488822767073165</v>
      </c>
      <c r="D264" s="11">
        <f t="shared" ref="D264" si="179">C264-B264</f>
        <v>-1.5594083435752828</v>
      </c>
      <c r="E264" s="11">
        <v>0.92690712717909363</v>
      </c>
      <c r="F264" s="11">
        <f>SUM(D264:E264)</f>
        <v>-0.63250121639618917</v>
      </c>
      <c r="G264" s="200">
        <f t="shared" ref="G264:G265" si="180">IF(B264&gt;0,(1+(E264/B264))^(1/($C$6-$B$6))-1,0)</f>
        <v>1.7551066095594425E-2</v>
      </c>
    </row>
    <row r="265" spans="1:7" x14ac:dyDescent="0.2">
      <c r="A265" t="str">
        <f t="shared" si="165"/>
        <v>All occupations</v>
      </c>
      <c r="B265" s="11">
        <f>SUM(B239:B264)</f>
        <v>18.829213573057334</v>
      </c>
      <c r="C265" s="11">
        <f t="shared" ref="C265:F265" si="181">SUM(C239:C264)</f>
        <v>10.162574544524368</v>
      </c>
      <c r="D265" s="11">
        <f t="shared" si="181"/>
        <v>-8.666639028532968</v>
      </c>
      <c r="E265" s="11">
        <f t="shared" si="181"/>
        <v>5.8541879851591938</v>
      </c>
      <c r="F265" s="11">
        <f t="shared" si="181"/>
        <v>-2.8124510433737742</v>
      </c>
      <c r="G265" s="200">
        <f t="shared" si="180"/>
        <v>1.8211947054240119E-2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0.35982521457700906</v>
      </c>
      <c r="C268" s="11">
        <v>0.19181333605576006</v>
      </c>
      <c r="D268" s="11">
        <f>C268-B268</f>
        <v>-0.16801187852124899</v>
      </c>
      <c r="E268" s="11">
        <v>8.0768111075558757E-2</v>
      </c>
      <c r="F268" s="11">
        <f>SUM(D268:E268)</f>
        <v>-8.7243767445690235E-2</v>
      </c>
      <c r="G268" s="200">
        <f>IF(B268&gt;0,(1+(E268/B268))^(1/($C$6-$B$6))-1,0)</f>
        <v>1.3591799136215554E-2</v>
      </c>
    </row>
    <row r="269" spans="1:7" x14ac:dyDescent="0.2">
      <c r="A269" t="str">
        <f t="shared" si="183"/>
        <v>12 Other managers and proprietors</v>
      </c>
      <c r="B269" s="11">
        <v>0.28076701271021648</v>
      </c>
      <c r="C269" s="11">
        <v>0.145159107466554</v>
      </c>
      <c r="D269" s="11">
        <f t="shared" ref="D269:D284" si="184">C269-B269</f>
        <v>-0.13560790524366248</v>
      </c>
      <c r="E269" s="11">
        <v>7.2469689894485975E-2</v>
      </c>
      <c r="F269" s="11">
        <f t="shared" ref="F269:F276" si="185">SUM(D269:E269)</f>
        <v>-6.3138215349176505E-2</v>
      </c>
      <c r="G269" s="200">
        <f t="shared" ref="G269:G271" si="186">IF(B269&gt;0,(1+(E269/B269))^(1/($C$6-$B$6))-1,0)</f>
        <v>1.5425306501724911E-2</v>
      </c>
    </row>
    <row r="270" spans="1:7" x14ac:dyDescent="0.2">
      <c r="A270" t="str">
        <f t="shared" si="183"/>
        <v>21 Science, research, engineering and technology professionals</v>
      </c>
      <c r="B270" s="11">
        <v>0.23134602333034487</v>
      </c>
      <c r="C270" s="11">
        <v>0.16514153820475092</v>
      </c>
      <c r="D270" s="11">
        <f t="shared" si="184"/>
        <v>-6.6204485125593959E-2</v>
      </c>
      <c r="E270" s="11">
        <v>6.0299990531768224E-2</v>
      </c>
      <c r="F270" s="11">
        <f t="shared" si="185"/>
        <v>-5.9044945938257348E-3</v>
      </c>
      <c r="G270" s="200">
        <f t="shared" si="186"/>
        <v>1.5561590504938883E-2</v>
      </c>
    </row>
    <row r="271" spans="1:7" x14ac:dyDescent="0.2">
      <c r="A271" t="str">
        <f t="shared" si="183"/>
        <v>22 Health professionals</v>
      </c>
      <c r="B271" s="11">
        <v>9.4984426206326272E-2</v>
      </c>
      <c r="C271" s="11">
        <v>5.5393223623792433E-2</v>
      </c>
      <c r="D271" s="11">
        <f t="shared" si="184"/>
        <v>-3.959120258253384E-2</v>
      </c>
      <c r="E271" s="11">
        <v>2.8059423223592516E-2</v>
      </c>
      <c r="F271" s="11">
        <f t="shared" si="185"/>
        <v>-1.1531779358941324E-2</v>
      </c>
      <c r="G271" s="200">
        <f t="shared" si="186"/>
        <v>1.7404920611542751E-2</v>
      </c>
    </row>
    <row r="272" spans="1:7" x14ac:dyDescent="0.2">
      <c r="A272" t="str">
        <f t="shared" si="183"/>
        <v>23 Teaching and other educational professionals</v>
      </c>
      <c r="B272" s="11">
        <v>6.8724787821154751E-2</v>
      </c>
      <c r="C272" s="11">
        <v>4.0385790286552384E-2</v>
      </c>
      <c r="D272" s="11">
        <f t="shared" si="184"/>
        <v>-2.8338997534602367E-2</v>
      </c>
      <c r="E272" s="11">
        <v>2.0931938518714138E-2</v>
      </c>
      <c r="F272" s="11">
        <f t="shared" si="185"/>
        <v>-7.4070590158882288E-3</v>
      </c>
      <c r="G272" s="200">
        <f>IF(B272&gt;0,(1+(E272/B272))^(1/($C$6-$B$6))-1,0)</f>
        <v>1.7883242606098859E-2</v>
      </c>
    </row>
    <row r="273" spans="1:7" x14ac:dyDescent="0.2">
      <c r="A273" t="str">
        <f t="shared" si="183"/>
        <v>24 Business, media and public service professionals</v>
      </c>
      <c r="B273" s="11">
        <v>0.22412150113274426</v>
      </c>
      <c r="C273" s="11">
        <v>0.13064802894576608</v>
      </c>
      <c r="D273" s="11">
        <f t="shared" si="184"/>
        <v>-9.3473472186978185E-2</v>
      </c>
      <c r="E273" s="11">
        <v>5.8770983052838684E-2</v>
      </c>
      <c r="F273" s="11">
        <f t="shared" si="185"/>
        <v>-3.4702489134139501E-2</v>
      </c>
      <c r="G273" s="200">
        <f t="shared" ref="G273" si="187">IF(B273&gt;0,(1+(E273/B273))^(1/($C$6-$B$6))-1,0)</f>
        <v>1.5646381995889191E-2</v>
      </c>
    </row>
    <row r="274" spans="1:7" x14ac:dyDescent="0.2">
      <c r="A274" t="str">
        <f t="shared" si="183"/>
        <v>31 Science, engineering and technology associate professionals</v>
      </c>
      <c r="B274" s="11">
        <v>0.12172421025525113</v>
      </c>
      <c r="C274" s="11">
        <v>0.11067278363760451</v>
      </c>
      <c r="D274" s="11">
        <f t="shared" si="184"/>
        <v>-1.1051426617646617E-2</v>
      </c>
      <c r="E274" s="11">
        <v>4.0073565647060251E-2</v>
      </c>
      <c r="F274" s="11">
        <f t="shared" si="185"/>
        <v>2.9022139029413634E-2</v>
      </c>
      <c r="G274" s="200">
        <f>IF(B274&gt;0,(1+(E274/B274))^(1/($C$6-$B$6))-1,0)</f>
        <v>1.9153746826378049E-2</v>
      </c>
    </row>
    <row r="275" spans="1:7" x14ac:dyDescent="0.2">
      <c r="A275" t="str">
        <f t="shared" si="183"/>
        <v>32 Health and social care associate professionals</v>
      </c>
      <c r="B275" s="11">
        <v>3.9797887379267913E-2</v>
      </c>
      <c r="C275" s="11">
        <v>3.8892779724269022E-2</v>
      </c>
      <c r="D275" s="11">
        <f t="shared" si="184"/>
        <v>-9.0510765499889068E-4</v>
      </c>
      <c r="E275" s="11">
        <v>1.7258134080330105E-2</v>
      </c>
      <c r="F275" s="11">
        <f t="shared" si="185"/>
        <v>1.6353026425331214E-2</v>
      </c>
      <c r="G275" s="200">
        <f t="shared" ref="G275:G292" si="188">IF(B275&gt;0,(1+(E275/B275))^(1/($C$6-$B$6))-1,0)</f>
        <v>2.4305326437451535E-2</v>
      </c>
    </row>
    <row r="276" spans="1:7" x14ac:dyDescent="0.2">
      <c r="A276" t="str">
        <f t="shared" si="183"/>
        <v>33 Protective service occupations</v>
      </c>
      <c r="B276" s="11">
        <v>5.0935652467976995E-2</v>
      </c>
      <c r="C276" s="11">
        <v>3.034196343360095E-2</v>
      </c>
      <c r="D276" s="11">
        <f t="shared" si="184"/>
        <v>-2.0593689034376046E-2</v>
      </c>
      <c r="E276" s="11">
        <v>8.2874031186543334E-3</v>
      </c>
      <c r="F276" s="11">
        <f t="shared" si="185"/>
        <v>-1.2306285915721712E-2</v>
      </c>
      <c r="G276" s="200">
        <f t="shared" si="188"/>
        <v>1.010052262445571E-2</v>
      </c>
    </row>
    <row r="277" spans="1:7" x14ac:dyDescent="0.2">
      <c r="A277" t="str">
        <f t="shared" si="183"/>
        <v>34 Culture, media and sports occupations</v>
      </c>
      <c r="B277" s="11">
        <v>0.10451233475361298</v>
      </c>
      <c r="C277" s="11">
        <v>5.1815837809358112E-2</v>
      </c>
      <c r="D277" s="11">
        <f t="shared" si="184"/>
        <v>-5.2696496944254864E-2</v>
      </c>
      <c r="E277" s="11">
        <v>2.3653869538302532E-2</v>
      </c>
      <c r="F277" s="11">
        <f t="shared" ref="F277:F278" si="189">SUM(D277:E277)</f>
        <v>-2.9042627405952332E-2</v>
      </c>
      <c r="G277" s="200">
        <f t="shared" si="188"/>
        <v>1.369444096645589E-2</v>
      </c>
    </row>
    <row r="278" spans="1:7" x14ac:dyDescent="0.2">
      <c r="A278" t="str">
        <f t="shared" si="183"/>
        <v>35 Business and public service associate professionals</v>
      </c>
      <c r="B278" s="11">
        <v>0.32652167425841128</v>
      </c>
      <c r="C278" s="11">
        <v>0.19640016943119748</v>
      </c>
      <c r="D278" s="11">
        <f t="shared" si="184"/>
        <v>-0.1301215048272138</v>
      </c>
      <c r="E278" s="11">
        <v>7.3546810144576702E-2</v>
      </c>
      <c r="F278" s="11">
        <f t="shared" si="189"/>
        <v>-5.6574694682637094E-2</v>
      </c>
      <c r="G278" s="200">
        <f t="shared" si="188"/>
        <v>1.3634744298905543E-2</v>
      </c>
    </row>
    <row r="279" spans="1:7" x14ac:dyDescent="0.2">
      <c r="A279" t="str">
        <f t="shared" si="183"/>
        <v>41 Administrative occupations</v>
      </c>
      <c r="B279" s="11">
        <v>0.69095601360692382</v>
      </c>
      <c r="C279" s="11">
        <v>0.37593251306710723</v>
      </c>
      <c r="D279" s="11">
        <f t="shared" si="184"/>
        <v>-0.31502350053981659</v>
      </c>
      <c r="E279" s="11">
        <v>0.15814795069866322</v>
      </c>
      <c r="F279" s="11">
        <f t="shared" ref="F279:F282" si="190">SUM(D279:E279)</f>
        <v>-0.15687554984115337</v>
      </c>
      <c r="G279" s="200">
        <f t="shared" si="188"/>
        <v>1.3835197204641769E-2</v>
      </c>
    </row>
    <row r="280" spans="1:7" x14ac:dyDescent="0.2">
      <c r="A280" t="str">
        <f t="shared" si="183"/>
        <v>42 Secretarial and related occupations</v>
      </c>
      <c r="B280" s="11">
        <v>0.24230239847296395</v>
      </c>
      <c r="C280" s="11">
        <v>0.15834293834010793</v>
      </c>
      <c r="D280" s="11">
        <f t="shared" si="184"/>
        <v>-8.3959460132856018E-2</v>
      </c>
      <c r="E280" s="11">
        <v>7.823723839330618E-2</v>
      </c>
      <c r="F280" s="11">
        <f t="shared" si="190"/>
        <v>-5.7222217395498376E-3</v>
      </c>
      <c r="G280" s="200">
        <f t="shared" si="188"/>
        <v>1.8829712192692361E-2</v>
      </c>
    </row>
    <row r="281" spans="1:7" x14ac:dyDescent="0.2">
      <c r="A281" t="str">
        <f t="shared" si="183"/>
        <v>51 Skilled agricultural and related trades</v>
      </c>
      <c r="B281" s="11">
        <v>0.35555920043404804</v>
      </c>
      <c r="C281" s="11">
        <v>0.10112612887355658</v>
      </c>
      <c r="D281" s="11">
        <f t="shared" si="184"/>
        <v>-0.25443307156049144</v>
      </c>
      <c r="E281" s="11">
        <v>7.5739396334252806E-2</v>
      </c>
      <c r="F281" s="11">
        <f t="shared" si="190"/>
        <v>-0.17869367522623864</v>
      </c>
      <c r="G281" s="200">
        <f t="shared" si="188"/>
        <v>1.2957151582777326E-2</v>
      </c>
    </row>
    <row r="282" spans="1:7" x14ac:dyDescent="0.2">
      <c r="A282" t="str">
        <f t="shared" si="183"/>
        <v>52 Skilled metal, electrical and electronic trades</v>
      </c>
      <c r="B282" s="11">
        <v>0.37989823249173638</v>
      </c>
      <c r="C282" s="11">
        <v>0.14671212521386634</v>
      </c>
      <c r="D282" s="11">
        <f t="shared" si="184"/>
        <v>-0.23318610727787004</v>
      </c>
      <c r="E282" s="11">
        <v>7.5411917963451744E-2</v>
      </c>
      <c r="F282" s="11">
        <f t="shared" si="190"/>
        <v>-0.15777418931441828</v>
      </c>
      <c r="G282" s="200">
        <f t="shared" si="188"/>
        <v>1.2144852223792135E-2</v>
      </c>
    </row>
    <row r="283" spans="1:7" x14ac:dyDescent="0.2">
      <c r="A283" t="str">
        <f t="shared" si="183"/>
        <v>53 Skilled construction and building trades</v>
      </c>
      <c r="B283" s="11">
        <v>0.61017907266644145</v>
      </c>
      <c r="C283" s="11">
        <v>5.9034771699307292E-2</v>
      </c>
      <c r="D283" s="11">
        <f t="shared" si="184"/>
        <v>-0.55114430096713418</v>
      </c>
      <c r="E283" s="11">
        <v>7.504189890634845E-2</v>
      </c>
      <c r="F283" s="11">
        <f t="shared" ref="F283" si="191">SUM(D283:E283)</f>
        <v>-0.47610240206078575</v>
      </c>
      <c r="G283" s="200">
        <f t="shared" si="188"/>
        <v>7.7625668161371841E-3</v>
      </c>
    </row>
    <row r="284" spans="1:7" x14ac:dyDescent="0.2">
      <c r="A284" t="str">
        <f t="shared" si="183"/>
        <v>54 Textiles, printing and other skilled trades</v>
      </c>
      <c r="B284" s="11">
        <v>0.40103414122577236</v>
      </c>
      <c r="C284" s="11">
        <v>0.17000023330805139</v>
      </c>
      <c r="D284" s="11">
        <f t="shared" si="184"/>
        <v>-0.23103390791772097</v>
      </c>
      <c r="E284" s="11">
        <v>7.6896944334820028E-2</v>
      </c>
      <c r="F284" s="11">
        <f t="shared" ref="F284" si="192">SUM(D284:E284)</f>
        <v>-0.15413696358290094</v>
      </c>
      <c r="G284" s="200">
        <f t="shared" si="188"/>
        <v>1.176331567044997E-2</v>
      </c>
    </row>
    <row r="285" spans="1:7" x14ac:dyDescent="0.2">
      <c r="A285" t="str">
        <f t="shared" si="183"/>
        <v>61 Caring personal service occupations</v>
      </c>
      <c r="B285" s="11">
        <v>0.17370448631433841</v>
      </c>
      <c r="C285" s="11">
        <v>0.10271133839790224</v>
      </c>
      <c r="D285" s="11">
        <f>C285-B285</f>
        <v>-7.099314791643617E-2</v>
      </c>
      <c r="E285" s="11">
        <v>3.9041390808507208E-2</v>
      </c>
      <c r="F285" s="11">
        <f>SUM(D285:E285)</f>
        <v>-3.1951757107928962E-2</v>
      </c>
      <c r="G285" s="200">
        <f t="shared" si="188"/>
        <v>1.3607949159274213E-2</v>
      </c>
    </row>
    <row r="286" spans="1:7" x14ac:dyDescent="0.2">
      <c r="A286" t="str">
        <f t="shared" si="183"/>
        <v>62 Leisure, travel and related personal service occupations</v>
      </c>
      <c r="B286" s="11">
        <v>0.25676366462158445</v>
      </c>
      <c r="C286" s="11">
        <v>7.391229689449906E-2</v>
      </c>
      <c r="D286" s="11">
        <f t="shared" ref="D286:D292" si="193">C286-B286</f>
        <v>-0.18285136772708538</v>
      </c>
      <c r="E286" s="11">
        <v>3.9797452509335612E-2</v>
      </c>
      <c r="F286" s="11">
        <f t="shared" ref="F286:F287" si="194">SUM(D286:E286)</f>
        <v>-0.14305391521774977</v>
      </c>
      <c r="G286" s="200">
        <f t="shared" si="188"/>
        <v>9.6527741693794855E-3</v>
      </c>
    </row>
    <row r="287" spans="1:7" x14ac:dyDescent="0.2">
      <c r="A287" t="str">
        <f t="shared" si="183"/>
        <v>63 Community and civil enforcement occupations</v>
      </c>
      <c r="B287" s="11">
        <v>1.4734912148768207E-2</v>
      </c>
      <c r="C287" s="11">
        <v>2.4184498877453569E-3</v>
      </c>
      <c r="D287" s="11">
        <f t="shared" si="193"/>
        <v>-1.2316462261022849E-2</v>
      </c>
      <c r="E287" s="11">
        <v>1.2926064637039136E-3</v>
      </c>
      <c r="F287" s="11">
        <f t="shared" si="194"/>
        <v>-1.1023855797318936E-2</v>
      </c>
      <c r="G287" s="200">
        <f t="shared" si="188"/>
        <v>5.6215756919026916E-3</v>
      </c>
    </row>
    <row r="288" spans="1:7" x14ac:dyDescent="0.2">
      <c r="A288" t="str">
        <f t="shared" si="183"/>
        <v>71 Sales occupations</v>
      </c>
      <c r="B288" s="11">
        <v>0.83967302342376338</v>
      </c>
      <c r="C288" s="11">
        <v>0.25438950197428656</v>
      </c>
      <c r="D288" s="11">
        <f t="shared" si="193"/>
        <v>-0.58528352144947682</v>
      </c>
      <c r="E288" s="11">
        <v>0.11855747021065233</v>
      </c>
      <c r="F288" s="11">
        <f t="shared" ref="F288:F289" si="195">SUM(D288:E288)</f>
        <v>-0.46672605123882449</v>
      </c>
      <c r="G288" s="200">
        <f t="shared" si="188"/>
        <v>8.8439311404231447E-3</v>
      </c>
    </row>
    <row r="289" spans="1:7" x14ac:dyDescent="0.2">
      <c r="A289" t="str">
        <f t="shared" si="183"/>
        <v>72 Customer service occupations</v>
      </c>
      <c r="B289" s="11">
        <v>0.18949402600349338</v>
      </c>
      <c r="C289" s="11">
        <v>0.15257478498178859</v>
      </c>
      <c r="D289" s="11">
        <f t="shared" si="193"/>
        <v>-3.6919241021704796E-2</v>
      </c>
      <c r="E289" s="11">
        <v>5.5283297894985907E-2</v>
      </c>
      <c r="F289" s="11">
        <f t="shared" si="195"/>
        <v>1.8364056873281111E-2</v>
      </c>
      <c r="G289" s="200">
        <f t="shared" si="188"/>
        <v>1.7212552172766626E-2</v>
      </c>
    </row>
    <row r="290" spans="1:7" x14ac:dyDescent="0.2">
      <c r="A290" t="str">
        <f t="shared" si="183"/>
        <v>81 Process, plant and machine operatives</v>
      </c>
      <c r="B290" s="11">
        <v>0.75417541756076689</v>
      </c>
      <c r="C290" s="11">
        <v>0.10389420853399647</v>
      </c>
      <c r="D290" s="11">
        <f t="shared" si="193"/>
        <v>-0.65028120902677045</v>
      </c>
      <c r="E290" s="11">
        <v>7.1975118420624914E-2</v>
      </c>
      <c r="F290" s="11">
        <f t="shared" ref="F290:F291" si="196">SUM(D290:E290)</f>
        <v>-0.57830609060614557</v>
      </c>
      <c r="G290" s="200">
        <f t="shared" si="188"/>
        <v>6.0953021205649716E-3</v>
      </c>
    </row>
    <row r="291" spans="1:7" x14ac:dyDescent="0.2">
      <c r="A291" t="str">
        <f t="shared" si="183"/>
        <v>82 Transport and mobile machine drivers and operatives</v>
      </c>
      <c r="B291" s="11">
        <v>1.0005419823133919</v>
      </c>
      <c r="C291" s="11">
        <v>0.28996279517228457</v>
      </c>
      <c r="D291" s="11">
        <f t="shared" si="193"/>
        <v>-0.71057918714110735</v>
      </c>
      <c r="E291" s="11">
        <v>0.22326804475399475</v>
      </c>
      <c r="F291" s="11">
        <f t="shared" si="196"/>
        <v>-0.48731114238711259</v>
      </c>
      <c r="G291" s="200">
        <f t="shared" si="188"/>
        <v>1.3519042239668044E-2</v>
      </c>
    </row>
    <row r="292" spans="1:7" x14ac:dyDescent="0.2">
      <c r="A292" t="str">
        <f t="shared" si="183"/>
        <v>91 Elementary trades and related occupations</v>
      </c>
      <c r="B292" s="11">
        <v>0.57709315487330504</v>
      </c>
      <c r="C292" s="11">
        <v>0.58065890259527142</v>
      </c>
      <c r="D292" s="11">
        <f t="shared" si="193"/>
        <v>3.5657477219663836E-3</v>
      </c>
      <c r="E292" s="11">
        <v>0.23999857747800121</v>
      </c>
      <c r="F292" s="11">
        <f t="shared" ref="F292" si="197">SUM(D292:E292)</f>
        <v>0.2435643251999676</v>
      </c>
      <c r="G292" s="200">
        <f t="shared" si="188"/>
        <v>2.345399647416424E-2</v>
      </c>
    </row>
    <row r="293" spans="1:7" x14ac:dyDescent="0.2">
      <c r="A293" t="str">
        <f t="shared" si="183"/>
        <v>92 Elementary administration and service occupations</v>
      </c>
      <c r="B293" s="11">
        <v>1.8993042964387077</v>
      </c>
      <c r="C293" s="11">
        <v>0.54234679093666227</v>
      </c>
      <c r="D293" s="11">
        <f t="shared" ref="D293" si="198">C293-B293</f>
        <v>-1.3569575055020455</v>
      </c>
      <c r="E293" s="11">
        <v>0.27750783200842966</v>
      </c>
      <c r="F293" s="11">
        <f t="shared" ref="F293" si="199">SUM(D293:E293)</f>
        <v>-1.0794496734936159</v>
      </c>
      <c r="G293" s="200">
        <f t="shared" ref="G293:G294" si="200">IF(B293&gt;0,(1+(E293/B293))^(1/($C$6-$B$6))-1,0)</f>
        <v>9.133042072882791E-3</v>
      </c>
    </row>
    <row r="294" spans="1:7" x14ac:dyDescent="0.2">
      <c r="A294" s="24" t="str">
        <f t="shared" si="183"/>
        <v>All occupations</v>
      </c>
      <c r="B294" s="34">
        <f>SUM(B268:B293)</f>
        <v>10.28867474748832</v>
      </c>
      <c r="C294" s="34">
        <f t="shared" ref="C294:F294" si="201">SUM(C268:C293)</f>
        <v>4.2706823384956394</v>
      </c>
      <c r="D294" s="34">
        <f t="shared" si="201"/>
        <v>-6.0179924089926828</v>
      </c>
      <c r="E294" s="34">
        <f t="shared" si="201"/>
        <v>2.0903170560049604</v>
      </c>
      <c r="F294" s="34">
        <f t="shared" si="201"/>
        <v>-3.9276753529877215</v>
      </c>
      <c r="G294" s="234">
        <f t="shared" si="200"/>
        <v>1.2406805366682816E-2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Worcestershire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0.13940824843910349</v>
      </c>
      <c r="Q7" s="11">
        <f>'Occ T1'!J16</f>
        <v>8.1546817975088484</v>
      </c>
    </row>
    <row r="8" spans="1:17" x14ac:dyDescent="0.2">
      <c r="O8" t="str">
        <f>name!E11</f>
        <v>Process, plant and machine operatives</v>
      </c>
      <c r="P8" s="11">
        <f>'Occ T1'!H15</f>
        <v>3.0744179388257464E-2</v>
      </c>
      <c r="Q8" s="11">
        <f>'Occ T1'!J15</f>
        <v>5.3328748925946723</v>
      </c>
    </row>
    <row r="9" spans="1:17" x14ac:dyDescent="0.2">
      <c r="O9" t="str">
        <f>name!E10</f>
        <v>Sales and customer service occupations</v>
      </c>
      <c r="P9" s="11">
        <f>'Occ T1'!H14</f>
        <v>0.55460868155817877</v>
      </c>
      <c r="Q9" s="11">
        <f>'Occ T1'!J14</f>
        <v>5.9657344784458584</v>
      </c>
    </row>
    <row r="10" spans="1:17" x14ac:dyDescent="0.2">
      <c r="O10" t="str">
        <f>name!E9</f>
        <v>Caring, leisure and other service occupations</v>
      </c>
      <c r="P10" s="11">
        <f>'Occ T1'!H13</f>
        <v>1.4461578425446682</v>
      </c>
      <c r="Q10" s="11">
        <f>'Occ T1'!J13</f>
        <v>10.250865363816237</v>
      </c>
    </row>
    <row r="11" spans="1:17" x14ac:dyDescent="0.2">
      <c r="O11" t="str">
        <f>name!E8</f>
        <v>Skilled trades occupations</v>
      </c>
      <c r="P11" s="11">
        <f>'Occ T1'!H12</f>
        <v>-1.2351060505722913</v>
      </c>
      <c r="Q11" s="11">
        <f>'Occ T1'!J12</f>
        <v>5.5566445423447162</v>
      </c>
    </row>
    <row r="12" spans="1:17" x14ac:dyDescent="0.2">
      <c r="O12" t="str">
        <f>name!E7</f>
        <v>Administrative and secretarial occupations</v>
      </c>
      <c r="P12" s="11">
        <f>'Occ T1'!H11</f>
        <v>-0.55434479341862186</v>
      </c>
      <c r="Q12" s="11">
        <f>'Occ T1'!J11</f>
        <v>8.7728303803724081</v>
      </c>
    </row>
    <row r="13" spans="1:17" x14ac:dyDescent="0.2">
      <c r="O13" t="str">
        <f>name!E6</f>
        <v>Associate professional occupations</v>
      </c>
      <c r="P13" s="11">
        <f>'Occ T1'!H10</f>
        <v>3.7431095726058885</v>
      </c>
      <c r="Q13" s="11">
        <f>'Occ T1'!J10</f>
        <v>14.187394251310636</v>
      </c>
    </row>
    <row r="14" spans="1:17" x14ac:dyDescent="0.2">
      <c r="O14" t="str">
        <f>name!E5</f>
        <v>Professional occupations</v>
      </c>
      <c r="P14" s="11">
        <f>'Occ T1'!H9</f>
        <v>6.6333461037183525</v>
      </c>
      <c r="Q14" s="11">
        <f>'Occ T1'!J9</f>
        <v>23.502696773822439</v>
      </c>
    </row>
    <row r="15" spans="1:17" x14ac:dyDescent="0.2">
      <c r="O15" t="str">
        <f>name!E4</f>
        <v>Managers, directors and senior officials</v>
      </c>
      <c r="P15" s="11">
        <f>'Occ T1'!H8</f>
        <v>0.93307621573638144</v>
      </c>
      <c r="Q15" s="11">
        <f>'Occ T1'!J8</f>
        <v>9.0384387556135248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Worcestershire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3.2511034216192058E-2</v>
      </c>
      <c r="Q37" s="11">
        <f>'Occ T2'!J8</f>
        <v>5.2160765469252413</v>
      </c>
    </row>
    <row r="38" spans="1:17" x14ac:dyDescent="0.2">
      <c r="O38" s="10" t="str">
        <f>name!D5</f>
        <v>12 Other managers and proprietors</v>
      </c>
      <c r="P38" s="11">
        <f>'Occ T2'!H9</f>
        <v>0.90056518152018761</v>
      </c>
      <c r="Q38" s="11">
        <f>'Occ T2'!J9</f>
        <v>3.8223622086882822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3.6624189540457817</v>
      </c>
      <c r="Q39" s="11">
        <f>'Occ T2'!J10</f>
        <v>7.879632180946075</v>
      </c>
    </row>
    <row r="40" spans="1:17" x14ac:dyDescent="0.2">
      <c r="O40" s="10" t="str">
        <f>name!D7</f>
        <v>22 Health professionals</v>
      </c>
      <c r="P40" s="11">
        <f>'Occ T2'!H11</f>
        <v>0.56171869467272906</v>
      </c>
      <c r="Q40" s="11">
        <f>'Occ T2'!J11</f>
        <v>4.8398271486791034</v>
      </c>
    </row>
    <row r="41" spans="1:17" x14ac:dyDescent="0.2">
      <c r="O41" s="10" t="str">
        <f>name!D8</f>
        <v>23 Teaching and other educational professionals</v>
      </c>
      <c r="P41" s="11">
        <f>'Occ T2'!H12</f>
        <v>0.641217399750035</v>
      </c>
      <c r="Q41" s="11">
        <f>'Occ T2'!J12</f>
        <v>4.0447440761406881</v>
      </c>
    </row>
    <row r="42" spans="1:17" x14ac:dyDescent="0.2">
      <c r="O42" s="10" t="str">
        <f>name!D9</f>
        <v>24 Business, media and public service professionals</v>
      </c>
      <c r="P42" s="11">
        <f>'Occ T2'!H13</f>
        <v>1.7679910552498139</v>
      </c>
      <c r="Q42" s="11">
        <f>'Occ T2'!J13</f>
        <v>6.7384933680565817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4.5678007769886175E-2</v>
      </c>
      <c r="Q43" s="11">
        <f>'Occ T2'!J14</f>
        <v>1.1940900097739411</v>
      </c>
    </row>
    <row r="44" spans="1:17" x14ac:dyDescent="0.2">
      <c r="O44" s="10" t="str">
        <f>name!D11</f>
        <v>32 Health and social care associate professionals</v>
      </c>
      <c r="P44" s="11">
        <f>'Occ T2'!H15</f>
        <v>3.0600790844340402</v>
      </c>
      <c r="Q44" s="11">
        <f>'Occ T2'!J15</f>
        <v>6.2160366384595669</v>
      </c>
    </row>
    <row r="45" spans="1:17" x14ac:dyDescent="0.2">
      <c r="O45" s="10" t="str">
        <f>name!D12</f>
        <v>33 Protective service occupations</v>
      </c>
      <c r="P45" s="11">
        <f>'Occ T2'!H16</f>
        <v>-7.9323989054167043E-2</v>
      </c>
      <c r="Q45" s="11">
        <f>'Occ T2'!J16</f>
        <v>0.46991098935946418</v>
      </c>
    </row>
    <row r="46" spans="1:17" x14ac:dyDescent="0.2">
      <c r="O46" s="10" t="str">
        <f>name!D13</f>
        <v>34 Culture, media and sports occupations</v>
      </c>
      <c r="P46" s="11">
        <f>'Occ T2'!H17</f>
        <v>-0.12662103544736825</v>
      </c>
      <c r="Q46" s="11">
        <f>'Occ T2'!J17</f>
        <v>1.0859000048108935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0.84329750490349475</v>
      </c>
      <c r="Q47" s="11">
        <f>'Occ T2'!J18</f>
        <v>5.2214566089067693</v>
      </c>
    </row>
    <row r="48" spans="1:17" x14ac:dyDescent="0.2">
      <c r="O48" s="10" t="str">
        <f>name!D15</f>
        <v>41 Administrative occupations</v>
      </c>
      <c r="P48" s="11">
        <f>'Occ T2'!H19</f>
        <v>0.61140305123840832</v>
      </c>
      <c r="Q48" s="11">
        <f>'Occ T2'!J19</f>
        <v>8.5255058176335083</v>
      </c>
    </row>
    <row r="49" spans="15:17" x14ac:dyDescent="0.2">
      <c r="O49" s="10" t="str">
        <f>name!D16</f>
        <v>42 Secretarial and related occupations</v>
      </c>
      <c r="P49" s="11">
        <f>'Occ T2'!H20</f>
        <v>-1.1657478446570289</v>
      </c>
      <c r="Q49" s="11">
        <f>'Occ T2'!J20</f>
        <v>0.24732456273890246</v>
      </c>
    </row>
    <row r="50" spans="15:17" x14ac:dyDescent="0.2">
      <c r="O50" s="10" t="str">
        <f>name!D17</f>
        <v>51 Skilled agricultural and related trades</v>
      </c>
      <c r="P50" s="11">
        <f>'Occ T2'!H21</f>
        <v>2.6728372977736559E-2</v>
      </c>
      <c r="Q50" s="11">
        <f>'Occ T2'!J21</f>
        <v>1.1560892387569983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-0.43917327419977692</v>
      </c>
      <c r="Q51" s="11">
        <f>'Occ T2'!J22</f>
        <v>1.9072167590595677</v>
      </c>
    </row>
    <row r="52" spans="15:17" x14ac:dyDescent="0.2">
      <c r="O52" s="10" t="str">
        <f>name!D19</f>
        <v>53 Skilled construction and building trades</v>
      </c>
      <c r="P52" s="11">
        <f>'Occ T2'!H23</f>
        <v>-0.87022584363768818</v>
      </c>
      <c r="Q52" s="11">
        <f>'Occ T2'!J23</f>
        <v>1.2148181608595583</v>
      </c>
    </row>
    <row r="53" spans="15:17" x14ac:dyDescent="0.2">
      <c r="O53" s="10" t="str">
        <f>name!D20</f>
        <v>54 Textiles, printing and other skilled trades</v>
      </c>
      <c r="P53" s="11">
        <f>'Occ T2'!H24</f>
        <v>4.756469428743948E-2</v>
      </c>
      <c r="Q53" s="11">
        <f>'Occ T2'!J24</f>
        <v>1.2785203836685943</v>
      </c>
    </row>
    <row r="54" spans="15:17" x14ac:dyDescent="0.2">
      <c r="O54" s="10" t="str">
        <f>name!D21</f>
        <v>61 Caring personal service occupations</v>
      </c>
      <c r="P54" s="11">
        <f>'Occ T2'!H25</f>
        <v>1.7052734976295003</v>
      </c>
      <c r="Q54" s="11">
        <f>'Occ T2'!J25</f>
        <v>8.9076900862468911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-0.23243622309679557</v>
      </c>
      <c r="Q55" s="11">
        <f>'Occ T2'!J26</f>
        <v>1.3040990610054812</v>
      </c>
    </row>
    <row r="56" spans="15:17" x14ac:dyDescent="0.2">
      <c r="O56" s="10" t="str">
        <f>name!D23</f>
        <v>63 Community and civil enforcement occupations</v>
      </c>
      <c r="P56" s="11">
        <f>'Occ T2'!H27</f>
        <v>-2.6679431988035046E-2</v>
      </c>
      <c r="Q56" s="11">
        <f>'Occ T2'!J27</f>
        <v>3.9076216563866367E-2</v>
      </c>
    </row>
    <row r="57" spans="15:17" x14ac:dyDescent="0.2">
      <c r="O57" s="10" t="str">
        <f>name!D24</f>
        <v>71 Sales occupations</v>
      </c>
      <c r="P57" s="11">
        <f>'Occ T2'!H28</f>
        <v>-0.28685766289267178</v>
      </c>
      <c r="Q57" s="11">
        <f>'Occ T2'!J28</f>
        <v>3.6281051066167911</v>
      </c>
    </row>
    <row r="58" spans="15:17" x14ac:dyDescent="0.2">
      <c r="O58" s="10" t="str">
        <f>name!D25</f>
        <v>72 Customer service occupations</v>
      </c>
      <c r="P58" s="11">
        <f>'Occ T2'!H29</f>
        <v>0.84146634445084967</v>
      </c>
      <c r="Q58" s="11">
        <f>'Occ T2'!J29</f>
        <v>2.3376293718290659</v>
      </c>
    </row>
    <row r="59" spans="15:17" x14ac:dyDescent="0.2">
      <c r="O59" s="10" t="str">
        <f>name!D26</f>
        <v>81 Process, plant and machine operatives</v>
      </c>
      <c r="P59" s="11">
        <f>'Occ T2'!H30</f>
        <v>-6.1373344405112107E-2</v>
      </c>
      <c r="Q59" s="11">
        <f>'Occ T2'!J30</f>
        <v>2.081256457107489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9.2117523793371348E-2</v>
      </c>
      <c r="Q60" s="11">
        <f>'Occ T2'!J31</f>
        <v>3.2516184354871851</v>
      </c>
    </row>
    <row r="61" spans="15:17" x14ac:dyDescent="0.2">
      <c r="O61" s="10" t="str">
        <f>name!D28</f>
        <v>91 Elementary trades and related occupations</v>
      </c>
      <c r="P61" s="11">
        <f>'Occ T2'!H32</f>
        <v>2.4653051954263043</v>
      </c>
      <c r="Q61" s="11">
        <f>'Occ T2'!J32</f>
        <v>4.5867510199618398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-2.3258969469872017</v>
      </c>
      <c r="Q62" s="11">
        <f>'Occ T2'!J33</f>
        <v>3.5679307775470086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11.690999999999946</v>
      </c>
      <c r="Q64" s="11">
        <f>'Occ T2'!J35</f>
        <v>90.762161235829353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Worcestershire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158.20999999999998</v>
      </c>
      <c r="C8" s="305">
        <f>SUM(C9:C17)</f>
        <v>162.29100000000005</v>
      </c>
      <c r="D8" s="305">
        <f>SUM(D9:D17)</f>
        <v>169.9009999999999</v>
      </c>
      <c r="E8" s="304"/>
      <c r="F8" s="305">
        <f>SUM(F9:F17)</f>
        <v>2.2511977726342147</v>
      </c>
      <c r="G8" s="305">
        <f>SUM(G9:G17)</f>
        <v>2.9133257429276584</v>
      </c>
      <c r="H8" s="305">
        <f>SUM(H9:H17)</f>
        <v>4.3197420110578868</v>
      </c>
      <c r="I8" s="304"/>
      <c r="J8" s="305">
        <f>SUM(J9:J17)</f>
        <v>15.830522442779577</v>
      </c>
      <c r="K8" s="305">
        <f>SUM(K9:K17)</f>
        <v>20.132710572884605</v>
      </c>
      <c r="L8" s="305">
        <f>SUM(L9:L17)</f>
        <v>30.011180449349784</v>
      </c>
      <c r="M8" s="304"/>
      <c r="N8" s="305">
        <f>SUM(N9:N17)</f>
        <v>30.200819665454205</v>
      </c>
      <c r="O8" s="305">
        <f>SUM(O9:O17)</f>
        <v>32.302899264871947</v>
      </c>
      <c r="P8" s="305">
        <f>SUM(P9:P17)</f>
        <v>37.720092636875115</v>
      </c>
      <c r="Q8" s="306"/>
      <c r="R8" s="305">
        <f>SUM(R9:R17)</f>
        <v>8.9717683778530279</v>
      </c>
      <c r="S8" s="305">
        <f>SUM(S9:S17)</f>
        <v>8.849411763157061</v>
      </c>
      <c r="T8" s="305">
        <f>SUM(T9:T17)</f>
        <v>9.9167045223856878</v>
      </c>
      <c r="U8" s="306"/>
      <c r="V8" s="305">
        <f>SUM(V9:V17)</f>
        <v>8.8898733951584479</v>
      </c>
      <c r="W8" s="305">
        <f>SUM(W9:W17)</f>
        <v>9.2613652881586557</v>
      </c>
      <c r="X8" s="305">
        <f>SUM(X9:X17)</f>
        <v>10.802907324937767</v>
      </c>
      <c r="Y8" s="306"/>
      <c r="Z8" s="305">
        <f>SUM(Z9:Z17)</f>
        <v>32.1197374480166</v>
      </c>
      <c r="AA8" s="305">
        <f>SUM(AA9:AA17)</f>
        <v>33.406022170517573</v>
      </c>
      <c r="AB8" s="305">
        <f>SUM(AB9:AB17)</f>
        <v>33.889362652655578</v>
      </c>
      <c r="AC8" s="306"/>
      <c r="AD8" s="305">
        <f>SUM(AD9:AD17)</f>
        <v>30.828192577558255</v>
      </c>
      <c r="AE8" s="305">
        <f>SUM(AE9:AE17)</f>
        <v>32.445038184603568</v>
      </c>
      <c r="AF8" s="305">
        <f>SUM(AF9:AF17)</f>
        <v>28.807753519718069</v>
      </c>
      <c r="AG8" s="306"/>
      <c r="AH8" s="305">
        <f>SUM(AH9:AH17)</f>
        <v>18.829213573057334</v>
      </c>
      <c r="AI8" s="305">
        <f>SUM(AI9:AI17)</f>
        <v>16.335109953462901</v>
      </c>
      <c r="AJ8" s="305">
        <f>SUM(AJ9:AJ17)</f>
        <v>10.162574544524372</v>
      </c>
      <c r="AK8" s="306"/>
      <c r="AL8" s="305">
        <f>SUM(AL9:AL17)</f>
        <v>10.28867474748832</v>
      </c>
      <c r="AM8" s="305">
        <f>SUM(AM9:AM17)</f>
        <v>6.6451170594160445</v>
      </c>
      <c r="AN8" s="305">
        <f>SUM(AN9:AN17)</f>
        <v>4.2706823384956394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15.474594928606887</v>
      </c>
      <c r="C9" s="304">
        <f t="shared" ref="B9:D17" si="0">SUM(C21,C33,C51,C63,C75,C93)</f>
        <v>14.612039336144074</v>
      </c>
      <c r="D9" s="304">
        <f t="shared" si="0"/>
        <v>16.407671144343279</v>
      </c>
      <c r="E9" s="304"/>
      <c r="F9" s="304">
        <f t="shared" ref="F9:H17" si="1">SUM(F21,F33,F51,F63,F75,F93)</f>
        <v>0.18278384429215347</v>
      </c>
      <c r="G9" s="304">
        <f t="shared" si="1"/>
        <v>0.223416025364396</v>
      </c>
      <c r="H9" s="304">
        <f t="shared" si="1"/>
        <v>0.36119321415232702</v>
      </c>
      <c r="I9" s="304"/>
      <c r="J9" s="304">
        <f t="shared" ref="J9:L17" si="2">SUM(J21,J33,J51,J63,J75,J93)</f>
        <v>1.7331564069529692</v>
      </c>
      <c r="K9" s="304">
        <f t="shared" si="2"/>
        <v>2.0366633207143243</v>
      </c>
      <c r="L9" s="304">
        <f t="shared" si="2"/>
        <v>3.2021581403619486</v>
      </c>
      <c r="M9" s="304"/>
      <c r="N9" s="304">
        <f t="shared" ref="N9:P17" si="3">SUM(N21,N33,N51,N63,N75,N93)</f>
        <v>3.9099686911879745</v>
      </c>
      <c r="O9" s="304">
        <f t="shared" si="3"/>
        <v>3.775230515540235</v>
      </c>
      <c r="P9" s="304">
        <f t="shared" si="3"/>
        <v>4.463112620564873</v>
      </c>
      <c r="Q9" s="306"/>
      <c r="R9" s="304">
        <f t="shared" ref="R9:T9" si="4">SUM(R21,R33,R51,R63,R75,R93)</f>
        <v>0.89144929122175198</v>
      </c>
      <c r="S9" s="304">
        <f t="shared" si="4"/>
        <v>0.82826441950751084</v>
      </c>
      <c r="T9" s="304">
        <f t="shared" si="4"/>
        <v>0.97081023748011985</v>
      </c>
      <c r="U9" s="306"/>
      <c r="V9" s="304">
        <f t="shared" ref="V9:X9" si="5">SUM(V21,V33,V51,V63,V75,V93)</f>
        <v>1.1657196065875972</v>
      </c>
      <c r="W9" s="304">
        <f t="shared" si="5"/>
        <v>1.0677310316802406</v>
      </c>
      <c r="X9" s="304">
        <f t="shared" si="5"/>
        <v>1.2063853751163904</v>
      </c>
      <c r="Y9" s="306"/>
      <c r="Z9" s="304">
        <f t="shared" ref="Z9:AB9" si="6">SUM(Z21,Z33,Z51,Z63,Z75,Z93)</f>
        <v>2.7924765215683958</v>
      </c>
      <c r="AA9" s="304">
        <f t="shared" si="6"/>
        <v>2.55063353487049</v>
      </c>
      <c r="AB9" s="304">
        <f t="shared" si="6"/>
        <v>2.7315730110716312</v>
      </c>
      <c r="AC9" s="306"/>
      <c r="AD9" s="304">
        <f>SUM(AD21,AD33,AD51,AD63,AD75,AD93)</f>
        <v>2.4402030553881096</v>
      </c>
      <c r="AE9" s="304">
        <f t="shared" ref="AE9:AF9" si="7">SUM(AE21,AE33,AE51,AE63,AE75,AE93)</f>
        <v>2.3086926900895803</v>
      </c>
      <c r="AF9" s="304">
        <f t="shared" si="7"/>
        <v>2.1347216905671589</v>
      </c>
      <c r="AG9" s="306"/>
      <c r="AH9" s="304">
        <f t="shared" ref="AH9:AJ9" si="8">SUM(AH21,AH33,AH51,AH63,AH75,AH93)</f>
        <v>1.7182452841207103</v>
      </c>
      <c r="AI9" s="304">
        <f t="shared" si="8"/>
        <v>1.3880327359241358</v>
      </c>
      <c r="AJ9" s="304">
        <f t="shared" si="8"/>
        <v>1.0007444115065183</v>
      </c>
      <c r="AK9" s="306"/>
      <c r="AL9" s="304">
        <f t="shared" ref="AL9:AN9" si="9">SUM(AL21,AL33,AL51,AL63,AL75,AL93)</f>
        <v>0.64059222728722554</v>
      </c>
      <c r="AM9" s="304">
        <f t="shared" si="9"/>
        <v>0.43337506245316093</v>
      </c>
      <c r="AN9" s="304">
        <f t="shared" si="9"/>
        <v>0.33697244352231409</v>
      </c>
    </row>
    <row r="10" spans="1:40" x14ac:dyDescent="0.2">
      <c r="A10" s="13" t="str">
        <f>name!E5</f>
        <v>Professional occupations</v>
      </c>
      <c r="B10" s="304">
        <f t="shared" si="0"/>
        <v>33.504162152867906</v>
      </c>
      <c r="C10" s="304">
        <f t="shared" si="0"/>
        <v>35.801098173117943</v>
      </c>
      <c r="D10" s="304">
        <f t="shared" si="0"/>
        <v>40.137508256586273</v>
      </c>
      <c r="E10" s="304"/>
      <c r="F10" s="304">
        <f t="shared" si="1"/>
        <v>1.6582561402535665</v>
      </c>
      <c r="G10" s="304">
        <f t="shared" si="1"/>
        <v>2.1296170412711697</v>
      </c>
      <c r="H10" s="304">
        <f t="shared" si="1"/>
        <v>3.0145077676976637</v>
      </c>
      <c r="I10" s="304"/>
      <c r="J10" s="304">
        <f t="shared" si="2"/>
        <v>8.6336053172738545</v>
      </c>
      <c r="K10" s="304">
        <f t="shared" si="2"/>
        <v>10.6769564245058</v>
      </c>
      <c r="L10" s="304">
        <f t="shared" si="2"/>
        <v>14.666481423608626</v>
      </c>
      <c r="M10" s="304"/>
      <c r="N10" s="304">
        <f t="shared" si="3"/>
        <v>11.066074411277427</v>
      </c>
      <c r="O10" s="304">
        <f t="shared" si="3"/>
        <v>11.105218701456145</v>
      </c>
      <c r="P10" s="304">
        <f t="shared" si="3"/>
        <v>11.352888563124669</v>
      </c>
      <c r="Q10" s="306"/>
      <c r="R10" s="304">
        <f t="shared" ref="R10:T10" si="10">SUM(R22,R34,R52,R64,R76,R94)</f>
        <v>1.7973835013179538</v>
      </c>
      <c r="S10" s="304">
        <f t="shared" si="10"/>
        <v>1.287446211564325</v>
      </c>
      <c r="T10" s="304">
        <f t="shared" si="10"/>
        <v>1.0224888869173894</v>
      </c>
      <c r="U10" s="306"/>
      <c r="V10" s="304">
        <f t="shared" ref="V10:X10" si="11">SUM(V22,V34,V52,V64,V76,V94)</f>
        <v>1.7212413286344037</v>
      </c>
      <c r="W10" s="304">
        <f t="shared" si="11"/>
        <v>1.7773600931646807</v>
      </c>
      <c r="X10" s="304">
        <f t="shared" si="11"/>
        <v>1.8763072519278037</v>
      </c>
      <c r="Y10" s="306"/>
      <c r="Z10" s="304">
        <f t="shared" ref="Z10:AB10" si="12">SUM(Z22,Z34,Z52,Z64,Z76,Z94)</f>
        <v>3.844717366444649</v>
      </c>
      <c r="AA10" s="304">
        <f t="shared" si="12"/>
        <v>4.1572856721639022</v>
      </c>
      <c r="AB10" s="304">
        <f t="shared" si="12"/>
        <v>4.4191433664193509</v>
      </c>
      <c r="AC10" s="306"/>
      <c r="AD10" s="304">
        <f t="shared" ref="AD10:AF10" si="13">SUM(AD22,AD34,AD52,AD64,AD76,AD94)</f>
        <v>2.6372610623591224</v>
      </c>
      <c r="AE10" s="304">
        <f t="shared" si="13"/>
        <v>2.7931978858060313</v>
      </c>
      <c r="AF10" s="304">
        <f t="shared" si="13"/>
        <v>2.4932636885828359</v>
      </c>
      <c r="AG10" s="306"/>
      <c r="AH10" s="304">
        <f t="shared" ref="AH10:AJ10" si="14">SUM(AH22,AH34,AH52,AH64,AH76,AH94)</f>
        <v>1.526446286816356</v>
      </c>
      <c r="AI10" s="304">
        <f t="shared" si="14"/>
        <v>1.3853356544392748</v>
      </c>
      <c r="AJ10" s="304">
        <f t="shared" si="14"/>
        <v>0.90085872724706295</v>
      </c>
      <c r="AK10" s="306"/>
      <c r="AL10" s="304">
        <f t="shared" ref="AL10:AN10" si="15">SUM(AL22,AL34,AL52,AL64,AL76,AL94)</f>
        <v>0.6191767384905702</v>
      </c>
      <c r="AM10" s="304">
        <f t="shared" si="15"/>
        <v>0.48868048874661096</v>
      </c>
      <c r="AN10" s="304">
        <f t="shared" si="15"/>
        <v>0.39156858106086179</v>
      </c>
    </row>
    <row r="11" spans="1:40" x14ac:dyDescent="0.2">
      <c r="A11" s="13" t="str">
        <f>name!E6</f>
        <v>Associate professional occupations</v>
      </c>
      <c r="B11" s="304">
        <f>SUM(B23,B35,B53,B65,B77,B95)</f>
        <v>20.202019596778307</v>
      </c>
      <c r="C11" s="304">
        <f t="shared" si="0"/>
        <v>21.458303578224541</v>
      </c>
      <c r="D11" s="304">
        <f>SUM(D23,D35,D53,D65,D77,D95)</f>
        <v>23.945129169384217</v>
      </c>
      <c r="E11" s="304"/>
      <c r="F11" s="304">
        <f t="shared" si="1"/>
        <v>0.21292279089632812</v>
      </c>
      <c r="G11" s="304">
        <f t="shared" si="1"/>
        <v>0.28322993165089139</v>
      </c>
      <c r="H11" s="304">
        <f t="shared" si="1"/>
        <v>0.47292331493535167</v>
      </c>
      <c r="I11" s="304"/>
      <c r="J11" s="304">
        <f t="shared" si="2"/>
        <v>2.5246366793017727</v>
      </c>
      <c r="K11" s="304">
        <f t="shared" si="2"/>
        <v>3.3101871813868309</v>
      </c>
      <c r="L11" s="304">
        <f t="shared" si="2"/>
        <v>5.2173689119537983</v>
      </c>
      <c r="M11" s="304"/>
      <c r="N11" s="304">
        <f t="shared" si="3"/>
        <v>5.6136594689004298</v>
      </c>
      <c r="O11" s="304">
        <f t="shared" si="3"/>
        <v>6.1571113500985124</v>
      </c>
      <c r="P11" s="304">
        <f t="shared" si="3"/>
        <v>7.1849385812574313</v>
      </c>
      <c r="Q11" s="306"/>
      <c r="R11" s="304">
        <f t="shared" ref="R11:T11" si="16">SUM(R23,R35,R53,R65,R77,R95)</f>
        <v>1.6602853052949422</v>
      </c>
      <c r="S11" s="304">
        <f t="shared" si="16"/>
        <v>1.7263592130106931</v>
      </c>
      <c r="T11" s="304">
        <f t="shared" si="16"/>
        <v>1.738532409440249</v>
      </c>
      <c r="U11" s="306"/>
      <c r="V11" s="304">
        <f t="shared" ref="V11:X11" si="17">SUM(V23,V35,V53,V65,V77,V95)</f>
        <v>1.3421741179520217</v>
      </c>
      <c r="W11" s="304">
        <f t="shared" si="17"/>
        <v>1.3244875367275888</v>
      </c>
      <c r="X11" s="304">
        <f t="shared" si="17"/>
        <v>1.4673244661512097</v>
      </c>
      <c r="Y11" s="306"/>
      <c r="Z11" s="304">
        <f t="shared" ref="Z11:AB11" si="18">SUM(Z23,Z35,Z53,Z65,Z77,Z95)</f>
        <v>3.7154283466335931</v>
      </c>
      <c r="AA11" s="304">
        <f t="shared" si="18"/>
        <v>3.907490864829116</v>
      </c>
      <c r="AB11" s="304">
        <f t="shared" si="18"/>
        <v>4.0079362609916238</v>
      </c>
      <c r="AC11" s="306"/>
      <c r="AD11" s="304">
        <f t="shared" ref="AD11:AF11" si="19">SUM(AD23,AD35,AD53,AD65,AD77,AD95)</f>
        <v>2.822793745237119</v>
      </c>
      <c r="AE11" s="304">
        <f t="shared" si="19"/>
        <v>2.9258463822124088</v>
      </c>
      <c r="AF11" s="304">
        <f t="shared" si="19"/>
        <v>2.5332826324421278</v>
      </c>
      <c r="AG11" s="306"/>
      <c r="AH11" s="304">
        <f t="shared" ref="AH11:AJ11" si="20">SUM(AH23,AH35,AH53,AH65,AH77,AH95)</f>
        <v>1.6666273834475775</v>
      </c>
      <c r="AI11" s="304">
        <f t="shared" si="20"/>
        <v>1.3677767131906682</v>
      </c>
      <c r="AJ11" s="304">
        <f t="shared" si="20"/>
        <v>0.89469905817639683</v>
      </c>
      <c r="AK11" s="306"/>
      <c r="AL11" s="304">
        <f t="shared" ref="AL11:AN11" si="21">SUM(AL23,AL35,AL53,AL65,AL77,AL95)</f>
        <v>0.64349175911452006</v>
      </c>
      <c r="AM11" s="304">
        <f t="shared" si="21"/>
        <v>0.45581440511783161</v>
      </c>
      <c r="AN11" s="304">
        <f t="shared" si="21"/>
        <v>0.42812353403602998</v>
      </c>
    </row>
    <row r="12" spans="1:40" x14ac:dyDescent="0.2">
      <c r="A12" s="13" t="str">
        <f>name!E7</f>
        <v>Administrative and secretarial occupations</v>
      </c>
      <c r="B12" s="304">
        <f t="shared" si="0"/>
        <v>18.409721200508695</v>
      </c>
      <c r="C12" s="304">
        <f t="shared" si="0"/>
        <v>18.833017110276849</v>
      </c>
      <c r="D12" s="304">
        <f t="shared" si="0"/>
        <v>17.855376407090045</v>
      </c>
      <c r="E12" s="304"/>
      <c r="F12" s="304">
        <f t="shared" si="1"/>
        <v>0.10420598273481455</v>
      </c>
      <c r="G12" s="304">
        <f t="shared" si="1"/>
        <v>0.14596489507839333</v>
      </c>
      <c r="H12" s="304">
        <f t="shared" si="1"/>
        <v>0.24833059213464451</v>
      </c>
      <c r="I12" s="304"/>
      <c r="J12" s="304">
        <f t="shared" si="2"/>
        <v>1.1661064245064554</v>
      </c>
      <c r="K12" s="304">
        <f t="shared" si="2"/>
        <v>1.5744136646636997</v>
      </c>
      <c r="L12" s="304">
        <f t="shared" si="2"/>
        <v>2.2683933796557643</v>
      </c>
      <c r="M12" s="304"/>
      <c r="N12" s="304">
        <f t="shared" si="3"/>
        <v>3.545912182371239</v>
      </c>
      <c r="O12" s="304">
        <f t="shared" si="3"/>
        <v>4.1082685730335715</v>
      </c>
      <c r="P12" s="304">
        <f t="shared" si="3"/>
        <v>5.0610154215187739</v>
      </c>
      <c r="Q12" s="306"/>
      <c r="R12" s="304">
        <f t="shared" ref="R12:T12" si="22">SUM(R24,R36,R54,R66,R78,R96)</f>
        <v>1.4020085667233595</v>
      </c>
      <c r="S12" s="304">
        <f t="shared" si="22"/>
        <v>1.5437679474204438</v>
      </c>
      <c r="T12" s="304">
        <f t="shared" si="22"/>
        <v>1.8160476691988348</v>
      </c>
      <c r="U12" s="306"/>
      <c r="V12" s="304">
        <f t="shared" ref="V12:X12" si="23">SUM(V24,V36,V54,V66,V78,V96)</f>
        <v>1.2692050313161514</v>
      </c>
      <c r="W12" s="304">
        <f t="shared" si="23"/>
        <v>1.3454126250200136</v>
      </c>
      <c r="X12" s="304">
        <f t="shared" si="23"/>
        <v>1.5549739033005396</v>
      </c>
      <c r="Y12" s="306"/>
      <c r="Z12" s="304">
        <f t="shared" ref="Z12:AA12" si="24">SUM(Z24,Z36,Z54,Z66,Z78,Z96)</f>
        <v>3.6936668602092624</v>
      </c>
      <c r="AA12" s="304">
        <f t="shared" si="24"/>
        <v>3.7405996241554478</v>
      </c>
      <c r="AB12" s="304">
        <f>SUM(AB24,AB36,AB54,AB66,AB78,AB96)</f>
        <v>3.0873238599106565</v>
      </c>
      <c r="AC12" s="306"/>
      <c r="AD12" s="304">
        <f t="shared" ref="AD12:AE12" si="25">SUM(AD24,AD36,AD54,AD66,AD78,AD96)</f>
        <v>4.1237277168898787</v>
      </c>
      <c r="AE12" s="304">
        <f t="shared" si="25"/>
        <v>4.0050172041804188</v>
      </c>
      <c r="AF12" s="304">
        <f>SUM(AF24,AF36,AF54,AF66,AF78,AF96)</f>
        <v>2.7463031699613092</v>
      </c>
      <c r="AG12" s="306"/>
      <c r="AH12" s="304">
        <f t="shared" ref="AH12:AI12" si="26">SUM(AH24,AH36,AH54,AH66,AH78,AH96)</f>
        <v>2.1716300236776456</v>
      </c>
      <c r="AI12" s="304">
        <f t="shared" si="26"/>
        <v>1.6773487473986406</v>
      </c>
      <c r="AJ12" s="304">
        <f>SUM(AJ24,AJ36,AJ54,AJ66,AJ78,AJ96)</f>
        <v>0.53871296000230784</v>
      </c>
      <c r="AK12" s="306"/>
      <c r="AL12" s="304">
        <f t="shared" ref="AL12:AM12" si="27">SUM(AL24,AL36,AL54,AL66,AL78,AL96)</f>
        <v>0.93325841207988769</v>
      </c>
      <c r="AM12" s="304">
        <f t="shared" si="27"/>
        <v>0.69222382932621818</v>
      </c>
      <c r="AN12" s="304">
        <f>SUM(AN24,AN36,AN54,AN66,AN78,AN96)</f>
        <v>0.53427545140721533</v>
      </c>
    </row>
    <row r="13" spans="1:40" x14ac:dyDescent="0.2">
      <c r="A13" s="13" t="str">
        <f>name!E8</f>
        <v>Skilled trades occupations</v>
      </c>
      <c r="B13" s="304">
        <f t="shared" si="0"/>
        <v>16.640200415301187</v>
      </c>
      <c r="C13" s="304">
        <f t="shared" si="0"/>
        <v>16.392669521287417</v>
      </c>
      <c r="D13" s="304">
        <f t="shared" si="0"/>
        <v>15.405094364728891</v>
      </c>
      <c r="E13" s="304"/>
      <c r="F13" s="304">
        <f t="shared" si="1"/>
        <v>1.9865884017701667E-2</v>
      </c>
      <c r="G13" s="304">
        <f t="shared" si="1"/>
        <v>2.5860156554584426E-2</v>
      </c>
      <c r="H13" s="304">
        <f t="shared" si="1"/>
        <v>3.6724024439452184E-2</v>
      </c>
      <c r="I13" s="304"/>
      <c r="J13" s="304">
        <f t="shared" si="2"/>
        <v>0.27801248696571212</v>
      </c>
      <c r="K13" s="304">
        <f t="shared" si="2"/>
        <v>0.39662850564813418</v>
      </c>
      <c r="L13" s="304">
        <f t="shared" si="2"/>
        <v>0.64459336093958008</v>
      </c>
      <c r="M13" s="304"/>
      <c r="N13" s="304">
        <f t="shared" si="3"/>
        <v>0.92210928935910796</v>
      </c>
      <c r="O13" s="304">
        <f t="shared" si="3"/>
        <v>1.0803279715667788</v>
      </c>
      <c r="P13" s="304">
        <f t="shared" si="3"/>
        <v>1.3638669461137809</v>
      </c>
      <c r="Q13" s="306"/>
      <c r="R13" s="304">
        <f t="shared" ref="R13:T13" si="28">SUM(R25,R37,R55,R67,R79,R97)</f>
        <v>0.43348957161990831</v>
      </c>
      <c r="S13" s="304">
        <f t="shared" si="28"/>
        <v>0.4893739135431675</v>
      </c>
      <c r="T13" s="304">
        <f t="shared" si="28"/>
        <v>0.61041728144601504</v>
      </c>
      <c r="U13" s="306"/>
      <c r="V13" s="304">
        <f t="shared" ref="V13:X13" si="29">SUM(V25,V37,V55,V67,V79,V97)</f>
        <v>0.94574814959685227</v>
      </c>
      <c r="W13" s="304">
        <f t="shared" si="29"/>
        <v>1.0165669997028091</v>
      </c>
      <c r="X13" s="304">
        <f t="shared" si="29"/>
        <v>1.1786238973808052</v>
      </c>
      <c r="Y13" s="306"/>
      <c r="Z13" s="304">
        <f t="shared" ref="Z13:AB13" si="30">SUM(Z25,Z37,Z55,Z67,Z79,Z97)</f>
        <v>5.2890253698271072</v>
      </c>
      <c r="AA13" s="304">
        <f t="shared" si="30"/>
        <v>5.4067864105050427</v>
      </c>
      <c r="AB13" s="304">
        <f t="shared" si="30"/>
        <v>5.1848595416250696</v>
      </c>
      <c r="AC13" s="306"/>
      <c r="AD13" s="304">
        <f t="shared" ref="AD13:AF13" si="31">SUM(AD25,AD37,AD55,AD67,AD79,AD97)</f>
        <v>4.4344889110412877</v>
      </c>
      <c r="AE13" s="304">
        <f t="shared" si="31"/>
        <v>4.6878055318753677</v>
      </c>
      <c r="AF13" s="304">
        <f t="shared" si="31"/>
        <v>4.3495336062528018</v>
      </c>
      <c r="AG13" s="306"/>
      <c r="AH13" s="304">
        <f t="shared" ref="AH13:AJ13" si="32">SUM(AH25,AH37,AH55,AH67,AH79,AH97)</f>
        <v>2.5707901060555112</v>
      </c>
      <c r="AI13" s="304">
        <f t="shared" si="32"/>
        <v>2.2664699323918285</v>
      </c>
      <c r="AJ13" s="304">
        <f t="shared" si="32"/>
        <v>1.5596024474366017</v>
      </c>
      <c r="AK13" s="306"/>
      <c r="AL13" s="304">
        <f t="shared" ref="AL13:AN13" si="33">SUM(AL25,AL37,AL55,AL67,AL79,AL97)</f>
        <v>1.7466706468179982</v>
      </c>
      <c r="AM13" s="304">
        <f t="shared" si="33"/>
        <v>1.0228500994997036</v>
      </c>
      <c r="AN13" s="304">
        <f t="shared" si="33"/>
        <v>0.47687325909478168</v>
      </c>
    </row>
    <row r="14" spans="1:40" x14ac:dyDescent="0.2">
      <c r="A14" s="13" t="str">
        <f>name!E9</f>
        <v>Caring, leisure and other service occupations</v>
      </c>
      <c r="B14" s="304">
        <f t="shared" si="0"/>
        <v>15.225947749531516</v>
      </c>
      <c r="C14" s="304">
        <f t="shared" si="0"/>
        <v>15.456029941101512</v>
      </c>
      <c r="D14" s="304">
        <f t="shared" si="0"/>
        <v>16.672105592076182</v>
      </c>
      <c r="E14" s="304"/>
      <c r="F14" s="304">
        <f t="shared" si="1"/>
        <v>1.4228717572158659E-2</v>
      </c>
      <c r="G14" s="304">
        <f t="shared" si="1"/>
        <v>1.9879453563456113E-2</v>
      </c>
      <c r="H14" s="304">
        <f t="shared" si="1"/>
        <v>3.590531262836226E-2</v>
      </c>
      <c r="I14" s="304"/>
      <c r="J14" s="304">
        <f t="shared" si="2"/>
        <v>0.59422436194872796</v>
      </c>
      <c r="K14" s="304">
        <f t="shared" si="2"/>
        <v>0.82772791104884835</v>
      </c>
      <c r="L14" s="304">
        <f t="shared" si="2"/>
        <v>1.5670535489955273</v>
      </c>
      <c r="M14" s="304"/>
      <c r="N14" s="304">
        <f t="shared" si="3"/>
        <v>1.9126937482517012</v>
      </c>
      <c r="O14" s="304">
        <f t="shared" si="3"/>
        <v>2.1826482862790209</v>
      </c>
      <c r="P14" s="304">
        <f t="shared" si="3"/>
        <v>2.8823553830203088</v>
      </c>
      <c r="Q14" s="306"/>
      <c r="R14" s="304">
        <f>SUM(R26,R38,R56,R68,R80,R98)</f>
        <v>1.4873678314027596</v>
      </c>
      <c r="S14" s="304">
        <f t="shared" ref="S14:T14" si="34">SUM(S26,S38,S56,S68,S80,S98)</f>
        <v>1.442035060387409</v>
      </c>
      <c r="T14" s="304">
        <f t="shared" si="34"/>
        <v>1.6673315103678454</v>
      </c>
      <c r="U14" s="306"/>
      <c r="V14" s="304">
        <f t="shared" ref="V14:X14" si="35">SUM(V26,V38,V56,V68,V80,V98)</f>
        <v>0.94733746410110875</v>
      </c>
      <c r="W14" s="304">
        <f t="shared" si="35"/>
        <v>0.95020647250151824</v>
      </c>
      <c r="X14" s="304">
        <f t="shared" si="35"/>
        <v>1.1694340179799936</v>
      </c>
      <c r="Y14" s="306"/>
      <c r="Z14" s="304">
        <f t="shared" ref="Z14:AB14" si="36">SUM(Z26,Z38,Z56,Z68,Z80,Z98)</f>
        <v>5.0250654003878559</v>
      </c>
      <c r="AA14" s="304">
        <f t="shared" si="36"/>
        <v>5.2120629926936779</v>
      </c>
      <c r="AB14" s="304">
        <f t="shared" si="36"/>
        <v>5.5257384184682081</v>
      </c>
      <c r="AC14" s="306"/>
      <c r="AD14" s="304">
        <f t="shared" ref="AD14:AF14" si="37">SUM(AD26,AD38,AD56,AD68,AD80,AD98)</f>
        <v>3.800962194735181</v>
      </c>
      <c r="AE14" s="304">
        <f t="shared" si="37"/>
        <v>3.7668935571331685</v>
      </c>
      <c r="AF14" s="304">
        <f t="shared" si="37"/>
        <v>3.1128645729206492</v>
      </c>
      <c r="AG14" s="306"/>
      <c r="AH14" s="304">
        <f t="shared" ref="AH14:AJ14" si="38">SUM(AH26,AH38,AH56,AH68,AH80,AH98)</f>
        <v>0.99886496804733005</v>
      </c>
      <c r="AI14" s="304">
        <f t="shared" si="38"/>
        <v>0.78352272645399079</v>
      </c>
      <c r="AJ14" s="304">
        <f t="shared" si="38"/>
        <v>0.53238074251514034</v>
      </c>
      <c r="AK14" s="306"/>
      <c r="AL14" s="304">
        <f t="shared" ref="AL14:AN14" si="39">SUM(AL26,AL38,AL56,AL68,AL80,AL98)</f>
        <v>0.44520306308469088</v>
      </c>
      <c r="AM14" s="304">
        <f t="shared" si="39"/>
        <v>0.27105348104042298</v>
      </c>
      <c r="AN14" s="304">
        <f t="shared" si="39"/>
        <v>0.17904208518014664</v>
      </c>
    </row>
    <row r="15" spans="1:40" x14ac:dyDescent="0.2">
      <c r="A15" s="13" t="str">
        <f>name!E10</f>
        <v>Sales and customer service occupations</v>
      </c>
      <c r="B15" s="304">
        <f t="shared" si="0"/>
        <v>11.64116614414124</v>
      </c>
      <c r="C15" s="304">
        <f t="shared" si="0"/>
        <v>11.839864626213327</v>
      </c>
      <c r="D15" s="304">
        <f t="shared" si="0"/>
        <v>12.195774825699406</v>
      </c>
      <c r="E15" s="304"/>
      <c r="F15" s="304">
        <f t="shared" si="1"/>
        <v>2.8584501546438126E-2</v>
      </c>
      <c r="G15" s="304">
        <f t="shared" si="1"/>
        <v>4.0594743450210004E-2</v>
      </c>
      <c r="H15" s="304">
        <f t="shared" si="1"/>
        <v>6.7625009335705977E-2</v>
      </c>
      <c r="I15" s="304"/>
      <c r="J15" s="304">
        <f t="shared" si="2"/>
        <v>0.42246076192814019</v>
      </c>
      <c r="K15" s="304">
        <f t="shared" si="2"/>
        <v>0.58881631952670033</v>
      </c>
      <c r="L15" s="304">
        <f t="shared" si="2"/>
        <v>1.0268016039371883</v>
      </c>
      <c r="M15" s="304"/>
      <c r="N15" s="304">
        <f t="shared" si="3"/>
        <v>1.6277768341486716</v>
      </c>
      <c r="O15" s="304">
        <f t="shared" si="3"/>
        <v>1.8542038504751899</v>
      </c>
      <c r="P15" s="304">
        <f t="shared" si="3"/>
        <v>2.4767922617135456</v>
      </c>
      <c r="Q15" s="306"/>
      <c r="R15" s="304">
        <f t="shared" ref="R15:T15" si="40">SUM(R27,R39,R57,R69,R81,R99)</f>
        <v>0.54851465616687733</v>
      </c>
      <c r="S15" s="304">
        <f t="shared" si="40"/>
        <v>0.59189276871183416</v>
      </c>
      <c r="T15" s="304">
        <f t="shared" si="40"/>
        <v>0.77654037742906468</v>
      </c>
      <c r="U15" s="306"/>
      <c r="V15" s="304">
        <f t="shared" ref="V15:X15" si="41">SUM(V27,V39,V57,V69,V81,V99)</f>
        <v>0.56404670352018005</v>
      </c>
      <c r="W15" s="304">
        <f t="shared" si="41"/>
        <v>0.61858896261535901</v>
      </c>
      <c r="X15" s="304">
        <f t="shared" si="41"/>
        <v>0.77268058038742893</v>
      </c>
      <c r="Y15" s="306"/>
      <c r="Z15" s="304">
        <f t="shared" ref="Z15:AB15" si="42">SUM(Z27,Z39,Z57,Z69,Z81,Z99)</f>
        <v>2.9039637198437367</v>
      </c>
      <c r="AA15" s="304">
        <f t="shared" si="42"/>
        <v>3.0891066204910116</v>
      </c>
      <c r="AB15" s="304">
        <f t="shared" si="42"/>
        <v>3.219838134331225</v>
      </c>
      <c r="AC15" s="306"/>
      <c r="AD15" s="304">
        <f t="shared" ref="AD15:AF15" si="43">SUM(AD27,AD39,AD57,AD69,AD81,AD99)</f>
        <v>2.8232463240519774</v>
      </c>
      <c r="AE15" s="304">
        <f t="shared" si="43"/>
        <v>2.9965413582326068</v>
      </c>
      <c r="AF15" s="304">
        <f t="shared" si="43"/>
        <v>2.7006048469463146</v>
      </c>
      <c r="AG15" s="306"/>
      <c r="AH15" s="304">
        <f t="shared" ref="AH15:AJ15" si="44">SUM(AH27,AH39,AH57,AH69,AH81,AH99)</f>
        <v>1.6934055935079608</v>
      </c>
      <c r="AI15" s="304">
        <f t="shared" si="44"/>
        <v>1.4254857200301982</v>
      </c>
      <c r="AJ15" s="304">
        <f t="shared" si="44"/>
        <v>0.74792772466285751</v>
      </c>
      <c r="AK15" s="306"/>
      <c r="AL15" s="304">
        <f t="shared" ref="AL15:AN15" si="45">SUM(AL27,AL39,AL57,AL69,AL81,AL99)</f>
        <v>1.0291670494272567</v>
      </c>
      <c r="AM15" s="304">
        <f t="shared" si="45"/>
        <v>0.63463428268021727</v>
      </c>
      <c r="AN15" s="304">
        <f t="shared" si="45"/>
        <v>0.40696428695607506</v>
      </c>
    </row>
    <row r="16" spans="1:40" x14ac:dyDescent="0.2">
      <c r="A16" s="13" t="str">
        <f>name!E11</f>
        <v>Process, plant and machine operatives</v>
      </c>
      <c r="B16" s="304">
        <f t="shared" si="0"/>
        <v>11.057720774540197</v>
      </c>
      <c r="C16" s="304">
        <f t="shared" si="0"/>
        <v>11.397635944824572</v>
      </c>
      <c r="D16" s="304">
        <f t="shared" si="0"/>
        <v>11.088464953928463</v>
      </c>
      <c r="E16" s="304"/>
      <c r="F16" s="304">
        <f t="shared" si="1"/>
        <v>2.049431920103768E-2</v>
      </c>
      <c r="G16" s="304">
        <f t="shared" si="1"/>
        <v>3.1923432413769499E-2</v>
      </c>
      <c r="H16" s="304">
        <f t="shared" si="1"/>
        <v>6.1464073502209844E-2</v>
      </c>
      <c r="I16" s="304"/>
      <c r="J16" s="304">
        <f t="shared" si="2"/>
        <v>0.15396043282703306</v>
      </c>
      <c r="K16" s="304">
        <f t="shared" si="2"/>
        <v>0.24658103516722729</v>
      </c>
      <c r="L16" s="304">
        <f t="shared" si="2"/>
        <v>0.45826292323714479</v>
      </c>
      <c r="M16" s="304"/>
      <c r="N16" s="304">
        <f t="shared" si="3"/>
        <v>0.453386272520862</v>
      </c>
      <c r="O16" s="304">
        <f t="shared" si="3"/>
        <v>0.62388482364827214</v>
      </c>
      <c r="P16" s="304">
        <f t="shared" si="3"/>
        <v>0.99129903072097658</v>
      </c>
      <c r="Q16" s="306"/>
      <c r="R16" s="304">
        <f t="shared" ref="R16:T16" si="46">SUM(R28,R40,R58,R70,R82,R100)</f>
        <v>0.20416252508459287</v>
      </c>
      <c r="S16" s="304">
        <f t="shared" si="46"/>
        <v>0.25902247122018229</v>
      </c>
      <c r="T16" s="304">
        <f t="shared" si="46"/>
        <v>0.3420170861333045</v>
      </c>
      <c r="U16" s="306"/>
      <c r="V16" s="304">
        <f t="shared" ref="V16:X16" si="47">SUM(V28,V40,V58,V70,V82,V100)</f>
        <v>0.3749249404460997</v>
      </c>
      <c r="W16" s="304">
        <f t="shared" si="47"/>
        <v>0.44919447595761036</v>
      </c>
      <c r="X16" s="304">
        <f t="shared" si="47"/>
        <v>0.57049644954582046</v>
      </c>
      <c r="Y16" s="306"/>
      <c r="Z16" s="304">
        <f t="shared" ref="Z16:AB16" si="48">SUM(Z28,Z40,Z58,Z70,Z82,Z100)</f>
        <v>2.2370126565767681</v>
      </c>
      <c r="AA16" s="304">
        <f t="shared" si="48"/>
        <v>2.6551414464145915</v>
      </c>
      <c r="AB16" s="304">
        <f t="shared" si="48"/>
        <v>3.0088931129926118</v>
      </c>
      <c r="AC16" s="306"/>
      <c r="AD16" s="304">
        <f t="shared" ref="AD16:AF16" si="49">SUM(AD28,AD40,AD58,AD70,AD82,AD100)</f>
        <v>3.2488368420527283</v>
      </c>
      <c r="AE16" s="304">
        <f t="shared" si="49"/>
        <v>3.8678853856096853</v>
      </c>
      <c r="AF16" s="304">
        <f t="shared" si="49"/>
        <v>3.8241965232425552</v>
      </c>
      <c r="AG16" s="306"/>
      <c r="AH16" s="304">
        <f t="shared" ref="AH16:AJ16" si="50">SUM(AH28,AH40,AH58,AH70,AH82,AH100)</f>
        <v>2.6102253859569169</v>
      </c>
      <c r="AI16" s="304">
        <f t="shared" si="50"/>
        <v>2.3433539367699745</v>
      </c>
      <c r="AJ16" s="304">
        <f t="shared" si="50"/>
        <v>1.4379787508475601</v>
      </c>
      <c r="AK16" s="306"/>
      <c r="AL16" s="304">
        <f t="shared" ref="AL16:AN16" si="51">SUM(AL28,AL40,AL58,AL70,AL82,AL100)</f>
        <v>1.7547173998741585</v>
      </c>
      <c r="AM16" s="304">
        <f t="shared" si="51"/>
        <v>0.92064893762326028</v>
      </c>
      <c r="AN16" s="304">
        <f t="shared" si="51"/>
        <v>0.39385700370628113</v>
      </c>
    </row>
    <row r="17" spans="1:40" x14ac:dyDescent="0.2">
      <c r="A17" s="13" t="str">
        <f>name!E12</f>
        <v>Elementary occupations</v>
      </c>
      <c r="B17" s="304">
        <f t="shared" si="0"/>
        <v>16.054467037724052</v>
      </c>
      <c r="C17" s="304">
        <f t="shared" si="0"/>
        <v>16.500341768809783</v>
      </c>
      <c r="D17" s="304">
        <f t="shared" si="0"/>
        <v>16.193875286163149</v>
      </c>
      <c r="E17" s="304"/>
      <c r="F17" s="304">
        <f t="shared" si="1"/>
        <v>9.8555921200156361E-3</v>
      </c>
      <c r="G17" s="304">
        <f t="shared" si="1"/>
        <v>1.284006358078763E-2</v>
      </c>
      <c r="H17" s="304">
        <f t="shared" si="1"/>
        <v>2.1068702232170583E-2</v>
      </c>
      <c r="I17" s="304"/>
      <c r="J17" s="304">
        <f t="shared" si="2"/>
        <v>0.32435957107491065</v>
      </c>
      <c r="K17" s="304">
        <f t="shared" si="2"/>
        <v>0.47473621022304013</v>
      </c>
      <c r="L17" s="304">
        <f t="shared" si="2"/>
        <v>0.96006715666020925</v>
      </c>
      <c r="M17" s="304"/>
      <c r="N17" s="304">
        <f t="shared" si="3"/>
        <v>1.1492387674367901</v>
      </c>
      <c r="O17" s="304">
        <f t="shared" si="3"/>
        <v>1.4160051927742205</v>
      </c>
      <c r="P17" s="304">
        <f t="shared" si="3"/>
        <v>1.9438238288407594</v>
      </c>
      <c r="Q17" s="306"/>
      <c r="R17" s="304">
        <f t="shared" ref="R17:T17" si="52">SUM(R29,R41,R59,R71,R83,R101)</f>
        <v>0.54710712902088088</v>
      </c>
      <c r="S17" s="304">
        <f t="shared" si="52"/>
        <v>0.68124975779149644</v>
      </c>
      <c r="T17" s="304">
        <f t="shared" si="52"/>
        <v>0.97251906397286436</v>
      </c>
      <c r="U17" s="306"/>
      <c r="V17" s="304">
        <f t="shared" ref="V17:X17" si="53">SUM(V29,V41,V59,V71,V83,V101)</f>
        <v>0.55947605300403391</v>
      </c>
      <c r="W17" s="304">
        <f t="shared" si="53"/>
        <v>0.71181709078883593</v>
      </c>
      <c r="X17" s="304">
        <f t="shared" si="53"/>
        <v>1.0066813831477757</v>
      </c>
      <c r="Y17" s="306"/>
      <c r="Z17" s="304">
        <f t="shared" ref="Z17:AB17" si="54">SUM(Z29,Z41,Z59,Z71,Z83,Z101)</f>
        <v>2.618381206525227</v>
      </c>
      <c r="AA17" s="304">
        <f t="shared" si="54"/>
        <v>2.6869150043942938</v>
      </c>
      <c r="AB17" s="304">
        <f t="shared" si="54"/>
        <v>2.7040569468451969</v>
      </c>
      <c r="AC17" s="306"/>
      <c r="AD17" s="304">
        <f t="shared" ref="AD17:AF17" si="55">SUM(AD29,AD41,AD59,AD71,AD83,AD101)</f>
        <v>4.4966727258028509</v>
      </c>
      <c r="AE17" s="304">
        <f t="shared" si="55"/>
        <v>5.0931581894643019</v>
      </c>
      <c r="AF17" s="304">
        <f t="shared" si="55"/>
        <v>4.9129827888023136</v>
      </c>
      <c r="AG17" s="306"/>
      <c r="AH17" s="304">
        <f t="shared" ref="AH17:AJ17" si="56">SUM(AH29,AH41,AH59,AH71,AH83,AH101)</f>
        <v>3.8729785414273263</v>
      </c>
      <c r="AI17" s="304">
        <f t="shared" si="56"/>
        <v>3.6977837868641883</v>
      </c>
      <c r="AJ17" s="304">
        <f t="shared" si="56"/>
        <v>2.5496697221299263</v>
      </c>
      <c r="AK17" s="306"/>
      <c r="AL17" s="304">
        <f t="shared" ref="AL17:AN17" si="57">SUM(AL29,AL41,AL59,AL71,AL83,AL101)</f>
        <v>2.4763974513120135</v>
      </c>
      <c r="AM17" s="304">
        <f t="shared" si="57"/>
        <v>1.7258364729286177</v>
      </c>
      <c r="AN17" s="304">
        <f t="shared" si="57"/>
        <v>1.1230056935319339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4.0499999999999972</v>
      </c>
      <c r="C20" s="305">
        <f>SUM(C21:C29)</f>
        <v>4.1550000000000011</v>
      </c>
      <c r="D20" s="305">
        <f>SUM(D21:D29)</f>
        <v>4.194999999999995</v>
      </c>
      <c r="E20" s="304"/>
      <c r="F20" s="305">
        <f>SUM(F21:F29)</f>
        <v>3.7978724239602725E-2</v>
      </c>
      <c r="G20" s="305">
        <f>SUM(G21:G29)</f>
        <v>5.2120024469411705E-2</v>
      </c>
      <c r="H20" s="305">
        <f>SUM(H21:H29)</f>
        <v>8.4024003013749349E-2</v>
      </c>
      <c r="I20" s="304"/>
      <c r="J20" s="305">
        <f>SUM(J21:J29)</f>
        <v>0.23545649676628452</v>
      </c>
      <c r="K20" s="305">
        <f>SUM(K21:K29)</f>
        <v>0.31625129145684017</v>
      </c>
      <c r="L20" s="305">
        <f>SUM(L21:L29)</f>
        <v>0.50417856407613371</v>
      </c>
      <c r="M20" s="304"/>
      <c r="N20" s="305">
        <f>SUM(N21:N29)</f>
        <v>0.64425334701293113</v>
      </c>
      <c r="O20" s="305">
        <f>SUM(O21:O29)</f>
        <v>0.70776150784848568</v>
      </c>
      <c r="P20" s="305">
        <f>SUM(P21:P29)</f>
        <v>0.8312479602845354</v>
      </c>
      <c r="Q20" s="306"/>
      <c r="R20" s="305">
        <f>SUM(R21:R29)</f>
        <v>0.1474186600887942</v>
      </c>
      <c r="S20" s="305">
        <f>SUM(S21:S29)</f>
        <v>0.16411342434684459</v>
      </c>
      <c r="T20" s="305">
        <f>SUM(T21:T29)</f>
        <v>0.19725640046758419</v>
      </c>
      <c r="U20" s="306"/>
      <c r="V20" s="305">
        <f>SUM(V21:V29)</f>
        <v>0.35375783729270294</v>
      </c>
      <c r="W20" s="305">
        <f>SUM(W21:W29)</f>
        <v>0.38708558458092734</v>
      </c>
      <c r="X20" s="305">
        <f>SUM(X21:X29)</f>
        <v>0.45451655016867831</v>
      </c>
      <c r="Y20" s="306"/>
      <c r="Z20" s="305">
        <f>SUM(Z21:Z29)</f>
        <v>0.68169256604850914</v>
      </c>
      <c r="AA20" s="305">
        <f>SUM(AA21:AA29)</f>
        <v>0.72457344571181648</v>
      </c>
      <c r="AB20" s="305">
        <f>SUM(AB21:AB29)</f>
        <v>0.75315298061939295</v>
      </c>
      <c r="AC20" s="306"/>
      <c r="AD20" s="305">
        <f>SUM(AD21:AD29)</f>
        <v>0.78265153366937446</v>
      </c>
      <c r="AE20" s="305">
        <f>SUM(AE21:AE29)</f>
        <v>0.84860161017832147</v>
      </c>
      <c r="AF20" s="305">
        <f>SUM(AF21:AF29)</f>
        <v>0.75700562608114841</v>
      </c>
      <c r="AG20" s="306"/>
      <c r="AH20" s="305">
        <f>SUM(AH21:AH29)</f>
        <v>0.56627073324981547</v>
      </c>
      <c r="AI20" s="305">
        <f>SUM(AI21:AI29)</f>
        <v>0.49703073576690099</v>
      </c>
      <c r="AJ20" s="305">
        <f>SUM(AJ21:AJ29)</f>
        <v>0.3302884062305832</v>
      </c>
      <c r="AK20" s="306"/>
      <c r="AL20" s="305">
        <f>SUM(AL21:AL29)</f>
        <v>0.60052010163198255</v>
      </c>
      <c r="AM20" s="305">
        <f>SUM(AM21:AM29)</f>
        <v>0.45746237564045217</v>
      </c>
      <c r="AN20" s="305">
        <f>SUM(AN21:AN29)</f>
        <v>0.28332950905818999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0.33396150309381889</v>
      </c>
      <c r="C21" s="304">
        <f t="shared" ref="C21:D21" si="59">SUM(G21,K21,O21,S21,W21,AA21,AE21,AI21,AM21)</f>
        <v>0.32600180028071646</v>
      </c>
      <c r="D21" s="304">
        <f t="shared" si="59"/>
        <v>0.34991314119107408</v>
      </c>
      <c r="E21" s="304"/>
      <c r="F21" s="304">
        <v>7.3464122442316307E-3</v>
      </c>
      <c r="G21" s="304">
        <v>9.7293751733482092E-3</v>
      </c>
      <c r="H21" s="304">
        <v>1.491646220698668E-2</v>
      </c>
      <c r="I21" s="304"/>
      <c r="J21" s="304">
        <v>4.3089368299269841E-2</v>
      </c>
      <c r="K21" s="304">
        <v>5.0648914829786673E-2</v>
      </c>
      <c r="L21" s="304">
        <v>7.1546036370395666E-2</v>
      </c>
      <c r="M21" s="304"/>
      <c r="N21" s="304">
        <v>6.6561940691196336E-2</v>
      </c>
      <c r="O21" s="304">
        <v>6.3253477133246402E-2</v>
      </c>
      <c r="P21" s="304">
        <v>7.0065892247457087E-2</v>
      </c>
      <c r="Q21" s="306"/>
      <c r="R21" s="304">
        <v>1.1034629609701321E-2</v>
      </c>
      <c r="S21" s="304">
        <v>1.0910640362098057E-2</v>
      </c>
      <c r="T21" s="304">
        <v>1.1182322042000009E-2</v>
      </c>
      <c r="U21" s="306"/>
      <c r="V21" s="304">
        <v>2.1074624336525523E-2</v>
      </c>
      <c r="W21" s="304">
        <v>1.8833000255552186E-2</v>
      </c>
      <c r="X21" s="304">
        <v>1.9544030559611188E-2</v>
      </c>
      <c r="Y21" s="306"/>
      <c r="Z21" s="304">
        <v>5.5685577127991041E-2</v>
      </c>
      <c r="AA21" s="304">
        <v>6.0304120190653399E-2</v>
      </c>
      <c r="AB21" s="304">
        <v>7.0616049777976309E-2</v>
      </c>
      <c r="AC21" s="306"/>
      <c r="AD21" s="304">
        <v>5.4946644504036343E-2</v>
      </c>
      <c r="AE21" s="304">
        <v>5.612639382405233E-2</v>
      </c>
      <c r="AF21" s="304">
        <v>4.7888396540396713E-2</v>
      </c>
      <c r="AG21" s="306"/>
      <c r="AH21" s="304">
        <v>2.9846503979458441E-2</v>
      </c>
      <c r="AI21" s="304">
        <v>2.3077198654276963E-2</v>
      </c>
      <c r="AJ21" s="304">
        <v>1.3015785676840487E-2</v>
      </c>
      <c r="AK21" s="306"/>
      <c r="AL21" s="304">
        <v>4.4375802301408397E-2</v>
      </c>
      <c r="AM21" s="304">
        <v>3.3118679857702206E-2</v>
      </c>
      <c r="AN21" s="304">
        <v>3.1138165769409924E-2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0.4216137777768062</v>
      </c>
      <c r="C22" s="304">
        <f t="shared" ref="C22:C29" si="61">SUM(G22,K22,O22,S22,W22,AA22,AE22,AI22,AM22)</f>
        <v>0.5028175562345566</v>
      </c>
      <c r="D22" s="304">
        <f t="shared" ref="D22:D29" si="62">SUM(H22,L22,P22,T22,X22,AB22,AF22,AJ22,AN22)</f>
        <v>0.61765844571288842</v>
      </c>
      <c r="E22" s="304"/>
      <c r="F22" s="304">
        <v>1.3793510603991647E-2</v>
      </c>
      <c r="G22" s="304">
        <v>2.0525545300155768E-2</v>
      </c>
      <c r="H22" s="304">
        <v>3.4057987237715637E-2</v>
      </c>
      <c r="I22" s="304"/>
      <c r="J22" s="304">
        <v>8.240734076879877E-2</v>
      </c>
      <c r="K22" s="304">
        <v>0.11994369686247194</v>
      </c>
      <c r="L22" s="304">
        <v>0.19743972802747947</v>
      </c>
      <c r="M22" s="304"/>
      <c r="N22" s="304">
        <v>0.11841558773377744</v>
      </c>
      <c r="O22" s="304">
        <v>0.12727434664100892</v>
      </c>
      <c r="P22" s="304">
        <v>0.13392885211314126</v>
      </c>
      <c r="Q22" s="306"/>
      <c r="R22" s="304">
        <v>9.5180737194408959E-3</v>
      </c>
      <c r="S22" s="304">
        <v>1.0728656920496262E-2</v>
      </c>
      <c r="T22" s="304">
        <v>1.1798103189270968E-2</v>
      </c>
      <c r="U22" s="306"/>
      <c r="V22" s="304">
        <v>5.7100102080309682E-2</v>
      </c>
      <c r="W22" s="304">
        <v>6.8659344735966563E-2</v>
      </c>
      <c r="X22" s="304">
        <v>8.1790212871329385E-2</v>
      </c>
      <c r="Y22" s="306"/>
      <c r="Z22" s="304">
        <v>3.9558093332221843E-2</v>
      </c>
      <c r="AA22" s="304">
        <v>4.2230774049507348E-2</v>
      </c>
      <c r="AB22" s="304">
        <v>4.3392934620422409E-2</v>
      </c>
      <c r="AC22" s="306"/>
      <c r="AD22" s="304">
        <v>5.2445374474163316E-2</v>
      </c>
      <c r="AE22" s="304">
        <v>6.8926880428962625E-2</v>
      </c>
      <c r="AF22" s="304">
        <v>8.1346307512011648E-2</v>
      </c>
      <c r="AG22" s="306"/>
      <c r="AH22" s="304">
        <v>2.6241340479542602E-2</v>
      </c>
      <c r="AI22" s="304">
        <v>2.4704371311709931E-2</v>
      </c>
      <c r="AJ22" s="304">
        <v>1.8719653359422432E-2</v>
      </c>
      <c r="AK22" s="306"/>
      <c r="AL22" s="304">
        <v>2.2134354584560059E-2</v>
      </c>
      <c r="AM22" s="304">
        <v>1.9823939984277256E-2</v>
      </c>
      <c r="AN22" s="304">
        <v>1.5184666782095258E-2</v>
      </c>
    </row>
    <row r="23" spans="1:40" x14ac:dyDescent="0.2">
      <c r="A23" s="13" t="str">
        <f t="shared" si="58"/>
        <v>Associate professional occupations</v>
      </c>
      <c r="B23" s="304">
        <f t="shared" si="60"/>
        <v>0.39477673518305406</v>
      </c>
      <c r="C23" s="304">
        <f t="shared" si="61"/>
        <v>0.39403822403867445</v>
      </c>
      <c r="D23" s="304">
        <f t="shared" si="62"/>
        <v>0.45284327269044133</v>
      </c>
      <c r="E23" s="304"/>
      <c r="F23" s="304">
        <v>8.7778472282833402E-3</v>
      </c>
      <c r="G23" s="304">
        <v>1.1632184684539066E-2</v>
      </c>
      <c r="H23" s="304">
        <v>2.0399723581136793E-2</v>
      </c>
      <c r="I23" s="304"/>
      <c r="J23" s="304">
        <v>4.3990518637692863E-2</v>
      </c>
      <c r="K23" s="304">
        <v>5.5789800005251508E-2</v>
      </c>
      <c r="L23" s="304">
        <v>9.1861847089827059E-2</v>
      </c>
      <c r="M23" s="304"/>
      <c r="N23" s="304">
        <v>9.0005074177109234E-2</v>
      </c>
      <c r="O23" s="304">
        <v>8.7976653421186393E-2</v>
      </c>
      <c r="P23" s="304">
        <v>9.3624089932327223E-2</v>
      </c>
      <c r="Q23" s="306"/>
      <c r="R23" s="304">
        <v>1.0993142428959142E-2</v>
      </c>
      <c r="S23" s="304">
        <v>1.1818837160871195E-2</v>
      </c>
      <c r="T23" s="304">
        <v>1.5050004717810992E-2</v>
      </c>
      <c r="U23" s="306"/>
      <c r="V23" s="304">
        <v>6.8913378882721824E-2</v>
      </c>
      <c r="W23" s="304">
        <v>6.7882685074890106E-2</v>
      </c>
      <c r="X23" s="304">
        <v>7.9600254515361624E-2</v>
      </c>
      <c r="Y23" s="306"/>
      <c r="Z23" s="304">
        <v>6.9437464266746518E-2</v>
      </c>
      <c r="AA23" s="304">
        <v>6.7269337025455178E-2</v>
      </c>
      <c r="AB23" s="304">
        <v>7.0204656123117049E-2</v>
      </c>
      <c r="AC23" s="306"/>
      <c r="AD23" s="304">
        <v>4.523873136043776E-2</v>
      </c>
      <c r="AE23" s="304">
        <v>4.1930986433978031E-2</v>
      </c>
      <c r="AF23" s="304">
        <v>3.4487192628106421E-2</v>
      </c>
      <c r="AG23" s="306"/>
      <c r="AH23" s="304">
        <v>3.2864871342621962E-2</v>
      </c>
      <c r="AI23" s="304">
        <v>2.8937967562868757E-2</v>
      </c>
      <c r="AJ23" s="304">
        <v>2.1009072350181329E-2</v>
      </c>
      <c r="AK23" s="306"/>
      <c r="AL23" s="304">
        <v>2.4555706858481428E-2</v>
      </c>
      <c r="AM23" s="304">
        <v>2.0799772669634179E-2</v>
      </c>
      <c r="AN23" s="304">
        <v>2.6606431752572889E-2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0.35016617887677204</v>
      </c>
      <c r="C24" s="304">
        <f t="shared" si="61"/>
        <v>0.3593750322219969</v>
      </c>
      <c r="D24" s="304">
        <f t="shared" si="62"/>
        <v>0.34202677921700902</v>
      </c>
      <c r="E24" s="304"/>
      <c r="F24" s="304">
        <v>8.8047829430011289E-4</v>
      </c>
      <c r="G24" s="304">
        <v>1.2392874300349503E-3</v>
      </c>
      <c r="H24" s="304">
        <v>2.0099336953654781E-3</v>
      </c>
      <c r="I24" s="304"/>
      <c r="J24" s="304">
        <v>2.2080730089981002E-2</v>
      </c>
      <c r="K24" s="304">
        <v>3.2553001835165629E-2</v>
      </c>
      <c r="L24" s="304">
        <v>5.4921901380967669E-2</v>
      </c>
      <c r="M24" s="304"/>
      <c r="N24" s="304">
        <v>6.4128559718215114E-2</v>
      </c>
      <c r="O24" s="304">
        <v>7.3280059314047671E-2</v>
      </c>
      <c r="P24" s="304">
        <v>8.461695554459317E-2</v>
      </c>
      <c r="Q24" s="306"/>
      <c r="R24" s="304">
        <v>1.1166738260636069E-2</v>
      </c>
      <c r="S24" s="304">
        <v>1.0916246659221439E-2</v>
      </c>
      <c r="T24" s="304">
        <v>1.1375738911061481E-2</v>
      </c>
      <c r="U24" s="306"/>
      <c r="V24" s="304">
        <v>2.4327908820690497E-2</v>
      </c>
      <c r="W24" s="304">
        <v>2.6062521742729224E-2</v>
      </c>
      <c r="X24" s="304">
        <v>3.0492669658669327E-2</v>
      </c>
      <c r="Y24" s="306"/>
      <c r="Z24" s="304">
        <v>5.3222390624219296E-2</v>
      </c>
      <c r="AA24" s="304">
        <v>5.288057390285459E-2</v>
      </c>
      <c r="AB24" s="304">
        <v>4.6118852648262883E-2</v>
      </c>
      <c r="AC24" s="306"/>
      <c r="AD24" s="304">
        <v>5.6167471605335882E-2</v>
      </c>
      <c r="AE24" s="304">
        <v>5.0659975435553679E-2</v>
      </c>
      <c r="AF24" s="304">
        <v>3.7113475946548E-2</v>
      </c>
      <c r="AG24" s="306"/>
      <c r="AH24" s="304">
        <v>6.6479230713129805E-2</v>
      </c>
      <c r="AI24" s="304">
        <v>6.0435192411733465E-2</v>
      </c>
      <c r="AJ24" s="304">
        <v>3.1658946141198574E-2</v>
      </c>
      <c r="AK24" s="306"/>
      <c r="AL24" s="304">
        <v>5.1712670750264249E-2</v>
      </c>
      <c r="AM24" s="304">
        <v>5.1348173490656276E-2</v>
      </c>
      <c r="AN24" s="304">
        <v>4.371830529034243E-2</v>
      </c>
    </row>
    <row r="25" spans="1:40" x14ac:dyDescent="0.2">
      <c r="A25" s="13" t="str">
        <f t="shared" si="58"/>
        <v>Skilled trades occupations</v>
      </c>
      <c r="B25" s="304">
        <f t="shared" si="60"/>
        <v>1.4832419214204473</v>
      </c>
      <c r="C25" s="304">
        <f t="shared" si="61"/>
        <v>1.4596127077637069</v>
      </c>
      <c r="D25" s="304">
        <f t="shared" si="62"/>
        <v>1.3612786237986079</v>
      </c>
      <c r="E25" s="304"/>
      <c r="F25" s="304">
        <v>5.6501512606014492E-3</v>
      </c>
      <c r="G25" s="304">
        <v>6.6620504334390989E-3</v>
      </c>
      <c r="H25" s="304">
        <v>8.7251729814316926E-3</v>
      </c>
      <c r="I25" s="304"/>
      <c r="J25" s="304">
        <v>2.2410774789949187E-2</v>
      </c>
      <c r="K25" s="304">
        <v>2.6563552243980975E-2</v>
      </c>
      <c r="L25" s="304">
        <v>4.0224565587651868E-2</v>
      </c>
      <c r="M25" s="304"/>
      <c r="N25" s="304">
        <v>0.2107734862283267</v>
      </c>
      <c r="O25" s="304">
        <v>0.24460531307440317</v>
      </c>
      <c r="P25" s="304">
        <v>0.32268588687962019</v>
      </c>
      <c r="Q25" s="306"/>
      <c r="R25" s="304">
        <v>7.0567084917222064E-2</v>
      </c>
      <c r="S25" s="304">
        <v>7.9097850503094008E-2</v>
      </c>
      <c r="T25" s="304">
        <v>9.6465882345604645E-2</v>
      </c>
      <c r="U25" s="306"/>
      <c r="V25" s="304">
        <v>0.13348728349971928</v>
      </c>
      <c r="W25" s="304">
        <v>0.14754854196604925</v>
      </c>
      <c r="X25" s="304">
        <v>0.17594443052083417</v>
      </c>
      <c r="Y25" s="306"/>
      <c r="Z25" s="304">
        <v>0.24636317307014294</v>
      </c>
      <c r="AA25" s="304">
        <v>0.24538114861001675</v>
      </c>
      <c r="AB25" s="304">
        <v>0.22101951423461963</v>
      </c>
      <c r="AC25" s="306"/>
      <c r="AD25" s="304">
        <v>0.31861969143040614</v>
      </c>
      <c r="AE25" s="304">
        <v>0.34304886901025139</v>
      </c>
      <c r="AF25" s="304">
        <v>0.30315410525433573</v>
      </c>
      <c r="AG25" s="306"/>
      <c r="AH25" s="304">
        <v>0.21569081745928542</v>
      </c>
      <c r="AI25" s="304">
        <v>0.19398952276202433</v>
      </c>
      <c r="AJ25" s="304">
        <v>0.13671676980264588</v>
      </c>
      <c r="AK25" s="306"/>
      <c r="AL25" s="304">
        <v>0.25967945876479409</v>
      </c>
      <c r="AM25" s="304">
        <v>0.17271585916044804</v>
      </c>
      <c r="AN25" s="304">
        <v>5.6342296191864094E-2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0.1446836008418462</v>
      </c>
      <c r="C26" s="304">
        <f t="shared" si="61"/>
        <v>0.14884375733268823</v>
      </c>
      <c r="D26" s="304">
        <f t="shared" si="62"/>
        <v>0.15527482852477706</v>
      </c>
      <c r="E26" s="304"/>
      <c r="F26" s="304">
        <v>5.6197276383700807E-4</v>
      </c>
      <c r="G26" s="304">
        <v>9.1680027709900363E-4</v>
      </c>
      <c r="H26" s="304">
        <v>1.3473392937567818E-3</v>
      </c>
      <c r="I26" s="304"/>
      <c r="J26" s="304">
        <v>6.208337992891287E-3</v>
      </c>
      <c r="K26" s="304">
        <v>8.5190512334919095E-3</v>
      </c>
      <c r="L26" s="304">
        <v>1.2239771632167898E-2</v>
      </c>
      <c r="M26" s="304"/>
      <c r="N26" s="304">
        <v>5.4036615341583313E-2</v>
      </c>
      <c r="O26" s="304">
        <v>5.8903759301486301E-2</v>
      </c>
      <c r="P26" s="304">
        <v>5.9979362728803109E-2</v>
      </c>
      <c r="Q26" s="306"/>
      <c r="R26" s="304">
        <v>1.4224300545289639E-2</v>
      </c>
      <c r="S26" s="304">
        <v>1.7502781509824521E-2</v>
      </c>
      <c r="T26" s="304">
        <v>2.2335766432130224E-2</v>
      </c>
      <c r="U26" s="306"/>
      <c r="V26" s="304">
        <v>3.9281510019051162E-3</v>
      </c>
      <c r="W26" s="304">
        <v>3.6070648290782706E-3</v>
      </c>
      <c r="X26" s="304">
        <v>3.3499117194775783E-3</v>
      </c>
      <c r="Y26" s="306"/>
      <c r="Z26" s="304">
        <v>1.0594543029605644E-2</v>
      </c>
      <c r="AA26" s="304">
        <v>9.9510784078892887E-3</v>
      </c>
      <c r="AB26" s="304">
        <v>1.0468603341387732E-2</v>
      </c>
      <c r="AC26" s="306"/>
      <c r="AD26" s="304">
        <v>9.075717484085026E-3</v>
      </c>
      <c r="AE26" s="304">
        <v>7.5486847978785115E-3</v>
      </c>
      <c r="AF26" s="304">
        <v>5.8068349593650339E-3</v>
      </c>
      <c r="AG26" s="306"/>
      <c r="AH26" s="304">
        <v>2.7925166474832747E-2</v>
      </c>
      <c r="AI26" s="304">
        <v>2.844086774845421E-2</v>
      </c>
      <c r="AJ26" s="304">
        <v>2.7992745480976074E-2</v>
      </c>
      <c r="AK26" s="306"/>
      <c r="AL26" s="304">
        <v>1.8128796207816402E-2</v>
      </c>
      <c r="AM26" s="304">
        <v>1.3453669227486208E-2</v>
      </c>
      <c r="AN26" s="304">
        <v>1.175449293671264E-2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0.1388189635852197</v>
      </c>
      <c r="C27" s="304">
        <f t="shared" si="61"/>
        <v>0.1354797842745275</v>
      </c>
      <c r="D27" s="304">
        <f t="shared" si="62"/>
        <v>0.13750232287676686</v>
      </c>
      <c r="E27" s="304"/>
      <c r="F27" s="304">
        <v>9.0656082476666907E-4</v>
      </c>
      <c r="G27" s="304">
        <v>1.3271081637191695E-3</v>
      </c>
      <c r="H27" s="304">
        <v>2.4328942025647229E-3</v>
      </c>
      <c r="I27" s="304"/>
      <c r="J27" s="304">
        <v>5.6668680009848574E-3</v>
      </c>
      <c r="K27" s="304">
        <v>7.4049813188328114E-3</v>
      </c>
      <c r="L27" s="304">
        <v>1.0429107228843121E-2</v>
      </c>
      <c r="M27" s="304"/>
      <c r="N27" s="304">
        <v>1.3124135127206379E-2</v>
      </c>
      <c r="O27" s="304">
        <v>1.5215031775305015E-2</v>
      </c>
      <c r="P27" s="304">
        <v>1.9637932127990438E-2</v>
      </c>
      <c r="Q27" s="306"/>
      <c r="R27" s="304">
        <v>7.5882361570061103E-3</v>
      </c>
      <c r="S27" s="304">
        <v>7.6687139811429305E-3</v>
      </c>
      <c r="T27" s="304">
        <v>1.0775312577012135E-2</v>
      </c>
      <c r="U27" s="306"/>
      <c r="V27" s="304">
        <v>1.1027041339075424E-2</v>
      </c>
      <c r="W27" s="304">
        <v>1.0522033971198379E-2</v>
      </c>
      <c r="X27" s="304">
        <v>1.0565728803146008E-2</v>
      </c>
      <c r="Y27" s="306"/>
      <c r="Z27" s="304">
        <v>3.5530583411505917E-2</v>
      </c>
      <c r="AA27" s="304">
        <v>3.5333579685845502E-2</v>
      </c>
      <c r="AB27" s="304">
        <v>3.8501092042387185E-2</v>
      </c>
      <c r="AC27" s="306"/>
      <c r="AD27" s="304">
        <v>2.278931106316244E-2</v>
      </c>
      <c r="AE27" s="304">
        <v>2.4061559373933953E-2</v>
      </c>
      <c r="AF27" s="304">
        <v>2.3559382505008119E-2</v>
      </c>
      <c r="AG27" s="306"/>
      <c r="AH27" s="304">
        <v>2.670933932676892E-2</v>
      </c>
      <c r="AI27" s="304">
        <v>2.3150301508186134E-2</v>
      </c>
      <c r="AJ27" s="304">
        <v>1.4291971040706418E-2</v>
      </c>
      <c r="AK27" s="306"/>
      <c r="AL27" s="304">
        <v>1.5476888334742997E-2</v>
      </c>
      <c r="AM27" s="304">
        <v>1.0796474496363612E-2</v>
      </c>
      <c r="AN27" s="304">
        <v>7.3089023491087254E-3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0.34890631580047488</v>
      </c>
      <c r="C28" s="304">
        <f t="shared" si="61"/>
        <v>0.34942779019187509</v>
      </c>
      <c r="D28" s="304">
        <f t="shared" si="62"/>
        <v>0.34806419195199834</v>
      </c>
      <c r="E28" s="304"/>
      <c r="F28" s="304">
        <v>5.2391119650886259E-5</v>
      </c>
      <c r="G28" s="304">
        <v>7.6031627477843506E-5</v>
      </c>
      <c r="H28" s="304">
        <v>1.1340120949614482E-4</v>
      </c>
      <c r="I28" s="304"/>
      <c r="J28" s="304">
        <v>3.1502560422550707E-3</v>
      </c>
      <c r="K28" s="304">
        <v>4.5010165787486229E-3</v>
      </c>
      <c r="L28" s="304">
        <v>6.7426873489217489E-3</v>
      </c>
      <c r="M28" s="304"/>
      <c r="N28" s="304">
        <v>1.3892792153153279E-2</v>
      </c>
      <c r="O28" s="304">
        <v>1.7458327279725669E-2</v>
      </c>
      <c r="P28" s="304">
        <v>2.2810261851309903E-2</v>
      </c>
      <c r="Q28" s="306"/>
      <c r="R28" s="304">
        <v>4.1901852017278531E-3</v>
      </c>
      <c r="S28" s="304">
        <v>4.776375218415339E-3</v>
      </c>
      <c r="T28" s="304">
        <v>6.1443908794939365E-3</v>
      </c>
      <c r="U28" s="306"/>
      <c r="V28" s="304">
        <v>1.0491619574779672E-2</v>
      </c>
      <c r="W28" s="304">
        <v>1.1942466957267316E-2</v>
      </c>
      <c r="X28" s="304">
        <v>1.3777080502809886E-2</v>
      </c>
      <c r="Y28" s="306"/>
      <c r="Z28" s="304">
        <v>9.6505860445544239E-2</v>
      </c>
      <c r="AA28" s="304">
        <v>0.11507452697776378</v>
      </c>
      <c r="AB28" s="304">
        <v>0.15281180622038454</v>
      </c>
      <c r="AC28" s="306"/>
      <c r="AD28" s="304">
        <v>0.10470033206696815</v>
      </c>
      <c r="AE28" s="304">
        <v>0.11394507973264788</v>
      </c>
      <c r="AF28" s="304">
        <v>0.10528028290120287</v>
      </c>
      <c r="AG28" s="306"/>
      <c r="AH28" s="304">
        <v>4.1727894525481264E-2</v>
      </c>
      <c r="AI28" s="304">
        <v>2.9241735769279704E-2</v>
      </c>
      <c r="AJ28" s="304">
        <v>1.2408905115977994E-2</v>
      </c>
      <c r="AK28" s="306"/>
      <c r="AL28" s="304">
        <v>7.4194984670914468E-2</v>
      </c>
      <c r="AM28" s="304">
        <v>5.2412230050548944E-2</v>
      </c>
      <c r="AN28" s="304">
        <v>2.7975375922401322E-2</v>
      </c>
    </row>
    <row r="29" spans="1:40" x14ac:dyDescent="0.2">
      <c r="A29" s="13" t="str">
        <f t="shared" si="58"/>
        <v>Elementary occupations</v>
      </c>
      <c r="B29" s="304">
        <f t="shared" si="60"/>
        <v>0.43383100342155773</v>
      </c>
      <c r="C29" s="304">
        <f t="shared" si="61"/>
        <v>0.47940334766125853</v>
      </c>
      <c r="D29" s="304">
        <f t="shared" si="62"/>
        <v>0.43043839403643253</v>
      </c>
      <c r="E29" s="304"/>
      <c r="F29" s="304">
        <v>9.399899939980302E-6</v>
      </c>
      <c r="G29" s="304">
        <v>1.1641379598585471E-5</v>
      </c>
      <c r="H29" s="304">
        <v>2.1088605295418028E-5</v>
      </c>
      <c r="I29" s="304"/>
      <c r="J29" s="304">
        <v>6.452302144461625E-3</v>
      </c>
      <c r="K29" s="304">
        <v>1.0327276549110096E-2</v>
      </c>
      <c r="L29" s="304">
        <v>1.8772919409879303E-2</v>
      </c>
      <c r="M29" s="304"/>
      <c r="N29" s="304">
        <v>1.3315155842363289E-2</v>
      </c>
      <c r="O29" s="304">
        <v>1.9794539908076191E-2</v>
      </c>
      <c r="P29" s="304">
        <v>2.3898726859293017E-2</v>
      </c>
      <c r="Q29" s="306"/>
      <c r="R29" s="304">
        <v>8.1362692488111017E-3</v>
      </c>
      <c r="S29" s="304">
        <v>1.0693322031680819E-2</v>
      </c>
      <c r="T29" s="304">
        <v>1.2128879373199779E-2</v>
      </c>
      <c r="U29" s="306"/>
      <c r="V29" s="304">
        <v>2.3407727756975878E-2</v>
      </c>
      <c r="W29" s="304">
        <v>3.2027925048196147E-2</v>
      </c>
      <c r="X29" s="304">
        <v>3.9452231017439145E-2</v>
      </c>
      <c r="Y29" s="306"/>
      <c r="Z29" s="304">
        <v>7.4794880740531713E-2</v>
      </c>
      <c r="AA29" s="304">
        <v>9.6148306861830665E-2</v>
      </c>
      <c r="AB29" s="304">
        <v>0.10001947161083521</v>
      </c>
      <c r="AC29" s="306"/>
      <c r="AD29" s="304">
        <v>0.11866825968077944</v>
      </c>
      <c r="AE29" s="304">
        <v>0.14235318114106313</v>
      </c>
      <c r="AF29" s="304">
        <v>0.11836964783417391</v>
      </c>
      <c r="AG29" s="306"/>
      <c r="AH29" s="304">
        <v>9.8785568948694349E-2</v>
      </c>
      <c r="AI29" s="304">
        <v>8.5053578038367425E-2</v>
      </c>
      <c r="AJ29" s="304">
        <v>5.4474557262634039E-2</v>
      </c>
      <c r="AK29" s="306"/>
      <c r="AL29" s="304">
        <v>9.0261439159000381E-2</v>
      </c>
      <c r="AM29" s="304">
        <v>8.2993576703335473E-2</v>
      </c>
      <c r="AN29" s="304">
        <v>6.3300872063682678E-2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16.787999999999993</v>
      </c>
      <c r="C32" s="305">
        <f>SUM(C33:C41)</f>
        <v>16.904000000000007</v>
      </c>
      <c r="D32" s="305">
        <f>SUM(D33:D41)</f>
        <v>16.013999999999974</v>
      </c>
      <c r="E32" s="304"/>
      <c r="F32" s="305">
        <f>SUM(F33:F41)</f>
        <v>0.15037266280605185</v>
      </c>
      <c r="G32" s="305">
        <f>SUM(G33:G41)</f>
        <v>0.19606659712703495</v>
      </c>
      <c r="H32" s="305">
        <f>SUM(H33:H41)</f>
        <v>0.27467547942325271</v>
      </c>
      <c r="I32" s="304"/>
      <c r="J32" s="305">
        <f>SUM(J33:J41)</f>
        <v>0.93784815147264766</v>
      </c>
      <c r="K32" s="305">
        <f>SUM(K33:K41)</f>
        <v>1.2347848459428583</v>
      </c>
      <c r="L32" s="305">
        <f>SUM(L33:L41)</f>
        <v>1.780572436196576</v>
      </c>
      <c r="M32" s="304"/>
      <c r="N32" s="305">
        <f>SUM(N33:N41)</f>
        <v>2.2702072959324542</v>
      </c>
      <c r="O32" s="305">
        <f>SUM(O33:O41)</f>
        <v>2.418512346268991</v>
      </c>
      <c r="P32" s="305">
        <f>SUM(P33:P41)</f>
        <v>2.565098459641685</v>
      </c>
      <c r="Q32" s="306"/>
      <c r="R32" s="305">
        <f>SUM(R33:R41)</f>
        <v>0.60513485233296915</v>
      </c>
      <c r="S32" s="305">
        <f>SUM(S33:S41)</f>
        <v>0.65756407549644069</v>
      </c>
      <c r="T32" s="305">
        <f>SUM(T33:T41)</f>
        <v>0.73307936961972786</v>
      </c>
      <c r="U32" s="306"/>
      <c r="V32" s="305">
        <f>SUM(V33:V41)</f>
        <v>1.3048358489916356</v>
      </c>
      <c r="W32" s="305">
        <f>SUM(W33:W41)</f>
        <v>1.3472324833495322</v>
      </c>
      <c r="X32" s="305">
        <f>SUM(X33:X41)</f>
        <v>1.3702969293930938</v>
      </c>
      <c r="Y32" s="306"/>
      <c r="Z32" s="305">
        <f>SUM(Z33:Z41)</f>
        <v>4.0644447792384764</v>
      </c>
      <c r="AA32" s="305">
        <f>SUM(AA33:AA41)</f>
        <v>4.3545086417707086</v>
      </c>
      <c r="AB32" s="305">
        <f>SUM(AB33:AB41)</f>
        <v>4.351477346226666</v>
      </c>
      <c r="AC32" s="306"/>
      <c r="AD32" s="305">
        <f>SUM(AD33:AD41)</f>
        <v>3.6094035628459329</v>
      </c>
      <c r="AE32" s="305">
        <f>SUM(AE33:AE41)</f>
        <v>3.8589414087117357</v>
      </c>
      <c r="AF32" s="305">
        <f>SUM(AF33:AF41)</f>
        <v>3.2913478289554363</v>
      </c>
      <c r="AG32" s="306"/>
      <c r="AH32" s="305">
        <f>SUM(AH33:AH41)</f>
        <v>2.5264898707372936</v>
      </c>
      <c r="AI32" s="305">
        <f>SUM(AI33:AI41)</f>
        <v>2.157834586276389</v>
      </c>
      <c r="AJ32" s="305">
        <f>SUM(AJ33:AJ41)</f>
        <v>1.2682092230737994</v>
      </c>
      <c r="AK32" s="306"/>
      <c r="AL32" s="305">
        <f>SUM(AL33:AL41)</f>
        <v>1.3192629756425345</v>
      </c>
      <c r="AM32" s="305">
        <f>SUM(AM33:AM41)</f>
        <v>0.67855501505631455</v>
      </c>
      <c r="AN32" s="305">
        <f>SUM(AN33:AN41)</f>
        <v>0.37924292746973548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1.7404278533476694</v>
      </c>
      <c r="C33" s="304">
        <f t="shared" ref="C33:C41" si="64">SUM(G33,K33,O33,S33,W33,AA33,AE33,AI33,AM33)</f>
        <v>1.5698733346130564</v>
      </c>
      <c r="D33" s="304">
        <f t="shared" ref="D33:D40" si="65">SUM(H33,L33,P33,T33,X33,AB33,AF33,AJ33,AN33)</f>
        <v>1.5526427104435803</v>
      </c>
      <c r="E33" s="304"/>
      <c r="F33" s="304">
        <v>2.0752720910083601E-2</v>
      </c>
      <c r="G33" s="304">
        <v>2.0703416788253971E-2</v>
      </c>
      <c r="H33" s="304">
        <v>2.6179097650986593E-2</v>
      </c>
      <c r="I33" s="304"/>
      <c r="J33" s="304">
        <v>0.17560939790715621</v>
      </c>
      <c r="K33" s="304">
        <v>0.19697386250577234</v>
      </c>
      <c r="L33" s="304">
        <v>0.26213656624546328</v>
      </c>
      <c r="M33" s="304"/>
      <c r="N33" s="304">
        <v>0.44863812139373532</v>
      </c>
      <c r="O33" s="304">
        <v>0.40942884576125543</v>
      </c>
      <c r="P33" s="304">
        <v>0.41311340075020392</v>
      </c>
      <c r="Q33" s="306"/>
      <c r="R33" s="304">
        <v>0.10337990577502491</v>
      </c>
      <c r="S33" s="304">
        <v>9.47345124906976E-2</v>
      </c>
      <c r="T33" s="304">
        <v>9.7366589550077126E-2</v>
      </c>
      <c r="U33" s="306"/>
      <c r="V33" s="304">
        <v>0.21033330989293733</v>
      </c>
      <c r="W33" s="304">
        <v>0.18402205031453539</v>
      </c>
      <c r="X33" s="304">
        <v>0.18175301712559877</v>
      </c>
      <c r="Y33" s="306"/>
      <c r="Z33" s="304">
        <v>0.311544325699183</v>
      </c>
      <c r="AA33" s="304">
        <v>0.27728941190755724</v>
      </c>
      <c r="AB33" s="304">
        <v>0.26089269117450092</v>
      </c>
      <c r="AC33" s="306"/>
      <c r="AD33" s="304">
        <v>0.26476873677613327</v>
      </c>
      <c r="AE33" s="304">
        <v>0.23864628908630062</v>
      </c>
      <c r="AF33" s="304">
        <v>0.20674511593976569</v>
      </c>
      <c r="AG33" s="306"/>
      <c r="AH33" s="304">
        <v>0.14568118852116033</v>
      </c>
      <c r="AI33" s="304">
        <v>0.1080905891494921</v>
      </c>
      <c r="AJ33" s="304">
        <v>7.2131881685936261E-2</v>
      </c>
      <c r="AK33" s="306"/>
      <c r="AL33" s="304">
        <v>5.9720146472255264E-2</v>
      </c>
      <c r="AM33" s="304">
        <v>3.9984356609191724E-2</v>
      </c>
      <c r="AN33" s="304">
        <v>3.2324350321047676E-2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2.7567085115472518</v>
      </c>
      <c r="C34" s="304">
        <f t="shared" si="64"/>
        <v>3.2019922678179409</v>
      </c>
      <c r="D34" s="304">
        <f t="shared" si="65"/>
        <v>3.3965786644042404</v>
      </c>
      <c r="E34" s="304"/>
      <c r="F34" s="304">
        <v>9.4984674477441855E-2</v>
      </c>
      <c r="G34" s="304">
        <v>0.1313270609878962</v>
      </c>
      <c r="H34" s="304">
        <v>0.18218300647963775</v>
      </c>
      <c r="I34" s="304"/>
      <c r="J34" s="304">
        <v>0.38324257779435555</v>
      </c>
      <c r="K34" s="304">
        <v>0.53358188821765107</v>
      </c>
      <c r="L34" s="304">
        <v>0.75916126738054435</v>
      </c>
      <c r="M34" s="304"/>
      <c r="N34" s="304">
        <v>0.73193683506708496</v>
      </c>
      <c r="O34" s="304">
        <v>0.80167436304647977</v>
      </c>
      <c r="P34" s="304">
        <v>0.79002549631375163</v>
      </c>
      <c r="Q34" s="306"/>
      <c r="R34" s="304">
        <v>8.3218561929199228E-2</v>
      </c>
      <c r="S34" s="304">
        <v>9.1787125992691357E-2</v>
      </c>
      <c r="T34" s="304">
        <v>9.7180425516397467E-2</v>
      </c>
      <c r="U34" s="306"/>
      <c r="V34" s="304">
        <v>0.35163038488873677</v>
      </c>
      <c r="W34" s="304">
        <v>0.39923137674231457</v>
      </c>
      <c r="X34" s="304">
        <v>0.40503535877442548</v>
      </c>
      <c r="Y34" s="306"/>
      <c r="Z34" s="304">
        <v>0.55489900706691986</v>
      </c>
      <c r="AA34" s="304">
        <v>0.6652942317884144</v>
      </c>
      <c r="AB34" s="304">
        <v>0.70013501542699785</v>
      </c>
      <c r="AC34" s="306"/>
      <c r="AD34" s="304">
        <v>0.28423220701318119</v>
      </c>
      <c r="AE34" s="304">
        <v>0.31799888474259891</v>
      </c>
      <c r="AF34" s="304">
        <v>0.26327383674737775</v>
      </c>
      <c r="AG34" s="306"/>
      <c r="AH34" s="304">
        <v>0.19203549736418354</v>
      </c>
      <c r="AI34" s="304">
        <v>0.19103282742747793</v>
      </c>
      <c r="AJ34" s="304">
        <v>0.14963746890275578</v>
      </c>
      <c r="AK34" s="306"/>
      <c r="AL34" s="304">
        <v>8.05287659461493E-2</v>
      </c>
      <c r="AM34" s="304">
        <v>7.0064508872416525E-2</v>
      </c>
      <c r="AN34" s="304">
        <v>4.9946788862352022E-2</v>
      </c>
    </row>
    <row r="35" spans="1:40" x14ac:dyDescent="0.2">
      <c r="A35" s="13" t="str">
        <f t="shared" si="63"/>
        <v>Associate professional occupations</v>
      </c>
      <c r="B35" s="304">
        <f t="shared" si="66"/>
        <v>1.7874309820329228</v>
      </c>
      <c r="C35" s="304">
        <f t="shared" si="64"/>
        <v>1.7232225293024064</v>
      </c>
      <c r="D35" s="304">
        <f t="shared" si="65"/>
        <v>1.7062673200831844</v>
      </c>
      <c r="E35" s="304"/>
      <c r="F35" s="304">
        <v>1.928375033230411E-2</v>
      </c>
      <c r="G35" s="304">
        <v>2.3488681183826486E-2</v>
      </c>
      <c r="H35" s="304">
        <v>3.492323081604367E-2</v>
      </c>
      <c r="I35" s="304"/>
      <c r="J35" s="304">
        <v>0.15761401331027089</v>
      </c>
      <c r="K35" s="304">
        <v>0.18689210970599965</v>
      </c>
      <c r="L35" s="304">
        <v>0.26489794910300418</v>
      </c>
      <c r="M35" s="304"/>
      <c r="N35" s="304">
        <v>0.43177913967219217</v>
      </c>
      <c r="O35" s="304">
        <v>0.43066981191049536</v>
      </c>
      <c r="P35" s="304">
        <v>0.43490933717435498</v>
      </c>
      <c r="Q35" s="306"/>
      <c r="R35" s="304">
        <v>0.1263994003736385</v>
      </c>
      <c r="S35" s="304">
        <v>0.13018463219929469</v>
      </c>
      <c r="T35" s="304">
        <v>0.13936371350314933</v>
      </c>
      <c r="U35" s="306"/>
      <c r="V35" s="304">
        <v>0.16265852288973826</v>
      </c>
      <c r="W35" s="304">
        <v>0.14527804527496574</v>
      </c>
      <c r="X35" s="304">
        <v>0.13830199865847323</v>
      </c>
      <c r="Y35" s="306"/>
      <c r="Z35" s="304">
        <v>0.42385053641850479</v>
      </c>
      <c r="AA35" s="304">
        <v>0.41179356875962564</v>
      </c>
      <c r="AB35" s="304">
        <v>0.3873960541200403</v>
      </c>
      <c r="AC35" s="306"/>
      <c r="AD35" s="304">
        <v>0.27558840930864775</v>
      </c>
      <c r="AE35" s="304">
        <v>0.25956188558712995</v>
      </c>
      <c r="AF35" s="304">
        <v>0.21962101737119083</v>
      </c>
      <c r="AG35" s="306"/>
      <c r="AH35" s="304">
        <v>0.15022463132196998</v>
      </c>
      <c r="AI35" s="304">
        <v>0.10526748511994502</v>
      </c>
      <c r="AJ35" s="304">
        <v>6.615496932193228E-2</v>
      </c>
      <c r="AK35" s="306"/>
      <c r="AL35" s="304">
        <v>4.0032578405656237E-2</v>
      </c>
      <c r="AM35" s="304">
        <v>3.0086309561123573E-2</v>
      </c>
      <c r="AN35" s="304">
        <v>2.0699050014995449E-2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1.3640449991279937</v>
      </c>
      <c r="C36" s="304">
        <f t="shared" si="64"/>
        <v>1.3378077226632303</v>
      </c>
      <c r="D36" s="304">
        <f t="shared" si="65"/>
        <v>1.2301430811831569</v>
      </c>
      <c r="E36" s="304"/>
      <c r="F36" s="304">
        <v>4.0801039448401799E-3</v>
      </c>
      <c r="G36" s="304">
        <v>5.3659602082410038E-3</v>
      </c>
      <c r="H36" s="304">
        <v>7.7905770114110474E-3</v>
      </c>
      <c r="I36" s="304"/>
      <c r="J36" s="304">
        <v>6.0464273379185959E-2</v>
      </c>
      <c r="K36" s="304">
        <v>8.1290207532228639E-2</v>
      </c>
      <c r="L36" s="304">
        <v>0.12168802971998505</v>
      </c>
      <c r="M36" s="304"/>
      <c r="N36" s="304">
        <v>0.21825454483969667</v>
      </c>
      <c r="O36" s="304">
        <v>0.24359464683626125</v>
      </c>
      <c r="P36" s="304">
        <v>0.26659141151203147</v>
      </c>
      <c r="Q36" s="306"/>
      <c r="R36" s="304">
        <v>8.5304286272914628E-2</v>
      </c>
      <c r="S36" s="304">
        <v>9.6588982503540408E-2</v>
      </c>
      <c r="T36" s="304">
        <v>0.1089450835419716</v>
      </c>
      <c r="U36" s="306"/>
      <c r="V36" s="304">
        <v>0.10385829621799965</v>
      </c>
      <c r="W36" s="304">
        <v>0.11257509533575852</v>
      </c>
      <c r="X36" s="304">
        <v>0.12146093035036663</v>
      </c>
      <c r="Y36" s="306"/>
      <c r="Z36" s="304">
        <v>0.32062835590450395</v>
      </c>
      <c r="AA36" s="304">
        <v>0.3419132036762379</v>
      </c>
      <c r="AB36" s="304">
        <v>0.3402123060103151</v>
      </c>
      <c r="AC36" s="306"/>
      <c r="AD36" s="304">
        <v>0.36057278902418111</v>
      </c>
      <c r="AE36" s="304">
        <v>0.31607371182334948</v>
      </c>
      <c r="AF36" s="304">
        <v>0.20667056112137663</v>
      </c>
      <c r="AG36" s="306"/>
      <c r="AH36" s="304">
        <v>0.15777699272020607</v>
      </c>
      <c r="AI36" s="304">
        <v>9.9641150395609071E-2</v>
      </c>
      <c r="AJ36" s="304">
        <v>2.7332498599029646E-2</v>
      </c>
      <c r="AK36" s="306"/>
      <c r="AL36" s="304">
        <v>5.3105356824465252E-2</v>
      </c>
      <c r="AM36" s="304">
        <v>4.0764764352003907E-2</v>
      </c>
      <c r="AN36" s="304">
        <v>2.9451683316669561E-2</v>
      </c>
    </row>
    <row r="37" spans="1:40" x14ac:dyDescent="0.2">
      <c r="A37" s="13" t="str">
        <f t="shared" si="63"/>
        <v>Skilled trades occupations</v>
      </c>
      <c r="B37" s="304">
        <f t="shared" si="66"/>
        <v>3.8711363664093192</v>
      </c>
      <c r="C37" s="304">
        <f t="shared" si="64"/>
        <v>3.6961018089178452</v>
      </c>
      <c r="D37" s="304">
        <f t="shared" si="65"/>
        <v>3.2148885736534321</v>
      </c>
      <c r="E37" s="304"/>
      <c r="F37" s="304">
        <v>2.5782608669577076E-3</v>
      </c>
      <c r="G37" s="304">
        <v>3.5609210866264025E-3</v>
      </c>
      <c r="H37" s="304">
        <v>5.1933132312192067E-3</v>
      </c>
      <c r="I37" s="304"/>
      <c r="J37" s="304">
        <v>6.3614301605318974E-2</v>
      </c>
      <c r="K37" s="304">
        <v>8.697392680771443E-2</v>
      </c>
      <c r="L37" s="304">
        <v>0.12452256590839354</v>
      </c>
      <c r="M37" s="304"/>
      <c r="N37" s="304">
        <v>0.17155565818489682</v>
      </c>
      <c r="O37" s="304">
        <v>0.18853841379057867</v>
      </c>
      <c r="P37" s="304">
        <v>0.2094879917185524</v>
      </c>
      <c r="Q37" s="306"/>
      <c r="R37" s="304">
        <v>8.37017598217389E-2</v>
      </c>
      <c r="S37" s="304">
        <v>9.4030012658553236E-2</v>
      </c>
      <c r="T37" s="304">
        <v>0.10745239586162186</v>
      </c>
      <c r="U37" s="306"/>
      <c r="V37" s="304">
        <v>0.29757807315610729</v>
      </c>
      <c r="W37" s="304">
        <v>0.29485935193087137</v>
      </c>
      <c r="X37" s="304">
        <v>0.28942757748483205</v>
      </c>
      <c r="Y37" s="306"/>
      <c r="Z37" s="304">
        <v>1.4421691697631587</v>
      </c>
      <c r="AA37" s="304">
        <v>1.4822975867691488</v>
      </c>
      <c r="AB37" s="304">
        <v>1.4360284848332634</v>
      </c>
      <c r="AC37" s="306"/>
      <c r="AD37" s="304">
        <v>0.92344622513317765</v>
      </c>
      <c r="AE37" s="304">
        <v>0.91747213087427126</v>
      </c>
      <c r="AF37" s="304">
        <v>0.68724152246411807</v>
      </c>
      <c r="AG37" s="306"/>
      <c r="AH37" s="304">
        <v>0.59633344535972233</v>
      </c>
      <c r="AI37" s="304">
        <v>0.48634809973193105</v>
      </c>
      <c r="AJ37" s="304">
        <v>0.2851405944460097</v>
      </c>
      <c r="AK37" s="306"/>
      <c r="AL37" s="304">
        <v>0.29015947251824104</v>
      </c>
      <c r="AM37" s="304">
        <v>0.14202136526815004</v>
      </c>
      <c r="AN37" s="304">
        <v>7.0394127705422083E-2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0.19607965534234895</v>
      </c>
      <c r="C38" s="304">
        <f t="shared" si="64"/>
        <v>0.19282231105915568</v>
      </c>
      <c r="D38" s="304">
        <f t="shared" si="65"/>
        <v>0.19088101953713069</v>
      </c>
      <c r="E38" s="304"/>
      <c r="F38" s="304">
        <v>3.5059235834002714E-3</v>
      </c>
      <c r="G38" s="304">
        <v>4.9179995151465757E-3</v>
      </c>
      <c r="H38" s="304">
        <v>8.6080157252126852E-3</v>
      </c>
      <c r="I38" s="304"/>
      <c r="J38" s="304">
        <v>3.2504196981108669E-3</v>
      </c>
      <c r="K38" s="304">
        <v>3.8307748690661618E-3</v>
      </c>
      <c r="L38" s="304">
        <v>4.8244220911355514E-3</v>
      </c>
      <c r="M38" s="304"/>
      <c r="N38" s="304">
        <v>2.1524192348186616E-2</v>
      </c>
      <c r="O38" s="304">
        <v>2.2110546647112282E-2</v>
      </c>
      <c r="P38" s="304">
        <v>2.3526959780263628E-2</v>
      </c>
      <c r="Q38" s="306"/>
      <c r="R38" s="304">
        <v>5.8615718288535304E-3</v>
      </c>
      <c r="S38" s="304">
        <v>5.2394619145585877E-3</v>
      </c>
      <c r="T38" s="304">
        <v>5.2852575160729888E-3</v>
      </c>
      <c r="U38" s="306"/>
      <c r="V38" s="304">
        <v>1.2987167549155926E-2</v>
      </c>
      <c r="W38" s="304">
        <v>1.1786915112776826E-2</v>
      </c>
      <c r="X38" s="304">
        <v>1.1821601055375662E-2</v>
      </c>
      <c r="Y38" s="306"/>
      <c r="Z38" s="304">
        <v>2.7648509682652297E-2</v>
      </c>
      <c r="AA38" s="304">
        <v>2.5331427381130891E-2</v>
      </c>
      <c r="AB38" s="304">
        <v>2.3085051748759803E-2</v>
      </c>
      <c r="AC38" s="306"/>
      <c r="AD38" s="304">
        <v>4.4959024182518535E-2</v>
      </c>
      <c r="AE38" s="304">
        <v>4.5595697200846205E-2</v>
      </c>
      <c r="AF38" s="304">
        <v>4.008797314509524E-2</v>
      </c>
      <c r="AG38" s="306"/>
      <c r="AH38" s="304">
        <v>5.7659958226235437E-2</v>
      </c>
      <c r="AI38" s="304">
        <v>5.7226415745844167E-2</v>
      </c>
      <c r="AJ38" s="304">
        <v>5.6455004165853015E-2</v>
      </c>
      <c r="AK38" s="306"/>
      <c r="AL38" s="304">
        <v>1.8682888243235461E-2</v>
      </c>
      <c r="AM38" s="304">
        <v>1.6783072672673992E-2</v>
      </c>
      <c r="AN38" s="304">
        <v>1.7186734309362101E-2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0.53498802610449825</v>
      </c>
      <c r="C39" s="304">
        <f t="shared" si="64"/>
        <v>0.53290044951589399</v>
      </c>
      <c r="D39" s="304">
        <f t="shared" si="65"/>
        <v>0.52595681794896576</v>
      </c>
      <c r="E39" s="304"/>
      <c r="F39" s="304">
        <v>2.7686533371551539E-3</v>
      </c>
      <c r="G39" s="304">
        <v>3.9061043743639726E-3</v>
      </c>
      <c r="H39" s="304">
        <v>5.8873487140427404E-3</v>
      </c>
      <c r="I39" s="304"/>
      <c r="J39" s="304">
        <v>3.039797661787564E-2</v>
      </c>
      <c r="K39" s="304">
        <v>4.2035710739558391E-2</v>
      </c>
      <c r="L39" s="304">
        <v>5.7667389364633122E-2</v>
      </c>
      <c r="M39" s="304"/>
      <c r="N39" s="304">
        <v>9.7397211143857715E-2</v>
      </c>
      <c r="O39" s="304">
        <v>0.10530793549089575</v>
      </c>
      <c r="P39" s="304">
        <v>0.11879008279227277</v>
      </c>
      <c r="Q39" s="306"/>
      <c r="R39" s="304">
        <v>3.1865578327659974E-2</v>
      </c>
      <c r="S39" s="304">
        <v>3.6057763622744585E-2</v>
      </c>
      <c r="T39" s="304">
        <v>4.2332352030689829E-2</v>
      </c>
      <c r="U39" s="306"/>
      <c r="V39" s="304">
        <v>3.3946649545549365E-2</v>
      </c>
      <c r="W39" s="304">
        <v>3.6125304217574754E-2</v>
      </c>
      <c r="X39" s="304">
        <v>4.0029053865329234E-2</v>
      </c>
      <c r="Y39" s="306"/>
      <c r="Z39" s="304">
        <v>0.11879706826127211</v>
      </c>
      <c r="AA39" s="304">
        <v>0.11106971923982879</v>
      </c>
      <c r="AB39" s="304">
        <v>9.4808397766109276E-2</v>
      </c>
      <c r="AC39" s="306"/>
      <c r="AD39" s="304">
        <v>9.9369201968351403E-2</v>
      </c>
      <c r="AE39" s="304">
        <v>0.10567288576155938</v>
      </c>
      <c r="AF39" s="304">
        <v>0.10502925924113012</v>
      </c>
      <c r="AG39" s="306"/>
      <c r="AH39" s="304">
        <v>6.5847916408055471E-2</v>
      </c>
      <c r="AI39" s="304">
        <v>5.0975518191272703E-2</v>
      </c>
      <c r="AJ39" s="304">
        <v>2.4154621744733044E-2</v>
      </c>
      <c r="AK39" s="306"/>
      <c r="AL39" s="304">
        <v>5.4597770494721413E-2</v>
      </c>
      <c r="AM39" s="304">
        <v>4.1749507878095712E-2</v>
      </c>
      <c r="AN39" s="304">
        <v>3.7258312430025642E-2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3.4731905191091039</v>
      </c>
      <c r="C40" s="304">
        <f t="shared" si="64"/>
        <v>3.4092947082658061</v>
      </c>
      <c r="D40" s="304">
        <f t="shared" si="65"/>
        <v>3.0202275520896982</v>
      </c>
      <c r="E40" s="304"/>
      <c r="F40" s="304">
        <v>3.9863675672912067E-4</v>
      </c>
      <c r="G40" s="304">
        <v>5.0173017390524766E-4</v>
      </c>
      <c r="H40" s="304">
        <v>7.2027813444129033E-4</v>
      </c>
      <c r="I40" s="304"/>
      <c r="J40" s="304">
        <v>5.0930658235110289E-2</v>
      </c>
      <c r="K40" s="304">
        <v>8.421906438277299E-2</v>
      </c>
      <c r="L40" s="304">
        <v>0.15672116744892045</v>
      </c>
      <c r="M40" s="304"/>
      <c r="N40" s="304">
        <v>0.10736820016830839</v>
      </c>
      <c r="O40" s="304">
        <v>0.14334144462919374</v>
      </c>
      <c r="P40" s="304">
        <v>0.20131167609948278</v>
      </c>
      <c r="Q40" s="306"/>
      <c r="R40" s="305">
        <v>5.5864669781414619E-2</v>
      </c>
      <c r="S40" s="305">
        <v>6.4376399070140713E-2</v>
      </c>
      <c r="T40" s="305">
        <v>7.2347325703325457E-2</v>
      </c>
      <c r="U40" s="306"/>
      <c r="V40" s="305">
        <v>0.11077591672658328</v>
      </c>
      <c r="W40" s="305">
        <v>0.13079921280173507</v>
      </c>
      <c r="X40" s="305">
        <v>0.1410203150275916</v>
      </c>
      <c r="Y40" s="306"/>
      <c r="Z40" s="305">
        <v>0.74454509307908923</v>
      </c>
      <c r="AA40" s="305">
        <v>0.87537740026404065</v>
      </c>
      <c r="AB40" s="305">
        <v>0.93322983018235983</v>
      </c>
      <c r="AC40" s="306"/>
      <c r="AD40" s="305">
        <v>1.0641979709074498</v>
      </c>
      <c r="AE40" s="305">
        <v>1.2543542791095215</v>
      </c>
      <c r="AF40" s="305">
        <v>1.1668921406260819</v>
      </c>
      <c r="AG40" s="306"/>
      <c r="AH40" s="305">
        <v>0.80259182500408988</v>
      </c>
      <c r="AI40" s="305">
        <v>0.67579612820424484</v>
      </c>
      <c r="AJ40" s="305">
        <v>0.29793439030170804</v>
      </c>
      <c r="AK40" s="306"/>
      <c r="AL40" s="305">
        <v>0.53651754845032895</v>
      </c>
      <c r="AM40" s="305">
        <v>0.1805290496302519</v>
      </c>
      <c r="AN40" s="305">
        <v>5.0050428565786773E-2</v>
      </c>
    </row>
    <row r="41" spans="1:40" x14ac:dyDescent="0.2">
      <c r="A41" s="39" t="str">
        <f t="shared" si="63"/>
        <v>Elementary occupations</v>
      </c>
      <c r="B41" s="307">
        <f t="shared" si="66"/>
        <v>1.0639930869788878</v>
      </c>
      <c r="C41" s="307">
        <f t="shared" si="64"/>
        <v>1.2399848678446712</v>
      </c>
      <c r="D41" s="307">
        <f>SUM(H41,L41,P41,T41,X41,AB41,AF41,AJ41,AN41)</f>
        <v>1.1764142606565844</v>
      </c>
      <c r="E41" s="307"/>
      <c r="F41" s="307">
        <v>2.0199385971398573E-3</v>
      </c>
      <c r="G41" s="307">
        <v>2.2947228087750772E-3</v>
      </c>
      <c r="H41" s="307">
        <v>3.1906116602577511E-3</v>
      </c>
      <c r="I41" s="307"/>
      <c r="J41" s="307">
        <v>1.2724532925263057E-2</v>
      </c>
      <c r="K41" s="307">
        <v>1.8987301182094591E-2</v>
      </c>
      <c r="L41" s="307">
        <v>2.8953078934496404E-2</v>
      </c>
      <c r="M41" s="307"/>
      <c r="N41" s="307">
        <v>4.1753393114495482E-2</v>
      </c>
      <c r="O41" s="307">
        <v>7.3846338156718982E-2</v>
      </c>
      <c r="P41" s="307">
        <v>0.10734210350077138</v>
      </c>
      <c r="Q41" s="308"/>
      <c r="R41" s="307">
        <v>2.9539118222524904E-2</v>
      </c>
      <c r="S41" s="307">
        <v>4.4565185044219503E-2</v>
      </c>
      <c r="T41" s="307">
        <v>6.2806226396422152E-2</v>
      </c>
      <c r="U41" s="308"/>
      <c r="V41" s="307">
        <v>2.1067528124827688E-2</v>
      </c>
      <c r="W41" s="307">
        <v>3.2555131619000276E-2</v>
      </c>
      <c r="X41" s="307">
        <v>4.1447077051101192E-2</v>
      </c>
      <c r="Y41" s="308"/>
      <c r="Z41" s="307">
        <v>0.12036271336319243</v>
      </c>
      <c r="AA41" s="307">
        <v>0.16414209198472479</v>
      </c>
      <c r="AB41" s="307">
        <v>0.17568951496431981</v>
      </c>
      <c r="AC41" s="308"/>
      <c r="AD41" s="307">
        <v>0.29226899853229243</v>
      </c>
      <c r="AE41" s="307">
        <v>0.40356564452615867</v>
      </c>
      <c r="AF41" s="307">
        <v>0.39578640229930023</v>
      </c>
      <c r="AG41" s="308"/>
      <c r="AH41" s="307">
        <v>0.35833841581167047</v>
      </c>
      <c r="AI41" s="307">
        <v>0.38345637231057206</v>
      </c>
      <c r="AJ41" s="307">
        <v>0.28926779390584151</v>
      </c>
      <c r="AK41" s="308"/>
      <c r="AL41" s="307">
        <v>0.18591844828748144</v>
      </c>
      <c r="AM41" s="307">
        <v>0.11657208021240718</v>
      </c>
      <c r="AN41" s="307">
        <v>7.1931451944074187E-2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Worcestershire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11.779999999999987</v>
      </c>
      <c r="C50" s="305">
        <f>SUM(C51:C59)</f>
        <v>11.747</v>
      </c>
      <c r="D50" s="305">
        <f>SUM(D51:D59)</f>
        <v>11.942999999999982</v>
      </c>
      <c r="E50" s="304"/>
      <c r="F50" s="305">
        <f>SUM(F51:F59)</f>
        <v>2.7164541571456365E-2</v>
      </c>
      <c r="G50" s="305">
        <f>SUM(G51:G59)</f>
        <v>3.6919549165036453E-2</v>
      </c>
      <c r="H50" s="305">
        <f>SUM(H51:H59)</f>
        <v>6.7002999724696158E-2</v>
      </c>
      <c r="I50" s="304"/>
      <c r="J50" s="305">
        <f>SUM(J51:J59)</f>
        <v>0.45230143664910971</v>
      </c>
      <c r="K50" s="305">
        <f>SUM(K51:K59)</f>
        <v>0.6095122120176214</v>
      </c>
      <c r="L50" s="305">
        <f>SUM(L51:L59)</f>
        <v>0.98766065478074261</v>
      </c>
      <c r="M50" s="304"/>
      <c r="N50" s="305">
        <f>SUM(N51:N59)</f>
        <v>0.91411159975974887</v>
      </c>
      <c r="O50" s="305">
        <f>SUM(O51:O59)</f>
        <v>0.96171841978302497</v>
      </c>
      <c r="P50" s="305">
        <f>SUM(P51:P59)</f>
        <v>1.1090041862898956</v>
      </c>
      <c r="Q50" s="304"/>
      <c r="R50" s="305">
        <f>SUM(R51:R59)</f>
        <v>0.35358647328309445</v>
      </c>
      <c r="S50" s="305">
        <f>SUM(S51:S59)</f>
        <v>0.37777079615027259</v>
      </c>
      <c r="T50" s="305">
        <f>SUM(T51:T59)</f>
        <v>0.46942591403330974</v>
      </c>
      <c r="U50" s="304"/>
      <c r="V50" s="305">
        <f>SUM(V51:V59)</f>
        <v>0.69592470612467194</v>
      </c>
      <c r="W50" s="305">
        <f>SUM(W51:W59)</f>
        <v>0.72045487007048647</v>
      </c>
      <c r="X50" s="305">
        <f>SUM(X51:X59)</f>
        <v>0.86058035743171735</v>
      </c>
      <c r="Y50" s="304"/>
      <c r="Z50" s="305">
        <f>SUM(Z51:Z59)</f>
        <v>3.5311111984702066</v>
      </c>
      <c r="AA50" s="305">
        <f>SUM(AA51:AA59)</f>
        <v>3.6335316845700096</v>
      </c>
      <c r="AB50" s="305">
        <f>SUM(AB51:AB59)</f>
        <v>3.810752034768274</v>
      </c>
      <c r="AC50" s="304"/>
      <c r="AD50" s="305">
        <f>SUM(AD51:AD59)</f>
        <v>3.051839831518099</v>
      </c>
      <c r="AE50" s="305">
        <f>SUM(AE51:AE59)</f>
        <v>3.333061750810737</v>
      </c>
      <c r="AF50" s="305">
        <f>SUM(AF51:AF59)</f>
        <v>3.3463301696739345</v>
      </c>
      <c r="AG50" s="304"/>
      <c r="AH50" s="305">
        <f>SUM(AH51:AH59)</f>
        <v>1.7531077380849156</v>
      </c>
      <c r="AI50" s="305">
        <f>SUM(AI51:AI59)</f>
        <v>1.5457509433329353</v>
      </c>
      <c r="AJ50" s="305">
        <f>SUM(AJ51:AJ59)</f>
        <v>1.1184638980583086</v>
      </c>
      <c r="AK50" s="304"/>
      <c r="AL50" s="305">
        <f>SUM(AL51:AL59)</f>
        <v>1.0008524745386844</v>
      </c>
      <c r="AM50" s="305">
        <f>SUM(AM51:AM59)</f>
        <v>0.52827977409987503</v>
      </c>
      <c r="AN50" s="305">
        <f>SUM(AN51:AN59)</f>
        <v>0.17377978523910337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1.0688707200426921</v>
      </c>
      <c r="C51" s="304">
        <f t="shared" ref="C51:D51" si="68">SUM(G51,K51,O51,S51,W51,AA51,AE51,AI51,AM51)</f>
        <v>0.95321449111906598</v>
      </c>
      <c r="D51" s="304">
        <f t="shared" si="68"/>
        <v>1.0893033056313681</v>
      </c>
      <c r="E51" s="304"/>
      <c r="F51" s="304">
        <v>2.7359650973605354E-3</v>
      </c>
      <c r="G51" s="304">
        <v>3.4647803444148861E-3</v>
      </c>
      <c r="H51" s="304">
        <v>5.9323883793338701E-3</v>
      </c>
      <c r="I51" s="304"/>
      <c r="J51" s="304">
        <v>0.11030075331133987</v>
      </c>
      <c r="K51" s="304">
        <v>0.13138359224967838</v>
      </c>
      <c r="L51" s="304">
        <v>0.22795206164678861</v>
      </c>
      <c r="M51" s="304"/>
      <c r="N51" s="304">
        <v>0.17469911118335099</v>
      </c>
      <c r="O51" s="304">
        <v>0.15638722555713061</v>
      </c>
      <c r="P51" s="304">
        <v>0.16659470477964924</v>
      </c>
      <c r="Q51" s="304"/>
      <c r="R51" s="304">
        <v>5.1465366477776754E-2</v>
      </c>
      <c r="S51" s="304">
        <v>4.4739045194831815E-2</v>
      </c>
      <c r="T51" s="304">
        <v>4.8465726130065646E-2</v>
      </c>
      <c r="U51" s="304"/>
      <c r="V51" s="304">
        <v>0.11345240561650659</v>
      </c>
      <c r="W51" s="304">
        <v>0.10096579844138472</v>
      </c>
      <c r="X51" s="304">
        <v>0.11684938867795976</v>
      </c>
      <c r="Y51" s="304"/>
      <c r="Z51" s="304">
        <v>0.27408202477547511</v>
      </c>
      <c r="AA51" s="304">
        <v>0.24777045312093865</v>
      </c>
      <c r="AB51" s="304">
        <v>0.31226159314060864</v>
      </c>
      <c r="AC51" s="304"/>
      <c r="AD51" s="304">
        <v>0.15650721807344925</v>
      </c>
      <c r="AE51" s="304">
        <v>0.13563903321942525</v>
      </c>
      <c r="AF51" s="304">
        <v>0.11928849562530369</v>
      </c>
      <c r="AG51" s="304"/>
      <c r="AH51" s="304">
        <v>0.10615827789586008</v>
      </c>
      <c r="AI51" s="304">
        <v>7.9058115891587052E-2</v>
      </c>
      <c r="AJ51" s="304">
        <v>5.4013959242199233E-2</v>
      </c>
      <c r="AK51" s="304"/>
      <c r="AL51" s="304">
        <v>7.9469597611573017E-2</v>
      </c>
      <c r="AM51" s="304">
        <v>5.3806447099674491E-2</v>
      </c>
      <c r="AN51" s="304">
        <v>3.7944988009459404E-2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1.394511634554636</v>
      </c>
      <c r="C52" s="304">
        <f t="shared" ref="C52:C59" si="70">SUM(G52,K52,O52,S52,W52,AA52,AE52,AI52,AM52)</f>
        <v>1.5006753619762065</v>
      </c>
      <c r="D52" s="304">
        <f t="shared" ref="D52:D59" si="71">SUM(H52,L52,P52,T52,X52,AB52,AF52,AJ52,AN52)</f>
        <v>1.7345032763344861</v>
      </c>
      <c r="E52" s="304"/>
      <c r="F52" s="304">
        <v>1.2657000923856214E-2</v>
      </c>
      <c r="G52" s="304">
        <v>1.6549322437646643E-2</v>
      </c>
      <c r="H52" s="304">
        <v>2.3075913834554613E-2</v>
      </c>
      <c r="I52" s="304"/>
      <c r="J52" s="304">
        <v>0.16845085726884251</v>
      </c>
      <c r="K52" s="304">
        <v>0.23423911486135815</v>
      </c>
      <c r="L52" s="304">
        <v>0.36170692971091856</v>
      </c>
      <c r="M52" s="304"/>
      <c r="N52" s="304">
        <v>0.27837780468915807</v>
      </c>
      <c r="O52" s="304">
        <v>0.26872865383782912</v>
      </c>
      <c r="P52" s="304">
        <v>0.27256540819157721</v>
      </c>
      <c r="Q52" s="304"/>
      <c r="R52" s="304">
        <v>4.2623320525412067E-2</v>
      </c>
      <c r="S52" s="304">
        <v>3.3224799823028443E-2</v>
      </c>
      <c r="T52" s="304">
        <v>3.6815244273517143E-2</v>
      </c>
      <c r="U52" s="304"/>
      <c r="V52" s="304">
        <v>0.11788200732328678</v>
      </c>
      <c r="W52" s="304">
        <v>9.9358415490336013E-2</v>
      </c>
      <c r="X52" s="304">
        <v>7.5290030370700492E-2</v>
      </c>
      <c r="Y52" s="304"/>
      <c r="Z52" s="304">
        <v>0.40511819267641952</v>
      </c>
      <c r="AA52" s="304">
        <v>0.46369911985772222</v>
      </c>
      <c r="AB52" s="304">
        <v>0.59098914495074728</v>
      </c>
      <c r="AC52" s="304"/>
      <c r="AD52" s="304">
        <v>0.23209859843199346</v>
      </c>
      <c r="AE52" s="304">
        <v>0.27776471152449833</v>
      </c>
      <c r="AF52" s="304">
        <v>0.31047107191571277</v>
      </c>
      <c r="AG52" s="304"/>
      <c r="AH52" s="304">
        <v>8.1043687563966585E-2</v>
      </c>
      <c r="AI52" s="304">
        <v>6.9069093636323339E-2</v>
      </c>
      <c r="AJ52" s="304">
        <v>4.5661351759354429E-2</v>
      </c>
      <c r="AK52" s="304"/>
      <c r="AL52" s="304">
        <v>5.6260165151700632E-2</v>
      </c>
      <c r="AM52" s="304">
        <v>3.8042130507464404E-2</v>
      </c>
      <c r="AN52" s="304">
        <v>1.7928181327403706E-2</v>
      </c>
    </row>
    <row r="53" spans="1:40" x14ac:dyDescent="0.2">
      <c r="A53" s="13" t="str">
        <f t="shared" si="67"/>
        <v>Associate professional occupations</v>
      </c>
      <c r="B53" s="304">
        <f t="shared" si="69"/>
        <v>0.64617654778937983</v>
      </c>
      <c r="C53" s="304">
        <f t="shared" si="70"/>
        <v>0.62060550031206763</v>
      </c>
      <c r="D53" s="304">
        <f t="shared" si="71"/>
        <v>0.68877197996923478</v>
      </c>
      <c r="E53" s="304"/>
      <c r="F53" s="304">
        <v>1.4797407656597613E-3</v>
      </c>
      <c r="G53" s="304">
        <v>1.8562072657859799E-3</v>
      </c>
      <c r="H53" s="304">
        <v>3.206696226002898E-3</v>
      </c>
      <c r="I53" s="304"/>
      <c r="J53" s="304">
        <v>5.1330426115164168E-2</v>
      </c>
      <c r="K53" s="304">
        <v>6.8015081458425358E-2</v>
      </c>
      <c r="L53" s="304">
        <v>0.11589202859670832</v>
      </c>
      <c r="M53" s="304"/>
      <c r="N53" s="304">
        <v>0.10372686139385237</v>
      </c>
      <c r="O53" s="304">
        <v>0.10285151673840714</v>
      </c>
      <c r="P53" s="304">
        <v>0.11587339320739469</v>
      </c>
      <c r="Q53" s="304"/>
      <c r="R53" s="304">
        <v>4.5233997025187489E-2</v>
      </c>
      <c r="S53" s="304">
        <v>4.7749388560618146E-2</v>
      </c>
      <c r="T53" s="304">
        <v>5.963777917365546E-2</v>
      </c>
      <c r="U53" s="304"/>
      <c r="V53" s="304">
        <v>9.3619104515702739E-2</v>
      </c>
      <c r="W53" s="304">
        <v>9.0052465336020709E-2</v>
      </c>
      <c r="X53" s="304">
        <v>0.1058881702313705</v>
      </c>
      <c r="Y53" s="304"/>
      <c r="Z53" s="304">
        <v>0.12114041901095431</v>
      </c>
      <c r="AA53" s="304">
        <v>0.10043432864520528</v>
      </c>
      <c r="AB53" s="304">
        <v>9.3898538689606376E-2</v>
      </c>
      <c r="AC53" s="304"/>
      <c r="AD53" s="304">
        <v>0.11409100377113143</v>
      </c>
      <c r="AE53" s="304">
        <v>0.11311590550930228</v>
      </c>
      <c r="AF53" s="304">
        <v>0.12136577503627001</v>
      </c>
      <c r="AG53" s="304"/>
      <c r="AH53" s="304">
        <v>9.1129470356064599E-2</v>
      </c>
      <c r="AI53" s="304">
        <v>8.1569700298881123E-2</v>
      </c>
      <c r="AJ53" s="304">
        <v>6.1872355999863342E-2</v>
      </c>
      <c r="AK53" s="304"/>
      <c r="AL53" s="304">
        <v>2.4425524835662998E-2</v>
      </c>
      <c r="AM53" s="304">
        <v>1.4960906499421646E-2</v>
      </c>
      <c r="AN53" s="304">
        <v>1.1137242808363292E-2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0.92324580239469412</v>
      </c>
      <c r="C54" s="304">
        <f t="shared" si="70"/>
        <v>0.90026966625014981</v>
      </c>
      <c r="D54" s="304">
        <f t="shared" si="71"/>
        <v>0.8596558037015205</v>
      </c>
      <c r="E54" s="304"/>
      <c r="F54" s="304">
        <v>7.3873905344237377E-3</v>
      </c>
      <c r="G54" s="304">
        <v>1.1039286434577045E-2</v>
      </c>
      <c r="H54" s="304">
        <v>2.8175623374385832E-2</v>
      </c>
      <c r="I54" s="304"/>
      <c r="J54" s="304">
        <v>5.1326773530208904E-2</v>
      </c>
      <c r="K54" s="304">
        <v>7.3560099725110781E-2</v>
      </c>
      <c r="L54" s="304">
        <v>0.1148096618303773</v>
      </c>
      <c r="M54" s="304"/>
      <c r="N54" s="304">
        <v>0.14232380370174294</v>
      </c>
      <c r="O54" s="304">
        <v>0.17083181871146444</v>
      </c>
      <c r="P54" s="304">
        <v>0.22339798155572471</v>
      </c>
      <c r="Q54" s="304"/>
      <c r="R54" s="304">
        <v>8.9579219217177292E-2</v>
      </c>
      <c r="S54" s="304">
        <v>0.10055688488976963</v>
      </c>
      <c r="T54" s="304">
        <v>0.13292948907892368</v>
      </c>
      <c r="U54" s="304"/>
      <c r="V54" s="304">
        <v>4.9046478905639332E-2</v>
      </c>
      <c r="W54" s="304">
        <v>5.3060313773006143E-2</v>
      </c>
      <c r="X54" s="304">
        <v>7.8730238396778063E-2</v>
      </c>
      <c r="Y54" s="304"/>
      <c r="Z54" s="304">
        <v>0.15684579056268369</v>
      </c>
      <c r="AA54" s="304">
        <v>0.14033680254966055</v>
      </c>
      <c r="AB54" s="304">
        <v>0.10089613607575387</v>
      </c>
      <c r="AC54" s="304"/>
      <c r="AD54" s="304">
        <v>0.1486060127519761</v>
      </c>
      <c r="AE54" s="304">
        <v>0.11921426915897523</v>
      </c>
      <c r="AF54" s="304">
        <v>5.8344057874865546E-2</v>
      </c>
      <c r="AG54" s="304"/>
      <c r="AH54" s="304">
        <v>0.21048334123147738</v>
      </c>
      <c r="AI54" s="304">
        <v>0.20541819375500128</v>
      </c>
      <c r="AJ54" s="304">
        <v>0.1186557385029183</v>
      </c>
      <c r="AK54" s="304"/>
      <c r="AL54" s="304">
        <v>6.7646991959364647E-2</v>
      </c>
      <c r="AM54" s="304">
        <v>2.6251997252584758E-2</v>
      </c>
      <c r="AN54" s="304">
        <v>3.71687701179323E-3</v>
      </c>
    </row>
    <row r="55" spans="1:40" x14ac:dyDescent="0.2">
      <c r="A55" s="13" t="str">
        <f t="shared" si="67"/>
        <v>Skilled trades occupations</v>
      </c>
      <c r="B55" s="304">
        <f t="shared" si="69"/>
        <v>5.8909965790493004</v>
      </c>
      <c r="C55" s="304">
        <f t="shared" si="70"/>
        <v>5.8044343424171636</v>
      </c>
      <c r="D55" s="304">
        <f t="shared" si="71"/>
        <v>5.4258383541598958</v>
      </c>
      <c r="E55" s="304"/>
      <c r="F55" s="304">
        <v>6.276073640825939E-4</v>
      </c>
      <c r="G55" s="304">
        <v>8.4255741020887421E-4</v>
      </c>
      <c r="H55" s="304">
        <v>1.1252698876318223E-3</v>
      </c>
      <c r="I55" s="304"/>
      <c r="J55" s="304">
        <v>4.2046606357021718E-2</v>
      </c>
      <c r="K55" s="304">
        <v>6.0000203604911317E-2</v>
      </c>
      <c r="L55" s="304">
        <v>9.4092382174173345E-2</v>
      </c>
      <c r="M55" s="304"/>
      <c r="N55" s="304">
        <v>0.1512274065027791</v>
      </c>
      <c r="O55" s="304">
        <v>0.18391618045213759</v>
      </c>
      <c r="P55" s="304">
        <v>0.22637148057748105</v>
      </c>
      <c r="Q55" s="304"/>
      <c r="R55" s="304">
        <v>9.6520214478445263E-2</v>
      </c>
      <c r="S55" s="304">
        <v>0.11487998074753915</v>
      </c>
      <c r="T55" s="304">
        <v>0.14009128477785879</v>
      </c>
      <c r="U55" s="304"/>
      <c r="V55" s="304">
        <v>0.25181611246580232</v>
      </c>
      <c r="W55" s="304">
        <v>0.28925866773266817</v>
      </c>
      <c r="X55" s="304">
        <v>0.37231622532641412</v>
      </c>
      <c r="Y55" s="304"/>
      <c r="Z55" s="304">
        <v>2.0854037419354921</v>
      </c>
      <c r="AA55" s="304">
        <v>2.0872757962766806</v>
      </c>
      <c r="AB55" s="304">
        <v>1.9330418567900405</v>
      </c>
      <c r="AC55" s="304"/>
      <c r="AD55" s="304">
        <v>1.8507716282251245</v>
      </c>
      <c r="AE55" s="304">
        <v>2.0369972129996232</v>
      </c>
      <c r="AF55" s="304">
        <v>2.0150597316437735</v>
      </c>
      <c r="AG55" s="304"/>
      <c r="AH55" s="304">
        <v>0.84680927030477449</v>
      </c>
      <c r="AI55" s="304">
        <v>0.73802390860582501</v>
      </c>
      <c r="AJ55" s="304">
        <v>0.58260546440454875</v>
      </c>
      <c r="AK55" s="304"/>
      <c r="AL55" s="304">
        <v>0.56577399141577833</v>
      </c>
      <c r="AM55" s="304">
        <v>0.29323983458756891</v>
      </c>
      <c r="AN55" s="304">
        <v>6.1134658577973421E-2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2.6725284446024431E-2</v>
      </c>
      <c r="C56" s="304">
        <f t="shared" si="70"/>
        <v>2.4520758634183085E-2</v>
      </c>
      <c r="D56" s="304">
        <f t="shared" si="71"/>
        <v>2.6522612638857416E-2</v>
      </c>
      <c r="E56" s="304"/>
      <c r="F56" s="304">
        <v>1.1422464770624332E-5</v>
      </c>
      <c r="G56" s="304">
        <v>1.4009697116190375E-5</v>
      </c>
      <c r="H56" s="304">
        <v>3.0924021733447809E-5</v>
      </c>
      <c r="I56" s="304"/>
      <c r="J56" s="304">
        <v>1.5721320949850458E-3</v>
      </c>
      <c r="K56" s="304">
        <v>1.8101485098186286E-3</v>
      </c>
      <c r="L56" s="304">
        <v>2.4829501632127487E-3</v>
      </c>
      <c r="M56" s="304"/>
      <c r="N56" s="304">
        <v>1.8015698465645082E-3</v>
      </c>
      <c r="O56" s="304">
        <v>1.6962600235375677E-3</v>
      </c>
      <c r="P56" s="304">
        <v>1.9586672464919045E-3</v>
      </c>
      <c r="Q56" s="304"/>
      <c r="R56" s="304">
        <v>3.5956010119565351E-4</v>
      </c>
      <c r="S56" s="304">
        <v>3.4707666137163046E-4</v>
      </c>
      <c r="T56" s="304">
        <v>4.1679456296494545E-4</v>
      </c>
      <c r="U56" s="304"/>
      <c r="V56" s="304">
        <v>7.7680335953355805E-4</v>
      </c>
      <c r="W56" s="304">
        <v>7.6090029780334276E-4</v>
      </c>
      <c r="X56" s="304">
        <v>8.4839042880615148E-4</v>
      </c>
      <c r="Y56" s="304"/>
      <c r="Z56" s="304">
        <v>9.5043813469409023E-3</v>
      </c>
      <c r="AA56" s="304">
        <v>1.0270753261806502E-2</v>
      </c>
      <c r="AB56" s="304">
        <v>1.2645212722008629E-2</v>
      </c>
      <c r="AC56" s="304"/>
      <c r="AD56" s="304">
        <v>2.9543469513492369E-3</v>
      </c>
      <c r="AE56" s="304">
        <v>2.7232850746791784E-3</v>
      </c>
      <c r="AF56" s="304">
        <v>3.0903069012742997E-3</v>
      </c>
      <c r="AG56" s="304"/>
      <c r="AH56" s="304">
        <v>5.0203244440455361E-3</v>
      </c>
      <c r="AI56" s="304">
        <v>3.9523017848331178E-3</v>
      </c>
      <c r="AJ56" s="304">
        <v>3.4195257039589949E-3</v>
      </c>
      <c r="AK56" s="304"/>
      <c r="AL56" s="304">
        <v>4.7247438366393646E-3</v>
      </c>
      <c r="AM56" s="304">
        <v>2.9460233232169279E-3</v>
      </c>
      <c r="AN56" s="304">
        <v>1.6298408884062954E-3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0.22204970064834972</v>
      </c>
      <c r="C57" s="304">
        <f t="shared" si="70"/>
        <v>0.22791913099954367</v>
      </c>
      <c r="D57" s="304">
        <f t="shared" si="71"/>
        <v>0.23446069993586555</v>
      </c>
      <c r="E57" s="304"/>
      <c r="F57" s="304">
        <v>4.0333686158527618E-4</v>
      </c>
      <c r="G57" s="304">
        <v>5.5830360917691584E-4</v>
      </c>
      <c r="H57" s="304">
        <v>1.1260687978478113E-3</v>
      </c>
      <c r="I57" s="304"/>
      <c r="J57" s="304">
        <v>1.2480796402741325E-2</v>
      </c>
      <c r="K57" s="304">
        <v>1.619382637519368E-2</v>
      </c>
      <c r="L57" s="304">
        <v>2.3463334463738463E-2</v>
      </c>
      <c r="M57" s="304"/>
      <c r="N57" s="304">
        <v>3.5367717912056146E-2</v>
      </c>
      <c r="O57" s="304">
        <v>3.9668738020912482E-2</v>
      </c>
      <c r="P57" s="304">
        <v>4.6186448214516562E-2</v>
      </c>
      <c r="Q57" s="304"/>
      <c r="R57" s="304">
        <v>1.017367121593701E-2</v>
      </c>
      <c r="S57" s="304">
        <v>1.2453732120524629E-2</v>
      </c>
      <c r="T57" s="304">
        <v>1.5026998550760607E-2</v>
      </c>
      <c r="U57" s="304"/>
      <c r="V57" s="304">
        <v>1.2886702828467999E-2</v>
      </c>
      <c r="W57" s="304">
        <v>1.443611940250507E-2</v>
      </c>
      <c r="X57" s="304">
        <v>1.6495375500557165E-2</v>
      </c>
      <c r="Y57" s="304"/>
      <c r="Z57" s="304">
        <v>7.9424203033006471E-2</v>
      </c>
      <c r="AA57" s="304">
        <v>8.572559095017343E-2</v>
      </c>
      <c r="AB57" s="304">
        <v>9.5390914563696902E-2</v>
      </c>
      <c r="AC57" s="304"/>
      <c r="AD57" s="304">
        <v>1.3813108274255321E-2</v>
      </c>
      <c r="AE57" s="304">
        <v>1.2574769324784832E-2</v>
      </c>
      <c r="AF57" s="304">
        <v>6.9038722083997811E-3</v>
      </c>
      <c r="AG57" s="304"/>
      <c r="AH57" s="304">
        <v>2.2884576555555373E-2</v>
      </c>
      <c r="AI57" s="304">
        <v>1.9689676038494801E-2</v>
      </c>
      <c r="AJ57" s="304">
        <v>9.2878218194489201E-3</v>
      </c>
      <c r="AK57" s="304"/>
      <c r="AL57" s="304">
        <v>3.4615587564744782E-2</v>
      </c>
      <c r="AM57" s="304">
        <v>2.6618375157777822E-2</v>
      </c>
      <c r="AN57" s="304">
        <v>2.0579865816899346E-2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0.87716456039806279</v>
      </c>
      <c r="C58" s="304">
        <f t="shared" si="70"/>
        <v>0.93036696025463694</v>
      </c>
      <c r="D58" s="304">
        <f t="shared" si="71"/>
        <v>0.98173486427402434</v>
      </c>
      <c r="E58" s="304"/>
      <c r="F58" s="304">
        <v>1.7998638403031884E-3</v>
      </c>
      <c r="G58" s="304">
        <v>2.5236304337999046E-3</v>
      </c>
      <c r="H58" s="304">
        <v>4.1976699268407337E-3</v>
      </c>
      <c r="I58" s="304"/>
      <c r="J58" s="304">
        <v>8.8344414049232566E-3</v>
      </c>
      <c r="K58" s="304">
        <v>1.4473828194277397E-2</v>
      </c>
      <c r="L58" s="304">
        <v>2.8324452555592725E-2</v>
      </c>
      <c r="M58" s="304"/>
      <c r="N58" s="304">
        <v>1.4818077829528903E-2</v>
      </c>
      <c r="O58" s="304">
        <v>2.0695934054182019E-2</v>
      </c>
      <c r="P58" s="304">
        <v>3.4331750703938825E-2</v>
      </c>
      <c r="Q58" s="304"/>
      <c r="R58" s="304">
        <v>1.4063245543519808E-2</v>
      </c>
      <c r="S58" s="304">
        <v>1.9740744587326095E-2</v>
      </c>
      <c r="T58" s="304">
        <v>3.148456753778428E-2</v>
      </c>
      <c r="U58" s="304"/>
      <c r="V58" s="304">
        <v>3.3996829446161621E-2</v>
      </c>
      <c r="W58" s="304">
        <v>4.0406414607941213E-2</v>
      </c>
      <c r="X58" s="304">
        <v>5.1029458015567256E-2</v>
      </c>
      <c r="Y58" s="304"/>
      <c r="Z58" s="304">
        <v>0.22003690108470061</v>
      </c>
      <c r="AA58" s="304">
        <v>0.26131697573823592</v>
      </c>
      <c r="AB58" s="304">
        <v>0.32433122560984373</v>
      </c>
      <c r="AC58" s="304"/>
      <c r="AD58" s="304">
        <v>0.31410748421519696</v>
      </c>
      <c r="AE58" s="304">
        <v>0.36778229816909158</v>
      </c>
      <c r="AF58" s="304">
        <v>0.38961050146139303</v>
      </c>
      <c r="AG58" s="304"/>
      <c r="AH58" s="304">
        <v>0.20423102909951121</v>
      </c>
      <c r="AI58" s="304">
        <v>0.17231579170156333</v>
      </c>
      <c r="AJ58" s="304">
        <v>0.10879299116316012</v>
      </c>
      <c r="AK58" s="304"/>
      <c r="AL58" s="304">
        <v>6.5276687934217273E-2</v>
      </c>
      <c r="AM58" s="304">
        <v>3.1111342768219523E-2</v>
      </c>
      <c r="AN58" s="304">
        <v>9.6322472999036002E-3</v>
      </c>
    </row>
    <row r="59" spans="1:40" x14ac:dyDescent="0.2">
      <c r="A59" s="13" t="str">
        <f t="shared" si="67"/>
        <v>Elementary occupations</v>
      </c>
      <c r="B59" s="304">
        <f t="shared" si="69"/>
        <v>0.73025917067684798</v>
      </c>
      <c r="C59" s="304">
        <f t="shared" si="70"/>
        <v>0.78499378803698205</v>
      </c>
      <c r="D59" s="304">
        <f t="shared" si="71"/>
        <v>0.90220910335472937</v>
      </c>
      <c r="E59" s="304"/>
      <c r="F59" s="304">
        <v>6.2213719414435842E-5</v>
      </c>
      <c r="G59" s="304">
        <v>7.1451532310017995E-5</v>
      </c>
      <c r="H59" s="304">
        <v>1.3244527636513244E-4</v>
      </c>
      <c r="I59" s="304"/>
      <c r="J59" s="304">
        <v>5.9586501638829465E-3</v>
      </c>
      <c r="K59" s="304">
        <v>9.8363170388475231E-3</v>
      </c>
      <c r="L59" s="304">
        <v>1.8936853639232462E-2</v>
      </c>
      <c r="M59" s="304"/>
      <c r="N59" s="304">
        <v>1.1769246700715824E-2</v>
      </c>
      <c r="O59" s="304">
        <v>1.6942092387423949E-2</v>
      </c>
      <c r="P59" s="304">
        <v>2.1724351813121209E-2</v>
      </c>
      <c r="Q59" s="304"/>
      <c r="R59" s="304">
        <v>3.5678786984431853E-3</v>
      </c>
      <c r="S59" s="304">
        <v>4.0791435652629956E-3</v>
      </c>
      <c r="T59" s="304">
        <v>4.5580299477791329E-3</v>
      </c>
      <c r="U59" s="304"/>
      <c r="V59" s="304">
        <v>2.2448261663570848E-2</v>
      </c>
      <c r="W59" s="304">
        <v>3.2155774988821086E-2</v>
      </c>
      <c r="X59" s="304">
        <v>4.3133080483563936E-2</v>
      </c>
      <c r="Y59" s="304"/>
      <c r="Z59" s="304">
        <v>0.17955554404453422</v>
      </c>
      <c r="AA59" s="304">
        <v>0.23670186416958666</v>
      </c>
      <c r="AB59" s="304">
        <v>0.34729741222596833</v>
      </c>
      <c r="AC59" s="304"/>
      <c r="AD59" s="304">
        <v>0.21889043082362286</v>
      </c>
      <c r="AE59" s="304">
        <v>0.26725026583035727</v>
      </c>
      <c r="AF59" s="304">
        <v>0.32219635700694155</v>
      </c>
      <c r="AG59" s="304"/>
      <c r="AH59" s="304">
        <v>0.18534776063366029</v>
      </c>
      <c r="AI59" s="304">
        <v>0.17665416162042591</v>
      </c>
      <c r="AJ59" s="304">
        <v>0.13415468946285652</v>
      </c>
      <c r="AK59" s="304"/>
      <c r="AL59" s="304">
        <v>0.10265918422900334</v>
      </c>
      <c r="AM59" s="304">
        <v>4.1302716903946567E-2</v>
      </c>
      <c r="AN59" s="304">
        <v>1.0075883498901071E-2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42.28000000000003</v>
      </c>
      <c r="C62" s="305">
        <f>SUM(C63:C71)</f>
        <v>43.482999999999997</v>
      </c>
      <c r="D62" s="305">
        <f>SUM(D63:D71)</f>
        <v>46.269999999999953</v>
      </c>
      <c r="E62" s="304"/>
      <c r="F62" s="305">
        <f>SUM(F63:F71)</f>
        <v>0.12197128260132696</v>
      </c>
      <c r="G62" s="305">
        <f>SUM(G63:G71)</f>
        <v>0.17806709179994998</v>
      </c>
      <c r="H62" s="305">
        <f>SUM(H63:H71)</f>
        <v>0.34871157286684218</v>
      </c>
      <c r="I62" s="304"/>
      <c r="J62" s="305">
        <f>SUM(J63:J71)</f>
        <v>1.5502753731543875</v>
      </c>
      <c r="K62" s="305">
        <f>SUM(K63:K71)</f>
        <v>2.1988216911228817</v>
      </c>
      <c r="L62" s="305">
        <f>SUM(L63:L71)</f>
        <v>4.2522054737208972</v>
      </c>
      <c r="M62" s="304"/>
      <c r="N62" s="305">
        <f>SUM(N63:N71)</f>
        <v>5.4809766939878903</v>
      </c>
      <c r="O62" s="305">
        <f>SUM(O63:O71)</f>
        <v>6.3713464008790837</v>
      </c>
      <c r="P62" s="305">
        <f>SUM(P63:P71)</f>
        <v>8.8734337678933493</v>
      </c>
      <c r="Q62" s="304"/>
      <c r="R62" s="305">
        <f>SUM(R63:R71)</f>
        <v>1.6603693371209933</v>
      </c>
      <c r="S62" s="305">
        <f>SUM(S63:S71)</f>
        <v>1.8759593843387119</v>
      </c>
      <c r="T62" s="305">
        <f>SUM(T63:T71)</f>
        <v>2.6476571688066977</v>
      </c>
      <c r="U62" s="304"/>
      <c r="V62" s="305">
        <f>SUM(V63:V71)</f>
        <v>1.927926310708505</v>
      </c>
      <c r="W62" s="305">
        <f>SUM(W63:W71)</f>
        <v>2.1389138643130217</v>
      </c>
      <c r="X62" s="305">
        <f>SUM(X63:X71)</f>
        <v>2.8485302874919691</v>
      </c>
      <c r="Y62" s="304"/>
      <c r="Z62" s="305">
        <f>SUM(Z63:Z71)</f>
        <v>9.3521628492924247</v>
      </c>
      <c r="AA62" s="305">
        <f>SUM(AA63:AA71)</f>
        <v>9.9277615303599305</v>
      </c>
      <c r="AB62" s="305">
        <f>SUM(AB63:AB71)</f>
        <v>10.63690640638764</v>
      </c>
      <c r="AC62" s="304"/>
      <c r="AD62" s="305">
        <f>SUM(AD63:AD71)</f>
        <v>10.721121799835336</v>
      </c>
      <c r="AE62" s="305">
        <f>SUM(AE63:AE71)</f>
        <v>11.688229535830198</v>
      </c>
      <c r="AF62" s="305">
        <f>SUM(AF63:AF71)</f>
        <v>11.124658902100272</v>
      </c>
      <c r="AG62" s="304"/>
      <c r="AH62" s="305">
        <f>SUM(AH63:AH71)</f>
        <v>7.2268026049948419</v>
      </c>
      <c r="AI62" s="305">
        <f>SUM(AI63:AI71)</f>
        <v>6.3922283417460513</v>
      </c>
      <c r="AJ62" s="305">
        <f>SUM(AJ63:AJ71)</f>
        <v>3.8389838195296178</v>
      </c>
      <c r="AK62" s="304"/>
      <c r="AL62" s="305">
        <f>SUM(AL63:AL71)</f>
        <v>4.2383937483043201</v>
      </c>
      <c r="AM62" s="305">
        <f>SUM(AM63:AM71)</f>
        <v>2.7116721596101732</v>
      </c>
      <c r="AN62" s="305">
        <f>SUM(AN63:AN71)</f>
        <v>1.698912601202673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5.7859484380161943</v>
      </c>
      <c r="C63" s="304">
        <f t="shared" ref="C63:C71" si="73">SUM(G63,K63,O63,S63,W63,AA63,AE63,AI63,AM63)</f>
        <v>5.5874040630083464</v>
      </c>
      <c r="D63" s="304">
        <f t="shared" ref="D63:D71" si="74">SUM(H63,L63,P63,T63,X63,AB63,AF63,AJ63,AN63)</f>
        <v>6.5484130624203356</v>
      </c>
      <c r="E63" s="304"/>
      <c r="F63" s="304">
        <v>2.1595551926432421E-2</v>
      </c>
      <c r="G63" s="304">
        <v>3.0348059041494166E-2</v>
      </c>
      <c r="H63" s="304">
        <v>6.3723333753987518E-2</v>
      </c>
      <c r="I63" s="304"/>
      <c r="J63" s="304">
        <v>0.34925960544380585</v>
      </c>
      <c r="K63" s="304">
        <v>0.4525874658991112</v>
      </c>
      <c r="L63" s="304">
        <v>0.88431309121804813</v>
      </c>
      <c r="M63" s="304"/>
      <c r="N63" s="304">
        <v>1.2417075239161746</v>
      </c>
      <c r="O63" s="304">
        <v>1.3001348652233473</v>
      </c>
      <c r="P63" s="304">
        <v>1.7500067959118448</v>
      </c>
      <c r="Q63" s="304"/>
      <c r="R63" s="304">
        <v>0.2608625473127007</v>
      </c>
      <c r="S63" s="304">
        <v>0.2567347637672649</v>
      </c>
      <c r="T63" s="304">
        <v>0.35872969216585032</v>
      </c>
      <c r="U63" s="304"/>
      <c r="V63" s="304">
        <v>0.32969031952272504</v>
      </c>
      <c r="W63" s="304">
        <v>0.31727409123511052</v>
      </c>
      <c r="X63" s="304">
        <v>0.38563702782257658</v>
      </c>
      <c r="Y63" s="304"/>
      <c r="Z63" s="304">
        <v>1.1207945736191971</v>
      </c>
      <c r="AA63" s="304">
        <v>1.0641982863064028</v>
      </c>
      <c r="AB63" s="304">
        <v>1.209115419546456</v>
      </c>
      <c r="AC63" s="304"/>
      <c r="AD63" s="304">
        <v>1.2659193680821226</v>
      </c>
      <c r="AE63" s="304">
        <v>1.2373790895217152</v>
      </c>
      <c r="AF63" s="304">
        <v>1.2138832097140317</v>
      </c>
      <c r="AG63" s="304"/>
      <c r="AH63" s="304">
        <v>0.96880694304285364</v>
      </c>
      <c r="AI63" s="304">
        <v>0.78888350010486519</v>
      </c>
      <c r="AJ63" s="304">
        <v>0.57408170863630492</v>
      </c>
      <c r="AK63" s="304"/>
      <c r="AL63" s="304">
        <v>0.2273120051501831</v>
      </c>
      <c r="AM63" s="304">
        <v>0.13986394190903553</v>
      </c>
      <c r="AN63" s="304">
        <v>0.10892278365123649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3.526317609077124</v>
      </c>
      <c r="C64" s="304">
        <f t="shared" si="73"/>
        <v>3.8983706685479707</v>
      </c>
      <c r="D64" s="304">
        <f t="shared" si="74"/>
        <v>4.610912682444309</v>
      </c>
      <c r="E64" s="304"/>
      <c r="F64" s="304">
        <v>4.8825880940465159E-2</v>
      </c>
      <c r="G64" s="304">
        <v>7.1947411292738239E-2</v>
      </c>
      <c r="H64" s="304">
        <v>0.13684824732223042</v>
      </c>
      <c r="I64" s="304"/>
      <c r="J64" s="304">
        <v>0.37716584382973795</v>
      </c>
      <c r="K64" s="304">
        <v>0.53767240113149439</v>
      </c>
      <c r="L64" s="304">
        <v>0.95864190574689545</v>
      </c>
      <c r="M64" s="304"/>
      <c r="N64" s="304">
        <v>0.85097791962284131</v>
      </c>
      <c r="O64" s="304">
        <v>0.9861846846949065</v>
      </c>
      <c r="P64" s="304">
        <v>1.2547651414486278</v>
      </c>
      <c r="Q64" s="304"/>
      <c r="R64" s="304">
        <v>0.14176865546032277</v>
      </c>
      <c r="S64" s="304">
        <v>0.1385560792413755</v>
      </c>
      <c r="T64" s="304">
        <v>0.15116624576837087</v>
      </c>
      <c r="U64" s="304"/>
      <c r="V64" s="304">
        <v>0.18745252888395297</v>
      </c>
      <c r="W64" s="304">
        <v>0.20525917574249286</v>
      </c>
      <c r="X64" s="304">
        <v>0.24394585733622756</v>
      </c>
      <c r="Y64" s="304"/>
      <c r="Z64" s="304">
        <v>0.7739462888916816</v>
      </c>
      <c r="AA64" s="304">
        <v>0.87519878841618659</v>
      </c>
      <c r="AB64" s="304">
        <v>1.0118344459246489</v>
      </c>
      <c r="AC64" s="304"/>
      <c r="AD64" s="304">
        <v>0.6152964780645428</v>
      </c>
      <c r="AE64" s="304">
        <v>0.64224180530577191</v>
      </c>
      <c r="AF64" s="304">
        <v>0.55352812507561155</v>
      </c>
      <c r="AG64" s="304"/>
      <c r="AH64" s="304">
        <v>0.38575831564410668</v>
      </c>
      <c r="AI64" s="304">
        <v>0.34592240388488271</v>
      </c>
      <c r="AJ64" s="304">
        <v>0.21205138188166639</v>
      </c>
      <c r="AK64" s="304"/>
      <c r="AL64" s="304">
        <v>0.14512569773947226</v>
      </c>
      <c r="AM64" s="304">
        <v>9.5387918838121505E-2</v>
      </c>
      <c r="AN64" s="304">
        <v>8.8131331940029645E-2</v>
      </c>
    </row>
    <row r="65" spans="1:40" x14ac:dyDescent="0.2">
      <c r="A65" s="13" t="str">
        <f t="shared" si="72"/>
        <v>Associate professional occupations</v>
      </c>
      <c r="B65" s="304">
        <f t="shared" si="75"/>
        <v>3.040704854282656</v>
      </c>
      <c r="C65" s="304">
        <f t="shared" si="73"/>
        <v>3.1270097318129189</v>
      </c>
      <c r="D65" s="304">
        <f t="shared" si="74"/>
        <v>3.5487151107772497</v>
      </c>
      <c r="E65" s="304"/>
      <c r="F65" s="304">
        <v>1.4726056878981972E-2</v>
      </c>
      <c r="G65" s="304">
        <v>1.9134143632532769E-2</v>
      </c>
      <c r="H65" s="304">
        <v>3.4508690180408197E-2</v>
      </c>
      <c r="I65" s="304"/>
      <c r="J65" s="304">
        <v>0.15866506237853145</v>
      </c>
      <c r="K65" s="304">
        <v>0.21352708545298124</v>
      </c>
      <c r="L65" s="304">
        <v>0.37656911656854941</v>
      </c>
      <c r="M65" s="304"/>
      <c r="N65" s="304">
        <v>0.59004402222368524</v>
      </c>
      <c r="O65" s="304">
        <v>0.63842412205703136</v>
      </c>
      <c r="P65" s="304">
        <v>0.82491849422608088</v>
      </c>
      <c r="Q65" s="304"/>
      <c r="R65" s="304">
        <v>0.13695791736067853</v>
      </c>
      <c r="S65" s="304">
        <v>0.15000875275414527</v>
      </c>
      <c r="T65" s="304">
        <v>0.21384322112362245</v>
      </c>
      <c r="U65" s="304"/>
      <c r="V65" s="304">
        <v>0.16847037723606184</v>
      </c>
      <c r="W65" s="304">
        <v>0.18040476061457966</v>
      </c>
      <c r="X65" s="304">
        <v>0.23143187076106841</v>
      </c>
      <c r="Y65" s="304"/>
      <c r="Z65" s="304">
        <v>0.72816705708261997</v>
      </c>
      <c r="AA65" s="304">
        <v>0.77443300576055984</v>
      </c>
      <c r="AB65" s="304">
        <v>0.88843418803799423</v>
      </c>
      <c r="AC65" s="304"/>
      <c r="AD65" s="304">
        <v>0.66555604478174346</v>
      </c>
      <c r="AE65" s="304">
        <v>0.71325080625253745</v>
      </c>
      <c r="AF65" s="304">
        <v>0.69357510796759525</v>
      </c>
      <c r="AG65" s="304"/>
      <c r="AH65" s="304">
        <v>0.40055152885836259</v>
      </c>
      <c r="AI65" s="304">
        <v>0.32437292913421889</v>
      </c>
      <c r="AJ65" s="304">
        <v>0.18986634766090493</v>
      </c>
      <c r="AK65" s="304"/>
      <c r="AL65" s="304">
        <v>0.17756678748199142</v>
      </c>
      <c r="AM65" s="304">
        <v>0.1134541261543329</v>
      </c>
      <c r="AN65" s="304">
        <v>9.5568074251026078E-2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4.0583716369944129</v>
      </c>
      <c r="C66" s="304">
        <f t="shared" si="73"/>
        <v>4.3894409421495277</v>
      </c>
      <c r="D66" s="304">
        <f t="shared" si="74"/>
        <v>4.7944614290059384</v>
      </c>
      <c r="E66" s="304"/>
      <c r="F66" s="304">
        <v>1.107373698602674E-2</v>
      </c>
      <c r="G66" s="304">
        <v>1.7338179838416876E-2</v>
      </c>
      <c r="H66" s="304">
        <v>3.4219028746092686E-2</v>
      </c>
      <c r="I66" s="304"/>
      <c r="J66" s="304">
        <v>0.16566766452933285</v>
      </c>
      <c r="K66" s="304">
        <v>0.24579432176721352</v>
      </c>
      <c r="L66" s="304">
        <v>0.45759307312308956</v>
      </c>
      <c r="M66" s="304"/>
      <c r="N66" s="304">
        <v>0.6489106069831595</v>
      </c>
      <c r="O66" s="304">
        <v>0.8219142701376918</v>
      </c>
      <c r="P66" s="304">
        <v>1.2210974448409537</v>
      </c>
      <c r="Q66" s="304"/>
      <c r="R66" s="304">
        <v>0.20936021894910356</v>
      </c>
      <c r="S66" s="304">
        <v>0.24209782458434223</v>
      </c>
      <c r="T66" s="304">
        <v>0.33585207257970023</v>
      </c>
      <c r="U66" s="304"/>
      <c r="V66" s="304">
        <v>0.21418081764298924</v>
      </c>
      <c r="W66" s="304">
        <v>0.23482469736039388</v>
      </c>
      <c r="X66" s="304">
        <v>0.30612835622364071</v>
      </c>
      <c r="Y66" s="304"/>
      <c r="Z66" s="304">
        <v>0.95830457726366192</v>
      </c>
      <c r="AA66" s="304">
        <v>1.0546864626189023</v>
      </c>
      <c r="AB66" s="304">
        <v>1.0972854714620948</v>
      </c>
      <c r="AC66" s="304"/>
      <c r="AD66" s="304">
        <v>1.177881625207132</v>
      </c>
      <c r="AE66" s="304">
        <v>1.3116278242780963</v>
      </c>
      <c r="AF66" s="304">
        <v>1.1714221942154779</v>
      </c>
      <c r="AG66" s="304"/>
      <c r="AH66" s="304">
        <v>0.51209014431286837</v>
      </c>
      <c r="AI66" s="304">
        <v>0.36622503744089624</v>
      </c>
      <c r="AJ66" s="304">
        <v>0.12314378997269616</v>
      </c>
      <c r="AK66" s="304"/>
      <c r="AL66" s="304">
        <v>0.16090224512013934</v>
      </c>
      <c r="AM66" s="304">
        <v>9.4932324123574399E-2</v>
      </c>
      <c r="AN66" s="304">
        <v>4.7719997842193072E-2</v>
      </c>
    </row>
    <row r="67" spans="1:40" x14ac:dyDescent="0.2">
      <c r="A67" s="13" t="str">
        <f t="shared" si="72"/>
        <v>Skilled trades occupations</v>
      </c>
      <c r="B67" s="304">
        <f t="shared" si="75"/>
        <v>3.6255344201325279</v>
      </c>
      <c r="C67" s="304">
        <f t="shared" si="73"/>
        <v>3.6357807518935523</v>
      </c>
      <c r="D67" s="304">
        <f t="shared" si="74"/>
        <v>3.6463947347559045</v>
      </c>
      <c r="E67" s="304"/>
      <c r="F67" s="304">
        <v>1.6653730531512338E-3</v>
      </c>
      <c r="G67" s="304">
        <v>2.4881022655046411E-3</v>
      </c>
      <c r="H67" s="304">
        <v>5.787515627300851E-3</v>
      </c>
      <c r="I67" s="304"/>
      <c r="J67" s="304">
        <v>5.0058249345843894E-2</v>
      </c>
      <c r="K67" s="304">
        <v>7.6698935249521635E-2</v>
      </c>
      <c r="L67" s="304">
        <v>0.16231458909101718</v>
      </c>
      <c r="M67" s="304"/>
      <c r="N67" s="304">
        <v>0.1703325728174542</v>
      </c>
      <c r="O67" s="304">
        <v>0.21158440806157733</v>
      </c>
      <c r="P67" s="304">
        <v>0.29302187487538672</v>
      </c>
      <c r="Q67" s="304"/>
      <c r="R67" s="304">
        <v>9.6557691083214103E-2</v>
      </c>
      <c r="S67" s="304">
        <v>0.10715855565408744</v>
      </c>
      <c r="T67" s="304">
        <v>0.14429892698900648</v>
      </c>
      <c r="U67" s="304"/>
      <c r="V67" s="304">
        <v>0.16525193147425274</v>
      </c>
      <c r="W67" s="304">
        <v>0.18620151433507567</v>
      </c>
      <c r="X67" s="304">
        <v>0.23541378338061492</v>
      </c>
      <c r="Y67" s="304"/>
      <c r="Z67" s="304">
        <v>1.1263905804240006</v>
      </c>
      <c r="AA67" s="304">
        <v>1.2090053090407624</v>
      </c>
      <c r="AB67" s="304">
        <v>1.2352736345586122</v>
      </c>
      <c r="AC67" s="304"/>
      <c r="AD67" s="304">
        <v>0.92791346785179574</v>
      </c>
      <c r="AE67" s="304">
        <v>0.97822969345480393</v>
      </c>
      <c r="AF67" s="304">
        <v>1.0230145279600413</v>
      </c>
      <c r="AG67" s="304"/>
      <c r="AH67" s="304">
        <v>0.6369064258613405</v>
      </c>
      <c r="AI67" s="304">
        <v>0.59972994500928667</v>
      </c>
      <c r="AJ67" s="304">
        <v>0.37108778217268867</v>
      </c>
      <c r="AK67" s="304"/>
      <c r="AL67" s="304">
        <v>0.45045812822147469</v>
      </c>
      <c r="AM67" s="304">
        <v>0.26468428882293243</v>
      </c>
      <c r="AN67" s="304">
        <v>0.17618210010123642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1.2118327417826202</v>
      </c>
      <c r="C68" s="304">
        <f t="shared" si="73"/>
        <v>1.1556690205186797</v>
      </c>
      <c r="D68" s="304">
        <f t="shared" si="74"/>
        <v>1.3491594135269476</v>
      </c>
      <c r="E68" s="304"/>
      <c r="F68" s="304">
        <v>1.4597002443170182E-3</v>
      </c>
      <c r="G68" s="304">
        <v>2.2912299940164465E-3</v>
      </c>
      <c r="H68" s="304">
        <v>5.0914074882971666E-3</v>
      </c>
      <c r="I68" s="304"/>
      <c r="J68" s="304">
        <v>2.7842417795108279E-2</v>
      </c>
      <c r="K68" s="304">
        <v>3.6864191108885683E-2</v>
      </c>
      <c r="L68" s="304">
        <v>7.8561815022003309E-2</v>
      </c>
      <c r="M68" s="304"/>
      <c r="N68" s="304">
        <v>0.13355310987586586</v>
      </c>
      <c r="O68" s="304">
        <v>0.14298668959136365</v>
      </c>
      <c r="P68" s="304">
        <v>0.19774961669716659</v>
      </c>
      <c r="Q68" s="304"/>
      <c r="R68" s="304">
        <v>0.1174396863707392</v>
      </c>
      <c r="S68" s="304">
        <v>0.13108242307729462</v>
      </c>
      <c r="T68" s="304">
        <v>0.20507235113162128</v>
      </c>
      <c r="U68" s="304"/>
      <c r="V68" s="304">
        <v>0.10751004060955133</v>
      </c>
      <c r="W68" s="304">
        <v>0.11168264900669117</v>
      </c>
      <c r="X68" s="304">
        <v>0.16906553109293579</v>
      </c>
      <c r="Y68" s="304"/>
      <c r="Z68" s="304">
        <v>0.20936408475888732</v>
      </c>
      <c r="AA68" s="304">
        <v>0.20106499194111466</v>
      </c>
      <c r="AB68" s="304">
        <v>0.22679363663725416</v>
      </c>
      <c r="AC68" s="304"/>
      <c r="AD68" s="304">
        <v>0.30632038647101389</v>
      </c>
      <c r="AE68" s="304">
        <v>0.31258467252119021</v>
      </c>
      <c r="AF68" s="304">
        <v>0.32507033831162896</v>
      </c>
      <c r="AG68" s="304"/>
      <c r="AH68" s="304">
        <v>0.16589922058114612</v>
      </c>
      <c r="AI68" s="304">
        <v>0.14657833502783529</v>
      </c>
      <c r="AJ68" s="304">
        <v>9.5719556166400876E-2</v>
      </c>
      <c r="AK68" s="304"/>
      <c r="AL68" s="304">
        <v>0.14244409507599123</v>
      </c>
      <c r="AM68" s="304">
        <v>7.0533838250287875E-2</v>
      </c>
      <c r="AN68" s="304">
        <v>4.60351609796395E-2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7.3054081788423009</v>
      </c>
      <c r="C69" s="304">
        <f t="shared" si="73"/>
        <v>7.2181050298678553</v>
      </c>
      <c r="D69" s="304">
        <f t="shared" si="74"/>
        <v>7.2724111398182893</v>
      </c>
      <c r="E69" s="304"/>
      <c r="F69" s="304">
        <v>7.409255956842809E-3</v>
      </c>
      <c r="G69" s="304">
        <v>1.0214646912991966E-2</v>
      </c>
      <c r="H69" s="304">
        <v>1.7342588221014275E-2</v>
      </c>
      <c r="I69" s="304"/>
      <c r="J69" s="304">
        <v>0.17522827316202744</v>
      </c>
      <c r="K69" s="304">
        <v>0.25736617665933698</v>
      </c>
      <c r="L69" s="304">
        <v>0.52346050878028283</v>
      </c>
      <c r="M69" s="304"/>
      <c r="N69" s="304">
        <v>0.83883563754910839</v>
      </c>
      <c r="O69" s="304">
        <v>0.97434377428314645</v>
      </c>
      <c r="P69" s="304">
        <v>1.3997465222421961</v>
      </c>
      <c r="Q69" s="304"/>
      <c r="R69" s="304">
        <v>0.26697970550531125</v>
      </c>
      <c r="S69" s="304">
        <v>0.28701857513777557</v>
      </c>
      <c r="T69" s="304">
        <v>0.39564581297645451</v>
      </c>
      <c r="U69" s="304"/>
      <c r="V69" s="304">
        <v>0.21893005030269164</v>
      </c>
      <c r="W69" s="304">
        <v>0.2173401131371675</v>
      </c>
      <c r="X69" s="304">
        <v>0.28567891709703996</v>
      </c>
      <c r="Y69" s="304"/>
      <c r="Z69" s="304">
        <v>1.9483093863285617</v>
      </c>
      <c r="AA69" s="304">
        <v>2.060651866793159</v>
      </c>
      <c r="AB69" s="304">
        <v>2.1795213064344061</v>
      </c>
      <c r="AC69" s="304"/>
      <c r="AD69" s="304">
        <v>1.9491153647069297</v>
      </c>
      <c r="AE69" s="304">
        <v>2.0592858960289777</v>
      </c>
      <c r="AF69" s="304">
        <v>1.8487955111244043</v>
      </c>
      <c r="AG69" s="304"/>
      <c r="AH69" s="304">
        <v>1.1844305049727666</v>
      </c>
      <c r="AI69" s="304">
        <v>0.96898628683386612</v>
      </c>
      <c r="AJ69" s="304">
        <v>0.43934164246795704</v>
      </c>
      <c r="AK69" s="304"/>
      <c r="AL69" s="304">
        <v>0.71617000035806133</v>
      </c>
      <c r="AM69" s="304">
        <v>0.3828976940814337</v>
      </c>
      <c r="AN69" s="304">
        <v>0.18287833047453433</v>
      </c>
    </row>
    <row r="70" spans="1:40" x14ac:dyDescent="0.2">
      <c r="A70" s="13" t="str">
        <f t="shared" si="72"/>
        <v>Process, plant and machine operatives</v>
      </c>
      <c r="B70" s="304">
        <f t="shared" si="75"/>
        <v>5.1608243216928544</v>
      </c>
      <c r="C70" s="304">
        <f t="shared" si="73"/>
        <v>5.4602080536751636</v>
      </c>
      <c r="D70" s="304">
        <f t="shared" si="74"/>
        <v>5.5842198975088273</v>
      </c>
      <c r="E70" s="304"/>
      <c r="F70" s="304">
        <v>1.3158778819879769E-2</v>
      </c>
      <c r="G70" s="304">
        <v>2.1479252851419956E-2</v>
      </c>
      <c r="H70" s="304">
        <v>4.6331896820162671E-2</v>
      </c>
      <c r="I70" s="304"/>
      <c r="J70" s="304">
        <v>5.3082978059810867E-2</v>
      </c>
      <c r="K70" s="304">
        <v>8.564401116976017E-2</v>
      </c>
      <c r="L70" s="304">
        <v>0.17473158666829919</v>
      </c>
      <c r="M70" s="304"/>
      <c r="N70" s="304">
        <v>0.24068484740742632</v>
      </c>
      <c r="O70" s="304">
        <v>0.3436853460400055</v>
      </c>
      <c r="P70" s="304">
        <v>0.60619591552849705</v>
      </c>
      <c r="Q70" s="304"/>
      <c r="R70" s="304">
        <v>9.8862029139312593E-2</v>
      </c>
      <c r="S70" s="304">
        <v>0.13061326414488744</v>
      </c>
      <c r="T70" s="304">
        <v>0.18425075194547563</v>
      </c>
      <c r="U70" s="304"/>
      <c r="V70" s="304">
        <v>0.16109369355265063</v>
      </c>
      <c r="W70" s="304">
        <v>0.19620364766667811</v>
      </c>
      <c r="X70" s="304">
        <v>0.27879458554462649</v>
      </c>
      <c r="Y70" s="304"/>
      <c r="Z70" s="304">
        <v>0.89954352823146477</v>
      </c>
      <c r="AA70" s="304">
        <v>1.0818607295701073</v>
      </c>
      <c r="AB70" s="304">
        <v>1.2466595818489723</v>
      </c>
      <c r="AC70" s="304"/>
      <c r="AD70" s="304">
        <v>1.5174556321901873</v>
      </c>
      <c r="AE70" s="304">
        <v>1.8532758941359888</v>
      </c>
      <c r="AF70" s="304">
        <v>1.92948875005142</v>
      </c>
      <c r="AG70" s="304"/>
      <c r="AH70" s="304">
        <v>1.3200617011550895</v>
      </c>
      <c r="AI70" s="304">
        <v>1.2522376891756331</v>
      </c>
      <c r="AJ70" s="304">
        <v>0.89037094014677132</v>
      </c>
      <c r="AK70" s="304"/>
      <c r="AL70" s="304">
        <v>0.85688113313703251</v>
      </c>
      <c r="AM70" s="304">
        <v>0.49520821892068345</v>
      </c>
      <c r="AN70" s="304">
        <v>0.22739588895460328</v>
      </c>
    </row>
    <row r="71" spans="1:40" x14ac:dyDescent="0.2">
      <c r="A71" s="13" t="str">
        <f t="shared" si="72"/>
        <v>Elementary occupations</v>
      </c>
      <c r="B71" s="304">
        <f t="shared" si="75"/>
        <v>8.565057799179332</v>
      </c>
      <c r="C71" s="304">
        <f t="shared" si="73"/>
        <v>9.0110117385259887</v>
      </c>
      <c r="D71" s="304">
        <f t="shared" si="74"/>
        <v>8.9153125297421543</v>
      </c>
      <c r="E71" s="304"/>
      <c r="F71" s="304">
        <v>2.0569477952298307E-3</v>
      </c>
      <c r="G71" s="304">
        <v>2.8260659708349107E-3</v>
      </c>
      <c r="H71" s="304">
        <v>4.8588647073484039E-3</v>
      </c>
      <c r="I71" s="304"/>
      <c r="J71" s="304">
        <v>0.1933052786101889</v>
      </c>
      <c r="K71" s="304">
        <v>0.29266710268457707</v>
      </c>
      <c r="L71" s="304">
        <v>0.63601978750271237</v>
      </c>
      <c r="M71" s="304"/>
      <c r="N71" s="304">
        <v>0.76593045359217538</v>
      </c>
      <c r="O71" s="304">
        <v>0.95208824079001475</v>
      </c>
      <c r="P71" s="304">
        <v>1.3259319621225962</v>
      </c>
      <c r="Q71" s="304"/>
      <c r="R71" s="304">
        <v>0.33158088593961077</v>
      </c>
      <c r="S71" s="304">
        <v>0.43268914597753894</v>
      </c>
      <c r="T71" s="304">
        <v>0.65879809412659596</v>
      </c>
      <c r="U71" s="304"/>
      <c r="V71" s="304">
        <v>0.37534655148362961</v>
      </c>
      <c r="W71" s="304">
        <v>0.48972321521483242</v>
      </c>
      <c r="X71" s="304">
        <v>0.71243435823323864</v>
      </c>
      <c r="Y71" s="304"/>
      <c r="Z71" s="304">
        <v>1.5873427726923492</v>
      </c>
      <c r="AA71" s="304">
        <v>1.6066620899127355</v>
      </c>
      <c r="AB71" s="304">
        <v>1.541988721937201</v>
      </c>
      <c r="AC71" s="304"/>
      <c r="AD71" s="304">
        <v>2.2956634324798677</v>
      </c>
      <c r="AE71" s="304">
        <v>2.5803538543311171</v>
      </c>
      <c r="AF71" s="304">
        <v>2.3658811376800615</v>
      </c>
      <c r="AG71" s="304"/>
      <c r="AH71" s="304">
        <v>1.652297820566307</v>
      </c>
      <c r="AI71" s="304">
        <v>1.599292215134567</v>
      </c>
      <c r="AJ71" s="304">
        <v>0.94332067042422707</v>
      </c>
      <c r="AK71" s="304"/>
      <c r="AL71" s="304">
        <v>1.3615336560199744</v>
      </c>
      <c r="AM71" s="304">
        <v>1.0547098085097713</v>
      </c>
      <c r="AN71" s="304">
        <v>0.72607893300817417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43.234999999999985</v>
      </c>
      <c r="C74" s="305">
        <f>SUM(C75:C83)</f>
        <v>44.149000000000001</v>
      </c>
      <c r="D74" s="305">
        <f>SUM(D75:D83)</f>
        <v>47.150999999999996</v>
      </c>
      <c r="E74" s="304"/>
      <c r="F74" s="305">
        <f>SUM(F75:F83)</f>
        <v>0.65982965108251501</v>
      </c>
      <c r="G74" s="305">
        <f>SUM(G75:G83)</f>
        <v>0.84762386289702896</v>
      </c>
      <c r="H74" s="305">
        <f>SUM(H75:H83)</f>
        <v>1.2382519991929386</v>
      </c>
      <c r="I74" s="304"/>
      <c r="J74" s="305">
        <f>SUM(J75:J83)</f>
        <v>5.577249191477561</v>
      </c>
      <c r="K74" s="305">
        <f>SUM(K75:K83)</f>
        <v>7.051380359383316</v>
      </c>
      <c r="L74" s="305">
        <f>SUM(L75:L83)</f>
        <v>10.476594085608031</v>
      </c>
      <c r="M74" s="304"/>
      <c r="N74" s="305">
        <f>SUM(N75:N83)</f>
        <v>11.086541865892785</v>
      </c>
      <c r="O74" s="305">
        <f>SUM(O75:O83)</f>
        <v>11.302950578907865</v>
      </c>
      <c r="P74" s="305">
        <f>SUM(P75:P83)</f>
        <v>12.48557856457499</v>
      </c>
      <c r="Q74" s="304"/>
      <c r="R74" s="305">
        <f>SUM(R75:R83)</f>
        <v>2.30064604009937</v>
      </c>
      <c r="S74" s="305">
        <f>SUM(S75:S83)</f>
        <v>2.4141296103962704</v>
      </c>
      <c r="T74" s="305">
        <f>SUM(T75:T83)</f>
        <v>2.8638322403582226</v>
      </c>
      <c r="U74" s="304"/>
      <c r="V74" s="305">
        <f>SUM(V75:V83)</f>
        <v>2.8189073836878076</v>
      </c>
      <c r="W74" s="305">
        <f>SUM(W75:W83)</f>
        <v>2.8802792978534515</v>
      </c>
      <c r="X74" s="305">
        <f>SUM(X75:X83)</f>
        <v>3.3095159122982278</v>
      </c>
      <c r="Y74" s="304"/>
      <c r="Z74" s="305">
        <f>SUM(Z75:Z83)</f>
        <v>6.6573476877419395</v>
      </c>
      <c r="AA74" s="305">
        <f>SUM(AA75:AA83)</f>
        <v>6.4647933075372848</v>
      </c>
      <c r="AB74" s="305">
        <f>SUM(AB75:AB83)</f>
        <v>6.2181699572755393</v>
      </c>
      <c r="AC74" s="304"/>
      <c r="AD74" s="305">
        <f>SUM(AD75:AD83)</f>
        <v>6.8141792121932578</v>
      </c>
      <c r="AE74" s="305">
        <f>SUM(AE75:AE83)</f>
        <v>6.9784781726944844</v>
      </c>
      <c r="AF74" s="305">
        <f>SUM(AF75:AF83)</f>
        <v>6.14633157932378</v>
      </c>
      <c r="AG74" s="304"/>
      <c r="AH74" s="305">
        <f>SUM(AH75:AH83)</f>
        <v>4.7580089009699273</v>
      </c>
      <c r="AI74" s="305">
        <f>SUM(AI75:AI83)</f>
        <v>4.2949547988150449</v>
      </c>
      <c r="AJ74" s="305">
        <f>SUM(AJ75:AJ83)</f>
        <v>2.9403286602880758</v>
      </c>
      <c r="AK74" s="304"/>
      <c r="AL74" s="305">
        <f>SUM(AL75:AL83)</f>
        <v>2.5622900668548287</v>
      </c>
      <c r="AM74" s="305">
        <f>SUM(AM75:AM83)</f>
        <v>1.9144100115152527</v>
      </c>
      <c r="AN74" s="305">
        <f>SUM(AN75:AN83)</f>
        <v>1.4723970010801961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4.7884253125630414</v>
      </c>
      <c r="C75" s="305">
        <f t="shared" ref="C75:C83" si="77">SUM(G75,K75,O75,S75,W75,AA75,AE75,AI75,AM75)</f>
        <v>4.4777870529638193</v>
      </c>
      <c r="D75" s="305">
        <f t="shared" ref="D75:D83" si="78">SUM(H75,L75,P75,T75,X75,AB75,AF75,AJ75,AN75)</f>
        <v>4.9779038815448349</v>
      </c>
      <c r="E75" s="304"/>
      <c r="F75" s="304">
        <v>9.4239749259278999E-2</v>
      </c>
      <c r="G75" s="304">
        <v>0.11259725707991233</v>
      </c>
      <c r="H75" s="304">
        <v>0.17335065121133589</v>
      </c>
      <c r="I75" s="304"/>
      <c r="J75" s="304">
        <v>0.70430966794028949</v>
      </c>
      <c r="K75" s="304">
        <v>0.81554391527872105</v>
      </c>
      <c r="L75" s="304">
        <v>1.2361310830449326</v>
      </c>
      <c r="M75" s="304"/>
      <c r="N75" s="304">
        <v>1.4586692852959662</v>
      </c>
      <c r="O75" s="304">
        <v>1.3454661997382338</v>
      </c>
      <c r="P75" s="304">
        <v>1.507591738274167</v>
      </c>
      <c r="Q75" s="304"/>
      <c r="R75" s="304">
        <v>0.16486788020875917</v>
      </c>
      <c r="S75" s="304">
        <v>0.14508374506288257</v>
      </c>
      <c r="T75" s="304">
        <v>0.15541993114151603</v>
      </c>
      <c r="U75" s="304"/>
      <c r="V75" s="304">
        <v>0.42172215509041788</v>
      </c>
      <c r="W75" s="304">
        <v>0.3899103567143824</v>
      </c>
      <c r="X75" s="304">
        <v>0.44890805593961469</v>
      </c>
      <c r="Y75" s="304"/>
      <c r="Z75" s="304">
        <v>0.76989171508277232</v>
      </c>
      <c r="AA75" s="304">
        <v>0.66515151623428359</v>
      </c>
      <c r="AB75" s="304">
        <v>0.6580427452287172</v>
      </c>
      <c r="AC75" s="304"/>
      <c r="AD75" s="304">
        <v>0.56630725053412423</v>
      </c>
      <c r="AE75" s="304">
        <v>0.5183022886586941</v>
      </c>
      <c r="AF75" s="304">
        <v>0.4406379771991239</v>
      </c>
      <c r="AG75" s="304"/>
      <c r="AH75" s="304">
        <v>0.42058890730810833</v>
      </c>
      <c r="AI75" s="304">
        <v>0.35339182272911612</v>
      </c>
      <c r="AJ75" s="304">
        <v>0.26406548545770886</v>
      </c>
      <c r="AK75" s="304"/>
      <c r="AL75" s="304">
        <v>0.18782870184332534</v>
      </c>
      <c r="AM75" s="304">
        <v>0.13233995146759367</v>
      </c>
      <c r="AN75" s="304">
        <v>9.375621404771857E-2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10.68432165215108</v>
      </c>
      <c r="C76" s="305">
        <f t="shared" si="77"/>
        <v>11.548921810610253</v>
      </c>
      <c r="D76" s="305">
        <f>SUM(H76,L76,P76,T76,X76,AB76,AF76,AJ76,AN76)</f>
        <v>12.91774612646511</v>
      </c>
      <c r="E76" s="304"/>
      <c r="F76" s="304">
        <v>0.3675328406064845</v>
      </c>
      <c r="G76" s="304">
        <v>0.47426637759939755</v>
      </c>
      <c r="H76" s="304">
        <v>0.64824081877142137</v>
      </c>
      <c r="I76" s="304"/>
      <c r="J76" s="304">
        <v>2.512162807770991</v>
      </c>
      <c r="K76" s="304">
        <v>3.2145279564513962</v>
      </c>
      <c r="L76" s="304">
        <v>4.5038087116142052</v>
      </c>
      <c r="M76" s="304"/>
      <c r="N76" s="304">
        <v>4.0305432430402934</v>
      </c>
      <c r="O76" s="304">
        <v>4.0851825680076335</v>
      </c>
      <c r="P76" s="304">
        <v>4.1104857872546505</v>
      </c>
      <c r="Q76" s="304"/>
      <c r="R76" s="304">
        <v>0.39743754526349628</v>
      </c>
      <c r="S76" s="304">
        <v>0.41034601528198045</v>
      </c>
      <c r="T76" s="304">
        <v>0.45745659796680699</v>
      </c>
      <c r="U76" s="304"/>
      <c r="V76" s="304">
        <v>0.69032634024474016</v>
      </c>
      <c r="W76" s="304">
        <v>0.68971503178573546</v>
      </c>
      <c r="X76" s="304">
        <v>0.74438918823299505</v>
      </c>
      <c r="Y76" s="304"/>
      <c r="Z76" s="304">
        <v>1.1222461165795261</v>
      </c>
      <c r="AA76" s="304">
        <v>1.1485311678193311</v>
      </c>
      <c r="AB76" s="304">
        <v>1.1747313680213367</v>
      </c>
      <c r="AC76" s="304"/>
      <c r="AD76" s="304">
        <v>0.83868511819742753</v>
      </c>
      <c r="AE76" s="304">
        <v>0.86963971144038654</v>
      </c>
      <c r="AF76" s="304">
        <v>0.80176973454664291</v>
      </c>
      <c r="AG76" s="304"/>
      <c r="AH76" s="304">
        <v>0.48597305797768742</v>
      </c>
      <c r="AI76" s="304">
        <v>0.45182380144928624</v>
      </c>
      <c r="AJ76" s="304">
        <v>0.30967765897685784</v>
      </c>
      <c r="AK76" s="304"/>
      <c r="AL76" s="304">
        <v>0.23941458247043335</v>
      </c>
      <c r="AM76" s="304">
        <v>0.20488918077510224</v>
      </c>
      <c r="AN76" s="304">
        <v>0.16718626108019166</v>
      </c>
    </row>
    <row r="77" spans="1:40" x14ac:dyDescent="0.2">
      <c r="A77" s="13" t="str">
        <f t="shared" si="76"/>
        <v>Associate professional occupations</v>
      </c>
      <c r="B77" s="305">
        <f t="shared" si="79"/>
        <v>8.2064498794781251</v>
      </c>
      <c r="C77" s="305">
        <f t="shared" si="77"/>
        <v>8.0060467711878438</v>
      </c>
      <c r="D77" s="305">
        <f t="shared" si="78"/>
        <v>8.8799652466759813</v>
      </c>
      <c r="E77" s="304"/>
      <c r="F77" s="304">
        <v>0.11797741688835094</v>
      </c>
      <c r="G77" s="304">
        <v>0.14925359449748438</v>
      </c>
      <c r="H77" s="304">
        <v>0.23184659544426583</v>
      </c>
      <c r="I77" s="304"/>
      <c r="J77" s="304">
        <v>1.3305296714210071</v>
      </c>
      <c r="K77" s="304">
        <v>1.5992256516088632</v>
      </c>
      <c r="L77" s="304">
        <v>2.4135982127183473</v>
      </c>
      <c r="M77" s="304"/>
      <c r="N77" s="304">
        <v>2.5601510658178679</v>
      </c>
      <c r="O77" s="304">
        <v>2.4333841465011705</v>
      </c>
      <c r="P77" s="304">
        <v>2.6036633943032119</v>
      </c>
      <c r="Q77" s="304"/>
      <c r="R77" s="304">
        <v>0.54873555516088657</v>
      </c>
      <c r="S77" s="304">
        <v>0.56395147310108318</v>
      </c>
      <c r="T77" s="304">
        <v>0.67677804085234461</v>
      </c>
      <c r="U77" s="304"/>
      <c r="V77" s="304">
        <v>0.53099459262007975</v>
      </c>
      <c r="W77" s="304">
        <v>0.50944290639963186</v>
      </c>
      <c r="X77" s="304">
        <v>0.54082983315932098</v>
      </c>
      <c r="Y77" s="304"/>
      <c r="Z77" s="304">
        <v>1.2547413892795769</v>
      </c>
      <c r="AA77" s="304">
        <v>1.1578720404372558</v>
      </c>
      <c r="AB77" s="304">
        <v>1.1286369884392142</v>
      </c>
      <c r="AC77" s="304"/>
      <c r="AD77" s="304">
        <v>0.92295424687621508</v>
      </c>
      <c r="AE77" s="304">
        <v>0.85325634664110139</v>
      </c>
      <c r="AF77" s="304">
        <v>0.70368563072508183</v>
      </c>
      <c r="AG77" s="304"/>
      <c r="AH77" s="304">
        <v>0.63148816979126976</v>
      </c>
      <c r="AI77" s="304">
        <v>0.51102098524543471</v>
      </c>
      <c r="AJ77" s="304">
        <v>0.3650425409781004</v>
      </c>
      <c r="AK77" s="304"/>
      <c r="AL77" s="304">
        <v>0.308877771622871</v>
      </c>
      <c r="AM77" s="304">
        <v>0.22863962675581859</v>
      </c>
      <c r="AN77" s="304">
        <v>0.21588401005609512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7.2535105184013151</v>
      </c>
      <c r="C78" s="305">
        <f t="shared" si="77"/>
        <v>7.5142039848828182</v>
      </c>
      <c r="D78" s="305">
        <f t="shared" si="78"/>
        <v>7.3552795861651052</v>
      </c>
      <c r="E78" s="304"/>
      <c r="F78" s="304">
        <v>5.0579790130392432E-2</v>
      </c>
      <c r="G78" s="304">
        <v>7.0214019788060633E-2</v>
      </c>
      <c r="H78" s="304">
        <v>0.11652876540474968</v>
      </c>
      <c r="I78" s="304"/>
      <c r="J78" s="304">
        <v>0.52875375181656137</v>
      </c>
      <c r="K78" s="304">
        <v>0.72499372224093483</v>
      </c>
      <c r="L78" s="304">
        <v>1.122306872565463</v>
      </c>
      <c r="M78" s="304"/>
      <c r="N78" s="304">
        <v>1.6140003334490214</v>
      </c>
      <c r="O78" s="304">
        <v>1.8419180725246802</v>
      </c>
      <c r="P78" s="304">
        <v>2.2055008878312714</v>
      </c>
      <c r="Q78" s="304"/>
      <c r="R78" s="304">
        <v>0.51542411286089007</v>
      </c>
      <c r="S78" s="304">
        <v>0.55911100628755828</v>
      </c>
      <c r="T78" s="304">
        <v>0.63929894926496689</v>
      </c>
      <c r="U78" s="304"/>
      <c r="V78" s="304">
        <v>0.55543910857453926</v>
      </c>
      <c r="W78" s="304">
        <v>0.59537739823571045</v>
      </c>
      <c r="X78" s="304">
        <v>0.689208657232808</v>
      </c>
      <c r="Y78" s="304"/>
      <c r="Z78" s="304">
        <v>1.2370358447262271</v>
      </c>
      <c r="AA78" s="304">
        <v>1.1729988145379417</v>
      </c>
      <c r="AB78" s="304">
        <v>0.91717189618543848</v>
      </c>
      <c r="AC78" s="304"/>
      <c r="AD78" s="304">
        <v>1.4996790301576106</v>
      </c>
      <c r="AE78" s="304">
        <v>1.4885241969359564</v>
      </c>
      <c r="AF78" s="304">
        <v>1.056811329417519</v>
      </c>
      <c r="AG78" s="304"/>
      <c r="AH78" s="304">
        <v>0.74273603742967709</v>
      </c>
      <c r="AI78" s="304">
        <v>0.62846801212334436</v>
      </c>
      <c r="AJ78" s="304">
        <v>0.2051243303201713</v>
      </c>
      <c r="AK78" s="304"/>
      <c r="AL78" s="304">
        <v>0.50986250925639642</v>
      </c>
      <c r="AM78" s="304">
        <v>0.43259874220863176</v>
      </c>
      <c r="AN78" s="304">
        <v>0.40332789794271856</v>
      </c>
    </row>
    <row r="79" spans="1:40" x14ac:dyDescent="0.2">
      <c r="A79" s="13" t="str">
        <f t="shared" si="76"/>
        <v>Skilled trades occupations</v>
      </c>
      <c r="B79" s="305">
        <f t="shared" si="79"/>
        <v>1.2690247528853802</v>
      </c>
      <c r="C79" s="305">
        <f t="shared" si="77"/>
        <v>1.3146063276708613</v>
      </c>
      <c r="D79" s="305">
        <f t="shared" si="78"/>
        <v>1.3363321991753425</v>
      </c>
      <c r="E79" s="304"/>
      <c r="F79" s="304">
        <v>5.3442054439976263E-3</v>
      </c>
      <c r="G79" s="304">
        <v>7.3638299585690155E-3</v>
      </c>
      <c r="H79" s="304">
        <v>1.1000792960828142E-2</v>
      </c>
      <c r="I79" s="304"/>
      <c r="J79" s="304">
        <v>8.7769348636006467E-2</v>
      </c>
      <c r="K79" s="304">
        <v>0.12974901350446441</v>
      </c>
      <c r="L79" s="304">
        <v>0.2022357448019281</v>
      </c>
      <c r="M79" s="304"/>
      <c r="N79" s="304">
        <v>0.16214968874049029</v>
      </c>
      <c r="O79" s="304">
        <v>0.17968964906468204</v>
      </c>
      <c r="P79" s="304">
        <v>0.21862503890524337</v>
      </c>
      <c r="Q79" s="304"/>
      <c r="R79" s="304">
        <v>6.3364070225057204E-2</v>
      </c>
      <c r="S79" s="304">
        <v>7.0707945553036736E-2</v>
      </c>
      <c r="T79" s="304">
        <v>9.6478982461202858E-2</v>
      </c>
      <c r="U79" s="304"/>
      <c r="V79" s="304">
        <v>7.9690846519271941E-2</v>
      </c>
      <c r="W79" s="304">
        <v>8.0987217799376912E-2</v>
      </c>
      <c r="X79" s="304">
        <v>8.6024119114415501E-2</v>
      </c>
      <c r="Y79" s="304"/>
      <c r="Z79" s="304">
        <v>0.27557902622053382</v>
      </c>
      <c r="AA79" s="304">
        <v>0.28108895573078752</v>
      </c>
      <c r="AB79" s="304">
        <v>0.27444173305528907</v>
      </c>
      <c r="AC79" s="304"/>
      <c r="AD79" s="304">
        <v>0.25936972156485855</v>
      </c>
      <c r="AE79" s="304">
        <v>0.2667974789788195</v>
      </c>
      <c r="AF79" s="304">
        <v>0.23206889670763753</v>
      </c>
      <c r="AG79" s="304"/>
      <c r="AH79" s="304">
        <v>0.18479236287179959</v>
      </c>
      <c r="AI79" s="304">
        <v>0.16831985390699919</v>
      </c>
      <c r="AJ79" s="304">
        <v>0.11375891900326041</v>
      </c>
      <c r="AK79" s="304"/>
      <c r="AL79" s="304">
        <v>0.15096548266336493</v>
      </c>
      <c r="AM79" s="304">
        <v>0.12990238317412592</v>
      </c>
      <c r="AN79" s="304">
        <v>0.1016979721655375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3.1463015867284523</v>
      </c>
      <c r="C80" s="305">
        <f t="shared" si="77"/>
        <v>3.0713776558579506</v>
      </c>
      <c r="D80" s="305">
        <f t="shared" si="78"/>
        <v>3.2121474511937027</v>
      </c>
      <c r="E80" s="304"/>
      <c r="F80" s="304">
        <v>2.4186288408564183E-3</v>
      </c>
      <c r="G80" s="304">
        <v>3.1028267861231058E-3</v>
      </c>
      <c r="H80" s="304">
        <v>5.6293929752865525E-3</v>
      </c>
      <c r="I80" s="304"/>
      <c r="J80" s="304">
        <v>0.14520996032761285</v>
      </c>
      <c r="K80" s="304">
        <v>0.19274857042703702</v>
      </c>
      <c r="L80" s="304">
        <v>0.35440296746677974</v>
      </c>
      <c r="M80" s="304"/>
      <c r="N80" s="304">
        <v>0.4170948053065483</v>
      </c>
      <c r="O80" s="304">
        <v>0.46858528181853371</v>
      </c>
      <c r="P80" s="304">
        <v>0.63721994186386355</v>
      </c>
      <c r="Q80" s="304"/>
      <c r="R80" s="304">
        <v>0.2898059495308189</v>
      </c>
      <c r="S80" s="304">
        <v>0.30385151603352162</v>
      </c>
      <c r="T80" s="304">
        <v>0.3726983733073122</v>
      </c>
      <c r="U80" s="304"/>
      <c r="V80" s="304">
        <v>0.18306120348359578</v>
      </c>
      <c r="W80" s="304">
        <v>0.19792037726283668</v>
      </c>
      <c r="X80" s="304">
        <v>0.26670758982059894</v>
      </c>
      <c r="Y80" s="304"/>
      <c r="Z80" s="304">
        <v>0.76696097396373619</v>
      </c>
      <c r="AA80" s="304">
        <v>0.73360769853992625</v>
      </c>
      <c r="AB80" s="304">
        <v>0.70560016894197974</v>
      </c>
      <c r="AC80" s="304"/>
      <c r="AD80" s="304">
        <v>0.70844659406912514</v>
      </c>
      <c r="AE80" s="304">
        <v>0.66398786865335879</v>
      </c>
      <c r="AF80" s="304">
        <v>0.53390738587327147</v>
      </c>
      <c r="AG80" s="304"/>
      <c r="AH80" s="304">
        <v>0.44196017811853211</v>
      </c>
      <c r="AI80" s="304">
        <v>0.38407627786006127</v>
      </c>
      <c r="AJ80" s="304">
        <v>0.25538851050044736</v>
      </c>
      <c r="AK80" s="304"/>
      <c r="AL80" s="304">
        <v>0.19134329308762624</v>
      </c>
      <c r="AM80" s="304">
        <v>0.12349723847655213</v>
      </c>
      <c r="AN80" s="304">
        <v>8.0593120444163335E-2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2.9428849128281138</v>
      </c>
      <c r="C81" s="305">
        <f t="shared" si="77"/>
        <v>3.1862734707569538</v>
      </c>
      <c r="D81" s="305">
        <f t="shared" si="78"/>
        <v>3.4772480523028833</v>
      </c>
      <c r="E81" s="304"/>
      <c r="F81" s="304">
        <v>1.4524896461812598E-2</v>
      </c>
      <c r="G81" s="304">
        <v>2.0888558691671593E-2</v>
      </c>
      <c r="H81" s="304">
        <v>3.5502892502052741E-2</v>
      </c>
      <c r="I81" s="304"/>
      <c r="J81" s="304">
        <v>0.14866801484474196</v>
      </c>
      <c r="K81" s="304">
        <v>0.2016168852210336</v>
      </c>
      <c r="L81" s="304">
        <v>0.33052877204813041</v>
      </c>
      <c r="M81" s="304"/>
      <c r="N81" s="304">
        <v>0.5294241290402486</v>
      </c>
      <c r="O81" s="304">
        <v>0.59195167384367198</v>
      </c>
      <c r="P81" s="304">
        <v>0.74544262502586223</v>
      </c>
      <c r="Q81" s="304"/>
      <c r="R81" s="304">
        <v>0.16968345704992763</v>
      </c>
      <c r="S81" s="304">
        <v>0.19117244933873079</v>
      </c>
      <c r="T81" s="304">
        <v>0.25338359555676576</v>
      </c>
      <c r="U81" s="304"/>
      <c r="V81" s="304">
        <v>0.24817527265247274</v>
      </c>
      <c r="W81" s="304">
        <v>0.29608136083203773</v>
      </c>
      <c r="X81" s="304">
        <v>0.36943835952240056</v>
      </c>
      <c r="Y81" s="304"/>
      <c r="Z81" s="304">
        <v>0.6189960581998607</v>
      </c>
      <c r="AA81" s="304">
        <v>0.68363476373607379</v>
      </c>
      <c r="AB81" s="304">
        <v>0.70029030307547213</v>
      </c>
      <c r="AC81" s="304"/>
      <c r="AD81" s="304">
        <v>0.65479493417590395</v>
      </c>
      <c r="AE81" s="304">
        <v>0.70663483941472316</v>
      </c>
      <c r="AF81" s="304">
        <v>0.65493874486589077</v>
      </c>
      <c r="AG81" s="304"/>
      <c r="AH81" s="304">
        <v>0.36723489438482665</v>
      </c>
      <c r="AI81" s="304">
        <v>0.33788834958532621</v>
      </c>
      <c r="AJ81" s="304">
        <v>0.24673794702428775</v>
      </c>
      <c r="AK81" s="304"/>
      <c r="AL81" s="304">
        <v>0.19138325601831921</v>
      </c>
      <c r="AM81" s="304">
        <v>0.15640459009368476</v>
      </c>
      <c r="AN81" s="304">
        <v>0.14098481268202079</v>
      </c>
    </row>
    <row r="82" spans="1:40" x14ac:dyDescent="0.2">
      <c r="A82" s="13" t="str">
        <f t="shared" si="76"/>
        <v>Process, plant and machine operatives</v>
      </c>
      <c r="B82" s="305">
        <f t="shared" si="79"/>
        <v>0.78013155684663693</v>
      </c>
      <c r="C82" s="305">
        <f t="shared" si="77"/>
        <v>0.80328228058554896</v>
      </c>
      <c r="D82" s="305">
        <f t="shared" si="78"/>
        <v>0.72664195291257583</v>
      </c>
      <c r="E82" s="304"/>
      <c r="F82" s="304">
        <v>2.098706388341975E-3</v>
      </c>
      <c r="G82" s="304">
        <v>2.9804343949104755E-3</v>
      </c>
      <c r="H82" s="304">
        <v>3.9635773975481986E-3</v>
      </c>
      <c r="I82" s="304"/>
      <c r="J82" s="304">
        <v>2.8635808685228362E-2</v>
      </c>
      <c r="K82" s="304">
        <v>4.2052880744933269E-2</v>
      </c>
      <c r="L82" s="304">
        <v>6.4483634114185909E-2</v>
      </c>
      <c r="M82" s="304"/>
      <c r="N82" s="304">
        <v>4.8774919961917969E-2</v>
      </c>
      <c r="O82" s="304">
        <v>6.0482990069736425E-2</v>
      </c>
      <c r="P82" s="304">
        <v>7.2512068356001907E-2</v>
      </c>
      <c r="Q82" s="304"/>
      <c r="R82" s="304">
        <v>1.9192709289304138E-2</v>
      </c>
      <c r="S82" s="304">
        <v>2.3672993493751574E-2</v>
      </c>
      <c r="T82" s="304">
        <v>2.8363048633322344E-2</v>
      </c>
      <c r="U82" s="304"/>
      <c r="V82" s="304">
        <v>2.4213420699859781E-2</v>
      </c>
      <c r="W82" s="304">
        <v>3.0503728823034856E-2</v>
      </c>
      <c r="X82" s="304">
        <v>3.8251642536594188E-2</v>
      </c>
      <c r="Y82" s="304"/>
      <c r="Z82" s="304">
        <v>0.16106737855294026</v>
      </c>
      <c r="AA82" s="304">
        <v>0.18953838274246496</v>
      </c>
      <c r="AB82" s="304">
        <v>0.21158083917982715</v>
      </c>
      <c r="AC82" s="304"/>
      <c r="AD82" s="304">
        <v>0.15801627843944654</v>
      </c>
      <c r="AE82" s="304">
        <v>0.18119934021877016</v>
      </c>
      <c r="AF82" s="304">
        <v>0.1642832714671697</v>
      </c>
      <c r="AG82" s="304"/>
      <c r="AH82" s="304">
        <v>0.15319301092338883</v>
      </c>
      <c r="AI82" s="304">
        <v>0.13612015970938626</v>
      </c>
      <c r="AJ82" s="304">
        <v>8.3783327048731038E-2</v>
      </c>
      <c r="AK82" s="304"/>
      <c r="AL82" s="304">
        <v>0.1849393239062091</v>
      </c>
      <c r="AM82" s="304">
        <v>0.13673137038856098</v>
      </c>
      <c r="AN82" s="304">
        <v>5.9420544179195393E-2</v>
      </c>
    </row>
    <row r="83" spans="1:40" x14ac:dyDescent="0.2">
      <c r="A83" s="39" t="str">
        <f t="shared" si="76"/>
        <v>Elementary occupations</v>
      </c>
      <c r="B83" s="307">
        <f t="shared" si="79"/>
        <v>4.163949828117846</v>
      </c>
      <c r="C83" s="307">
        <f t="shared" si="77"/>
        <v>4.2265006454839531</v>
      </c>
      <c r="D83" s="307">
        <f t="shared" si="78"/>
        <v>4.2677355035644657</v>
      </c>
      <c r="E83" s="307"/>
      <c r="F83" s="307">
        <v>5.1134170629993396E-3</v>
      </c>
      <c r="G83" s="307">
        <v>6.9569641008998375E-3</v>
      </c>
      <c r="H83" s="307">
        <v>1.2188512525450218E-2</v>
      </c>
      <c r="I83" s="307"/>
      <c r="J83" s="307">
        <v>9.1210160035123139E-2</v>
      </c>
      <c r="K83" s="307">
        <v>0.13092176390593244</v>
      </c>
      <c r="L83" s="307">
        <v>0.24909808723405963</v>
      </c>
      <c r="M83" s="307"/>
      <c r="N83" s="307">
        <v>0.26573439524043058</v>
      </c>
      <c r="O83" s="307">
        <v>0.29628999733952177</v>
      </c>
      <c r="P83" s="307">
        <v>0.38453708276071824</v>
      </c>
      <c r="Q83" s="307"/>
      <c r="R83" s="307">
        <v>0.13213476051022993</v>
      </c>
      <c r="S83" s="307">
        <v>0.14623246624372499</v>
      </c>
      <c r="T83" s="307">
        <v>0.18395472117398487</v>
      </c>
      <c r="U83" s="307"/>
      <c r="V83" s="307">
        <v>8.528444380283029E-2</v>
      </c>
      <c r="W83" s="307">
        <v>9.0340920000704941E-2</v>
      </c>
      <c r="X83" s="307">
        <v>0.12575846673948057</v>
      </c>
      <c r="Y83" s="307"/>
      <c r="Z83" s="307">
        <v>0.45082918513676529</v>
      </c>
      <c r="AA83" s="307">
        <v>0.43236996775922032</v>
      </c>
      <c r="AB83" s="307">
        <v>0.44767391514826393</v>
      </c>
      <c r="AC83" s="307"/>
      <c r="AD83" s="307">
        <v>1.2059260381785459</v>
      </c>
      <c r="AE83" s="307">
        <v>1.4301361017526748</v>
      </c>
      <c r="AF83" s="307">
        <v>1.5582286085214427</v>
      </c>
      <c r="AG83" s="307"/>
      <c r="AH83" s="307">
        <v>1.3300422821646378</v>
      </c>
      <c r="AI83" s="307">
        <v>1.323845536206091</v>
      </c>
      <c r="AJ83" s="307">
        <v>1.0967499409785104</v>
      </c>
      <c r="AK83" s="307"/>
      <c r="AL83" s="307">
        <v>0.59767514598628313</v>
      </c>
      <c r="AM83" s="307">
        <v>0.36940692817518278</v>
      </c>
      <c r="AN83" s="307">
        <v>0.20954616848255517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Worcestershire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40.076999999999984</v>
      </c>
      <c r="C92" s="305">
        <f>SUM(C93:C101)</f>
        <v>41.853000000000016</v>
      </c>
      <c r="D92" s="305">
        <f>SUM(D93:D101)</f>
        <v>44.327999999999989</v>
      </c>
      <c r="E92" s="304"/>
      <c r="F92" s="305">
        <f>SUM(F93:F101)</f>
        <v>1.2538809103332615</v>
      </c>
      <c r="G92" s="305">
        <f>SUM(G93:G101)</f>
        <v>1.6025286174691959</v>
      </c>
      <c r="H92" s="305">
        <f>SUM(H93:H101)</f>
        <v>2.307075956836409</v>
      </c>
      <c r="I92" s="304"/>
      <c r="J92" s="305">
        <f>SUM(J93:J101)</f>
        <v>7.0773917932595829</v>
      </c>
      <c r="K92" s="305">
        <f>SUM(K93:K101)</f>
        <v>8.7219601729610865</v>
      </c>
      <c r="L92" s="305">
        <f>SUM(L93:L101)</f>
        <v>12.009969234967407</v>
      </c>
      <c r="M92" s="304"/>
      <c r="N92" s="305">
        <f>SUM(N93:N101)</f>
        <v>9.8047288628683944</v>
      </c>
      <c r="O92" s="305">
        <f>SUM(O93:O101)</f>
        <v>10.540610011184498</v>
      </c>
      <c r="P92" s="305">
        <f>SUM(P93:P101)</f>
        <v>11.855729698190665</v>
      </c>
      <c r="Q92" s="304"/>
      <c r="R92" s="305">
        <f>SUM(R93:R101)</f>
        <v>3.9046130149278051</v>
      </c>
      <c r="S92" s="305">
        <f>SUM(S93:S101)</f>
        <v>3.3598744724285221</v>
      </c>
      <c r="T92" s="305">
        <f>SUM(T93:T101)</f>
        <v>3.0054534291001449</v>
      </c>
      <c r="U92" s="304"/>
      <c r="V92" s="305">
        <f>SUM(V93:V101)</f>
        <v>1.7885213083531255</v>
      </c>
      <c r="W92" s="305">
        <f>SUM(W93:W101)</f>
        <v>1.7873991879912365</v>
      </c>
      <c r="X92" s="305">
        <f>SUM(X93:X101)</f>
        <v>1.95946728815408</v>
      </c>
      <c r="Y92" s="304"/>
      <c r="Z92" s="305">
        <f>SUM(Z93:Z101)</f>
        <v>7.8329783672250404</v>
      </c>
      <c r="AA92" s="305">
        <f>SUM(AA93:AA101)</f>
        <v>8.3008535605678251</v>
      </c>
      <c r="AB92" s="305">
        <f>SUM(AB93:AB101)</f>
        <v>8.1189039273780637</v>
      </c>
      <c r="AC92" s="304"/>
      <c r="AD92" s="305">
        <f>SUM(AD93:AD101)</f>
        <v>5.8489966374962563</v>
      </c>
      <c r="AE92" s="305">
        <f>SUM(AE93:AE101)</f>
        <v>5.7377257063780913</v>
      </c>
      <c r="AF92" s="305">
        <f>SUM(AF93:AF101)</f>
        <v>4.1420794135834944</v>
      </c>
      <c r="AG92" s="304"/>
      <c r="AH92" s="305">
        <f>SUM(AH93:AH101)</f>
        <v>1.9985337250205419</v>
      </c>
      <c r="AI92" s="305">
        <f>SUM(AI93:AI101)</f>
        <v>1.4473105475255783</v>
      </c>
      <c r="AJ92" s="305">
        <f>SUM(AJ93:AJ101)</f>
        <v>0.66630053734398764</v>
      </c>
      <c r="AK92" s="304"/>
      <c r="AL92" s="305">
        <f>SUM(AL93:AL101)</f>
        <v>0.56735538051597101</v>
      </c>
      <c r="AM92" s="305">
        <f>SUM(AM93:AM101)</f>
        <v>0.35473772349397559</v>
      </c>
      <c r="AN92" s="305">
        <f>SUM(AN93:AN101)</f>
        <v>0.26302051444574148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1.7569611015434707</v>
      </c>
      <c r="C93" s="305">
        <f t="shared" ref="C93:D93" si="81">SUM(G93,K93,O93,S93,W93,AA93,AE93,AI93,AM93)</f>
        <v>1.6977585941590692</v>
      </c>
      <c r="D93" s="305">
        <f t="shared" si="81"/>
        <v>1.889495043112088</v>
      </c>
      <c r="E93" s="304"/>
      <c r="F93" s="304">
        <v>3.6113444854766287E-2</v>
      </c>
      <c r="G93" s="304">
        <v>4.6573136936972438E-2</v>
      </c>
      <c r="H93" s="304">
        <v>7.7091280949696459E-2</v>
      </c>
      <c r="I93" s="304"/>
      <c r="J93" s="304">
        <v>0.35058761405110805</v>
      </c>
      <c r="K93" s="304">
        <v>0.38952556995125459</v>
      </c>
      <c r="L93" s="304">
        <v>0.52007930183632012</v>
      </c>
      <c r="M93" s="304"/>
      <c r="N93" s="304">
        <v>0.51969270870755135</v>
      </c>
      <c r="O93" s="304">
        <v>0.50055990212702162</v>
      </c>
      <c r="P93" s="304">
        <v>0.55574008860155144</v>
      </c>
      <c r="Q93" s="304"/>
      <c r="R93" s="304">
        <v>0.29983896183778913</v>
      </c>
      <c r="S93" s="304">
        <v>0.27606171262973589</v>
      </c>
      <c r="T93" s="304">
        <v>0.29964597645061064</v>
      </c>
      <c r="U93" s="304"/>
      <c r="V93" s="304">
        <v>6.9446792128484633E-2</v>
      </c>
      <c r="W93" s="304">
        <v>5.6725734719275368E-2</v>
      </c>
      <c r="X93" s="304">
        <v>5.3693854991029445E-2</v>
      </c>
      <c r="Y93" s="304"/>
      <c r="Z93" s="304">
        <v>0.26047830526377747</v>
      </c>
      <c r="AA93" s="304">
        <v>0.23591974711065483</v>
      </c>
      <c r="AB93" s="304">
        <v>0.22064451220337214</v>
      </c>
      <c r="AC93" s="304"/>
      <c r="AD93" s="304">
        <v>0.13175383741824395</v>
      </c>
      <c r="AE93" s="304">
        <v>0.12259959577939272</v>
      </c>
      <c r="AF93" s="304">
        <v>0.10627849554853715</v>
      </c>
      <c r="AG93" s="304"/>
      <c r="AH93" s="304">
        <v>4.7163463373269356E-2</v>
      </c>
      <c r="AI93" s="304">
        <v>3.5531509394798301E-2</v>
      </c>
      <c r="AJ93" s="304">
        <v>2.3435590807528474E-2</v>
      </c>
      <c r="AK93" s="304"/>
      <c r="AL93" s="304">
        <v>4.1885973908480478E-2</v>
      </c>
      <c r="AM93" s="304">
        <v>3.4261685509963315E-2</v>
      </c>
      <c r="AN93" s="304">
        <v>3.2885941723442044E-2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14.720688967761006</v>
      </c>
      <c r="C94" s="305">
        <f t="shared" ref="C94:C101" si="83">SUM(G94,K94,O94,S94,W94,AA94,AE94,AI94,AM94)</f>
        <v>15.148320507931016</v>
      </c>
      <c r="D94" s="305">
        <f t="shared" ref="D94:D101" si="84">SUM(H94,L94,P94,T94,X94,AB94,AF94,AJ94,AN94)</f>
        <v>16.860109061225234</v>
      </c>
      <c r="E94" s="305"/>
      <c r="F94" s="304">
        <v>1.1204622327013272</v>
      </c>
      <c r="G94" s="304">
        <v>1.4150013236533352</v>
      </c>
      <c r="H94" s="304">
        <v>1.9901017940521042</v>
      </c>
      <c r="I94" s="304"/>
      <c r="J94" s="304">
        <v>5.1101758898411278</v>
      </c>
      <c r="K94" s="304">
        <v>6.036991366981427</v>
      </c>
      <c r="L94" s="304">
        <v>7.8857228811285829</v>
      </c>
      <c r="M94" s="304"/>
      <c r="N94" s="304">
        <v>5.0558230211242723</v>
      </c>
      <c r="O94" s="304">
        <v>4.8361740852282891</v>
      </c>
      <c r="P94" s="304">
        <v>4.7911178778029209</v>
      </c>
      <c r="Q94" s="304"/>
      <c r="R94" s="304">
        <v>1.1228173444200824</v>
      </c>
      <c r="S94" s="304">
        <v>0.60280353430475309</v>
      </c>
      <c r="T94" s="304">
        <v>0.26807227020302582</v>
      </c>
      <c r="U94" s="304"/>
      <c r="V94" s="304">
        <v>0.31684996521337733</v>
      </c>
      <c r="W94" s="304">
        <v>0.31513674866783514</v>
      </c>
      <c r="X94" s="304">
        <v>0.32585660434212549</v>
      </c>
      <c r="Y94" s="304"/>
      <c r="Z94" s="304">
        <v>0.94894966789787971</v>
      </c>
      <c r="AA94" s="304">
        <v>0.96233159023274106</v>
      </c>
      <c r="AB94" s="304">
        <v>0.89806045747519825</v>
      </c>
      <c r="AC94" s="304"/>
      <c r="AD94" s="304">
        <v>0.61450328617781425</v>
      </c>
      <c r="AE94" s="304">
        <v>0.61662589236381327</v>
      </c>
      <c r="AF94" s="304">
        <v>0.48287461278547938</v>
      </c>
      <c r="AG94" s="304"/>
      <c r="AH94" s="304">
        <v>0.35539438778686916</v>
      </c>
      <c r="AI94" s="304">
        <v>0.30278315672959444</v>
      </c>
      <c r="AJ94" s="304">
        <v>0.16511121236700615</v>
      </c>
      <c r="AK94" s="304"/>
      <c r="AL94" s="304">
        <v>7.5713172598254608E-2</v>
      </c>
      <c r="AM94" s="304">
        <v>6.0472809769229044E-2</v>
      </c>
      <c r="AN94" s="304">
        <v>5.3191351068789479E-2</v>
      </c>
    </row>
    <row r="95" spans="1:40" x14ac:dyDescent="0.2">
      <c r="A95" s="13" t="str">
        <f t="shared" si="80"/>
        <v>Associate professional occupations</v>
      </c>
      <c r="B95" s="305">
        <f t="shared" si="82"/>
        <v>6.1264805980121668</v>
      </c>
      <c r="C95" s="305">
        <f t="shared" si="83"/>
        <v>7.5873808215706298</v>
      </c>
      <c r="D95" s="305">
        <f t="shared" si="84"/>
        <v>8.6685662391881273</v>
      </c>
      <c r="E95" s="305"/>
      <c r="F95" s="304">
        <v>5.0677978802748012E-2</v>
      </c>
      <c r="G95" s="304">
        <v>7.7865120386722733E-2</v>
      </c>
      <c r="H95" s="304">
        <v>0.14803837868749423</v>
      </c>
      <c r="I95" s="304"/>
      <c r="J95" s="304">
        <v>0.78250698743910607</v>
      </c>
      <c r="K95" s="304">
        <v>1.1867374531553097</v>
      </c>
      <c r="L95" s="304">
        <v>1.9545497578773621</v>
      </c>
      <c r="M95" s="304"/>
      <c r="N95" s="304">
        <v>1.8379533056157231</v>
      </c>
      <c r="O95" s="304">
        <v>2.4638050994702212</v>
      </c>
      <c r="P95" s="304">
        <v>3.111949872414062</v>
      </c>
      <c r="Q95" s="304"/>
      <c r="R95" s="304">
        <v>0.79196529294559215</v>
      </c>
      <c r="S95" s="304">
        <v>0.8226461292346805</v>
      </c>
      <c r="T95" s="304">
        <v>0.63385965006966627</v>
      </c>
      <c r="U95" s="304"/>
      <c r="V95" s="304">
        <v>0.31751814180771726</v>
      </c>
      <c r="W95" s="304">
        <v>0.33142667402750065</v>
      </c>
      <c r="X95" s="304">
        <v>0.37127233882561494</v>
      </c>
      <c r="Y95" s="304"/>
      <c r="Z95" s="304">
        <v>1.1180914805751907</v>
      </c>
      <c r="AA95" s="304">
        <v>1.3956885842010143</v>
      </c>
      <c r="AB95" s="304">
        <v>1.4393658355816519</v>
      </c>
      <c r="AC95" s="304"/>
      <c r="AD95" s="304">
        <v>0.79936530913894388</v>
      </c>
      <c r="AE95" s="304">
        <v>0.94473045178835979</v>
      </c>
      <c r="AF95" s="304">
        <v>0.76054790871388367</v>
      </c>
      <c r="AG95" s="304"/>
      <c r="AH95" s="304">
        <v>0.36036871177728869</v>
      </c>
      <c r="AI95" s="304">
        <v>0.31660764582931972</v>
      </c>
      <c r="AJ95" s="304">
        <v>0.19075377186541451</v>
      </c>
      <c r="AK95" s="304"/>
      <c r="AL95" s="304">
        <v>6.8033389909856967E-2</v>
      </c>
      <c r="AM95" s="304">
        <v>4.7873663477500709E-2</v>
      </c>
      <c r="AN95" s="304">
        <v>5.8228725152977161E-2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4.4603820647135057</v>
      </c>
      <c r="C96" s="305">
        <f t="shared" si="83"/>
        <v>4.3319197621091252</v>
      </c>
      <c r="D96" s="305">
        <f t="shared" si="84"/>
        <v>3.2738097278173144</v>
      </c>
      <c r="E96" s="305"/>
      <c r="F96" s="304">
        <v>3.0204482844831355E-2</v>
      </c>
      <c r="G96" s="304">
        <v>4.0768161379062834E-2</v>
      </c>
      <c r="H96" s="304">
        <v>5.9606663902639773E-2</v>
      </c>
      <c r="I96" s="304"/>
      <c r="J96" s="304">
        <v>0.33781323116118522</v>
      </c>
      <c r="K96" s="304">
        <v>0.4162223115630464</v>
      </c>
      <c r="L96" s="304">
        <v>0.39707384103588161</v>
      </c>
      <c r="M96" s="304"/>
      <c r="N96" s="304">
        <v>0.85829433367940355</v>
      </c>
      <c r="O96" s="304">
        <v>0.95672970550942638</v>
      </c>
      <c r="P96" s="304">
        <v>1.0598107402341992</v>
      </c>
      <c r="Q96" s="304"/>
      <c r="R96" s="304">
        <v>0.49117399116263777</v>
      </c>
      <c r="S96" s="304">
        <v>0.53449700249601173</v>
      </c>
      <c r="T96" s="304">
        <v>0.58764633582221071</v>
      </c>
      <c r="U96" s="304"/>
      <c r="V96" s="304">
        <v>0.32235242115429352</v>
      </c>
      <c r="W96" s="304">
        <v>0.32351259857241521</v>
      </c>
      <c r="X96" s="304">
        <v>0.32895305143827702</v>
      </c>
      <c r="Y96" s="304"/>
      <c r="Z96" s="304">
        <v>0.96762990112796632</v>
      </c>
      <c r="AA96" s="304">
        <v>0.97778376686985069</v>
      </c>
      <c r="AB96" s="304">
        <v>0.58563919752879157</v>
      </c>
      <c r="AC96" s="304"/>
      <c r="AD96" s="304">
        <v>0.88082078814364295</v>
      </c>
      <c r="AE96" s="304">
        <v>0.718917226548488</v>
      </c>
      <c r="AF96" s="304">
        <v>0.21594155138552212</v>
      </c>
      <c r="AG96" s="304"/>
      <c r="AH96" s="304">
        <v>0.48206427727028711</v>
      </c>
      <c r="AI96" s="304">
        <v>0.31716116127205629</v>
      </c>
      <c r="AJ96" s="304">
        <v>3.2797656466293894E-2</v>
      </c>
      <c r="AK96" s="304"/>
      <c r="AL96" s="304">
        <v>9.0028638169257769E-2</v>
      </c>
      <c r="AM96" s="304">
        <v>4.6327827898767049E-2</v>
      </c>
      <c r="AN96" s="304">
        <v>6.3406900034984337E-3</v>
      </c>
    </row>
    <row r="97" spans="1:40" x14ac:dyDescent="0.2">
      <c r="A97" s="13" t="str">
        <f t="shared" si="80"/>
        <v>Skilled trades occupations</v>
      </c>
      <c r="B97" s="305">
        <f t="shared" si="82"/>
        <v>0.50026637540421071</v>
      </c>
      <c r="C97" s="305">
        <f t="shared" si="83"/>
        <v>0.48213358262428796</v>
      </c>
      <c r="D97" s="305">
        <f t="shared" si="84"/>
        <v>0.42036187918570694</v>
      </c>
      <c r="E97" s="304"/>
      <c r="F97" s="304">
        <v>4.000286028911052E-3</v>
      </c>
      <c r="G97" s="304">
        <v>4.9426954002363922E-3</v>
      </c>
      <c r="H97" s="304">
        <v>4.8919597510404759E-3</v>
      </c>
      <c r="I97" s="304"/>
      <c r="J97" s="304">
        <v>1.2113206231571872E-2</v>
      </c>
      <c r="K97" s="304">
        <v>1.6642874237541374E-2</v>
      </c>
      <c r="L97" s="304">
        <v>2.1203513376416117E-2</v>
      </c>
      <c r="M97" s="304"/>
      <c r="N97" s="304">
        <v>5.6070476885160828E-2</v>
      </c>
      <c r="O97" s="304">
        <v>7.1994007123400081E-2</v>
      </c>
      <c r="P97" s="304">
        <v>9.3674673157497362E-2</v>
      </c>
      <c r="Q97" s="304"/>
      <c r="R97" s="304">
        <v>2.2778751094230786E-2</v>
      </c>
      <c r="S97" s="304">
        <v>2.3499568426856954E-2</v>
      </c>
      <c r="T97" s="304">
        <v>2.5629809010720331E-2</v>
      </c>
      <c r="U97" s="304"/>
      <c r="V97" s="304">
        <v>1.7923902481698634E-2</v>
      </c>
      <c r="W97" s="304">
        <v>1.7711705938767783E-2</v>
      </c>
      <c r="X97" s="304">
        <v>1.9497761553694367E-2</v>
      </c>
      <c r="Y97" s="304"/>
      <c r="Z97" s="304">
        <v>0.11311967841377851</v>
      </c>
      <c r="AA97" s="304">
        <v>0.10173761407764653</v>
      </c>
      <c r="AB97" s="304">
        <v>8.5054318153245906E-2</v>
      </c>
      <c r="AC97" s="304"/>
      <c r="AD97" s="304">
        <v>0.1543681768359248</v>
      </c>
      <c r="AE97" s="304">
        <v>0.14526014655759834</v>
      </c>
      <c r="AF97" s="304">
        <v>8.8994822222895842E-2</v>
      </c>
      <c r="AG97" s="304"/>
      <c r="AH97" s="304">
        <v>9.0257784198588792E-2</v>
      </c>
      <c r="AI97" s="304">
        <v>8.0058602375762372E-2</v>
      </c>
      <c r="AJ97" s="304">
        <v>7.0292917607448324E-2</v>
      </c>
      <c r="AK97" s="304"/>
      <c r="AL97" s="304">
        <v>2.9634113234345345E-2</v>
      </c>
      <c r="AM97" s="304">
        <v>2.0286368486478142E-2</v>
      </c>
      <c r="AN97" s="304">
        <v>1.1122104352748161E-2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10.500324880390224</v>
      </c>
      <c r="C98" s="305">
        <f t="shared" si="83"/>
        <v>10.862796437698856</v>
      </c>
      <c r="D98" s="305">
        <f t="shared" si="84"/>
        <v>11.738120266654766</v>
      </c>
      <c r="E98" s="304"/>
      <c r="F98" s="304">
        <v>6.2710696749773177E-3</v>
      </c>
      <c r="G98" s="304">
        <v>8.6365872939547905E-3</v>
      </c>
      <c r="H98" s="304">
        <v>1.5198233124075622E-2</v>
      </c>
      <c r="I98" s="304"/>
      <c r="J98" s="304">
        <v>0.41014109404001969</v>
      </c>
      <c r="K98" s="304">
        <v>0.58395517490054893</v>
      </c>
      <c r="L98" s="304">
        <v>1.114541622620228</v>
      </c>
      <c r="M98" s="304"/>
      <c r="N98" s="304">
        <v>1.2846834555329527</v>
      </c>
      <c r="O98" s="304">
        <v>1.4883657488969873</v>
      </c>
      <c r="P98" s="304">
        <v>1.96192083470372</v>
      </c>
      <c r="Q98" s="304"/>
      <c r="R98" s="304">
        <v>1.0596767630258628</v>
      </c>
      <c r="S98" s="304">
        <v>0.98401180119083809</v>
      </c>
      <c r="T98" s="304">
        <v>1.0615229674177438</v>
      </c>
      <c r="U98" s="304"/>
      <c r="V98" s="304">
        <v>0.63907409809736704</v>
      </c>
      <c r="W98" s="304">
        <v>0.62444856599233189</v>
      </c>
      <c r="X98" s="304">
        <v>0.71764099386279945</v>
      </c>
      <c r="Y98" s="304"/>
      <c r="Z98" s="304">
        <v>4.000992907606034</v>
      </c>
      <c r="AA98" s="304">
        <v>4.2318370431618106</v>
      </c>
      <c r="AB98" s="304">
        <v>4.5471457450768176</v>
      </c>
      <c r="AC98" s="304"/>
      <c r="AD98" s="304">
        <v>2.7292061255770892</v>
      </c>
      <c r="AE98" s="304">
        <v>2.7344533488852156</v>
      </c>
      <c r="AF98" s="304">
        <v>2.2049017337300141</v>
      </c>
      <c r="AG98" s="304"/>
      <c r="AH98" s="304">
        <v>0.3004001202025382</v>
      </c>
      <c r="AI98" s="304">
        <v>0.16324852828696271</v>
      </c>
      <c r="AJ98" s="304">
        <v>9.3405400497504038E-2</v>
      </c>
      <c r="AK98" s="304"/>
      <c r="AL98" s="304">
        <v>6.9879246633382172E-2</v>
      </c>
      <c r="AM98" s="304">
        <v>4.383963909020587E-2</v>
      </c>
      <c r="AN98" s="304">
        <v>2.1842735621862754E-2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0.49701636213275568</v>
      </c>
      <c r="C99" s="305">
        <f t="shared" si="83"/>
        <v>0.5391867607985541</v>
      </c>
      <c r="D99" s="305">
        <f>SUM(H99,L99,P99,T99,X99,AB99,AF99,AJ99,AN99)</f>
        <v>0.54819579281663477</v>
      </c>
      <c r="E99" s="304"/>
      <c r="F99" s="304">
        <v>2.5717981042756187E-3</v>
      </c>
      <c r="G99" s="304">
        <v>3.70002169828639E-3</v>
      </c>
      <c r="H99" s="304">
        <v>5.3332168981836759E-3</v>
      </c>
      <c r="I99" s="304"/>
      <c r="J99" s="304">
        <v>5.0018832899768995E-2</v>
      </c>
      <c r="K99" s="304">
        <v>6.419873921274484E-2</v>
      </c>
      <c r="L99" s="304">
        <v>8.1252492051560238E-2</v>
      </c>
      <c r="M99" s="304"/>
      <c r="N99" s="304">
        <v>0.11362800337619418</v>
      </c>
      <c r="O99" s="304">
        <v>0.12771669706125854</v>
      </c>
      <c r="P99" s="304">
        <v>0.14698865131070743</v>
      </c>
      <c r="Q99" s="304"/>
      <c r="R99" s="304">
        <v>6.2224007911035342E-2</v>
      </c>
      <c r="S99" s="304">
        <v>5.7521534510915642E-2</v>
      </c>
      <c r="T99" s="304">
        <v>5.9376305737381826E-2</v>
      </c>
      <c r="U99" s="304"/>
      <c r="V99" s="304">
        <v>3.9080986851922885E-2</v>
      </c>
      <c r="W99" s="304">
        <v>4.4084031054875551E-2</v>
      </c>
      <c r="X99" s="304">
        <v>5.0473145598955958E-2</v>
      </c>
      <c r="Y99" s="304"/>
      <c r="Z99" s="304">
        <v>0.1029064206095297</v>
      </c>
      <c r="AA99" s="304">
        <v>0.11269110008593153</v>
      </c>
      <c r="AB99" s="304">
        <v>0.11132612044915331</v>
      </c>
      <c r="AC99" s="304"/>
      <c r="AD99" s="304">
        <v>8.3364403863374348E-2</v>
      </c>
      <c r="AE99" s="304">
        <v>8.8311408328627716E-2</v>
      </c>
      <c r="AF99" s="304">
        <v>6.1378077001481721E-2</v>
      </c>
      <c r="AG99" s="304"/>
      <c r="AH99" s="304">
        <v>2.6298361859987768E-2</v>
      </c>
      <c r="AI99" s="304">
        <v>2.4795587873052301E-2</v>
      </c>
      <c r="AJ99" s="304">
        <v>1.4113720565724307E-2</v>
      </c>
      <c r="AK99" s="304"/>
      <c r="AL99" s="304">
        <v>1.6923546656666823E-2</v>
      </c>
      <c r="AM99" s="304">
        <v>1.6167640972861625E-2</v>
      </c>
      <c r="AN99" s="304">
        <v>1.7954063203486203E-2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0.41750350069306474</v>
      </c>
      <c r="C100" s="305">
        <f t="shared" si="83"/>
        <v>0.44505615185154146</v>
      </c>
      <c r="D100" s="305">
        <f t="shared" si="84"/>
        <v>0.4275764951913395</v>
      </c>
      <c r="E100" s="304"/>
      <c r="F100" s="304">
        <v>2.9859422761327409E-3</v>
      </c>
      <c r="G100" s="304">
        <v>4.3623529322560691E-3</v>
      </c>
      <c r="H100" s="304">
        <v>6.1372500137208044E-3</v>
      </c>
      <c r="I100" s="304"/>
      <c r="J100" s="304">
        <v>9.3262903997051953E-3</v>
      </c>
      <c r="K100" s="304">
        <v>1.5690234096734843E-2</v>
      </c>
      <c r="L100" s="304">
        <v>2.7259395101224798E-2</v>
      </c>
      <c r="M100" s="304"/>
      <c r="N100" s="304">
        <v>2.7847435000527186E-2</v>
      </c>
      <c r="O100" s="304">
        <v>3.8220781575428776E-2</v>
      </c>
      <c r="P100" s="304">
        <v>5.4137358181746177E-2</v>
      </c>
      <c r="Q100" s="304"/>
      <c r="R100" s="304">
        <v>1.1989686129313861E-2</v>
      </c>
      <c r="S100" s="304">
        <v>1.5842694705661128E-2</v>
      </c>
      <c r="T100" s="304">
        <v>1.9427001433902837E-2</v>
      </c>
      <c r="U100" s="304"/>
      <c r="V100" s="304">
        <v>3.4353460446064667E-2</v>
      </c>
      <c r="W100" s="304">
        <v>3.9339005100953839E-2</v>
      </c>
      <c r="X100" s="304">
        <v>4.7623367918631129E-2</v>
      </c>
      <c r="Y100" s="304"/>
      <c r="Z100" s="304">
        <v>0.11531389518302905</v>
      </c>
      <c r="AA100" s="304">
        <v>0.13197343112197887</v>
      </c>
      <c r="AB100" s="304">
        <v>0.14027982995122423</v>
      </c>
      <c r="AC100" s="304"/>
      <c r="AD100" s="304">
        <v>9.0359144233479238E-2</v>
      </c>
      <c r="AE100" s="304">
        <v>9.7328494243665131E-2</v>
      </c>
      <c r="AF100" s="304">
        <v>6.8641576735287327E-2</v>
      </c>
      <c r="AG100" s="304"/>
      <c r="AH100" s="304">
        <v>8.8419925249356476E-2</v>
      </c>
      <c r="AI100" s="304">
        <v>7.7642432209867371E-2</v>
      </c>
      <c r="AJ100" s="304">
        <v>4.4688197071211473E-2</v>
      </c>
      <c r="AK100" s="304"/>
      <c r="AL100" s="304">
        <v>3.6907721775456308E-2</v>
      </c>
      <c r="AM100" s="304">
        <v>2.4656725864995409E-2</v>
      </c>
      <c r="AN100" s="304">
        <v>1.9382518784390734E-2</v>
      </c>
    </row>
    <row r="101" spans="1:40" x14ac:dyDescent="0.2">
      <c r="A101" s="39" t="str">
        <f t="shared" si="80"/>
        <v>Elementary occupations</v>
      </c>
      <c r="B101" s="307">
        <f t="shared" si="82"/>
        <v>1.0973761493495777</v>
      </c>
      <c r="C101" s="307">
        <f t="shared" si="83"/>
        <v>0.75844738125692845</v>
      </c>
      <c r="D101" s="307">
        <f t="shared" si="84"/>
        <v>0.50176549480878185</v>
      </c>
      <c r="E101" s="307"/>
      <c r="F101" s="307">
        <v>5.936750452921923E-4</v>
      </c>
      <c r="G101" s="307">
        <v>6.7921778836920106E-4</v>
      </c>
      <c r="H101" s="307">
        <v>6.7717945745365956E-4</v>
      </c>
      <c r="I101" s="307"/>
      <c r="J101" s="307">
        <v>1.470864719599096E-2</v>
      </c>
      <c r="K101" s="307">
        <v>1.1996448862478389E-2</v>
      </c>
      <c r="L101" s="307">
        <v>8.2864299398290632E-3</v>
      </c>
      <c r="M101" s="307"/>
      <c r="N101" s="307">
        <v>5.0736122946609459E-2</v>
      </c>
      <c r="O101" s="307">
        <v>5.7043984192464883E-2</v>
      </c>
      <c r="P101" s="307">
        <v>8.0389601784259287E-2</v>
      </c>
      <c r="Q101" s="307"/>
      <c r="R101" s="307">
        <v>4.2148216401260978E-2</v>
      </c>
      <c r="S101" s="307">
        <v>4.299049492906909E-2</v>
      </c>
      <c r="T101" s="307">
        <v>5.0273112954882439E-2</v>
      </c>
      <c r="U101" s="307"/>
      <c r="V101" s="307">
        <v>3.1921540172199614E-2</v>
      </c>
      <c r="W101" s="307">
        <v>3.5014123917281079E-2</v>
      </c>
      <c r="X101" s="307">
        <v>4.4456169622952249E-2</v>
      </c>
      <c r="Y101" s="307"/>
      <c r="Z101" s="307">
        <v>0.20549611054785413</v>
      </c>
      <c r="AA101" s="307">
        <v>0.15089068370619554</v>
      </c>
      <c r="AB101" s="307">
        <v>9.1387910958608751E-2</v>
      </c>
      <c r="AC101" s="307"/>
      <c r="AD101" s="307">
        <v>0.36525556610774323</v>
      </c>
      <c r="AE101" s="307">
        <v>0.26949914188293117</v>
      </c>
      <c r="AF101" s="307">
        <v>0.15252063546039352</v>
      </c>
      <c r="AG101" s="307"/>
      <c r="AH101" s="307">
        <v>0.24816669330235658</v>
      </c>
      <c r="AI101" s="307">
        <v>0.12948192355416469</v>
      </c>
      <c r="AJ101" s="307">
        <v>3.1702070095856322E-2</v>
      </c>
      <c r="AK101" s="307"/>
      <c r="AL101" s="307">
        <v>0.13834957763027053</v>
      </c>
      <c r="AM101" s="307">
        <v>6.0851362423974438E-2</v>
      </c>
      <c r="AN101" s="307">
        <v>4.2072384534546529E-2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Worcestershire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Worcestershire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Worcestershire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Worcestershire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Worcestershire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Worcestershire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Worcestershire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Worcestershire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Worcestershire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0.10677762844218235</v>
      </c>
      <c r="C8" s="69">
        <v>0.14798464207160042</v>
      </c>
      <c r="D8" s="69">
        <v>0.13694254418030638</v>
      </c>
      <c r="E8" s="69">
        <v>0.1610238813263494</v>
      </c>
      <c r="F8" s="69">
        <v>0.25141349362480608</v>
      </c>
      <c r="G8" s="10"/>
      <c r="H8" s="69">
        <f>F8-D8</f>
        <v>0.1144709494444997</v>
      </c>
      <c r="I8" s="69">
        <f>'RD T1'!E36</f>
        <v>9.5243327042048659E-2</v>
      </c>
      <c r="J8" s="69">
        <f>SUM(H8:I8)</f>
        <v>0.20971427648654836</v>
      </c>
      <c r="L8" t="str">
        <f>A8</f>
        <v>11 Corporate managers and directors</v>
      </c>
      <c r="M8" s="69">
        <v>0.85617812926574366</v>
      </c>
      <c r="N8" s="69">
        <v>1.3037666854419669</v>
      </c>
      <c r="O8" s="69">
        <v>1.2598092734890094</v>
      </c>
      <c r="P8" s="69">
        <v>1.4232285741930353</v>
      </c>
      <c r="Q8" s="69">
        <v>2.1404975426228852</v>
      </c>
      <c r="R8" s="10"/>
      <c r="S8" s="69">
        <f>Q8-O8</f>
        <v>0.88068826913387577</v>
      </c>
      <c r="T8" s="69">
        <f>'RD T1'!E65</f>
        <v>0.83972111767194713</v>
      </c>
      <c r="U8" s="69">
        <f>SUM(S8:T8)</f>
        <v>1.720409386805823</v>
      </c>
      <c r="W8" t="str">
        <f>A8</f>
        <v>11 Corporate managers and directors</v>
      </c>
      <c r="X8" s="69">
        <v>2.5128850238467084</v>
      </c>
      <c r="Y8" s="69">
        <v>2.6992589111145451</v>
      </c>
      <c r="Z8" s="69">
        <v>2.8959783751488422</v>
      </c>
      <c r="AA8" s="69">
        <v>2.6803537258506416</v>
      </c>
      <c r="AB8" s="69">
        <v>3.0631990282541053</v>
      </c>
      <c r="AC8" s="69"/>
      <c r="AD8" s="69">
        <f>AB8-Z8</f>
        <v>0.16722065310526313</v>
      </c>
      <c r="AE8" s="69">
        <f>'RD T1'!E94</f>
        <v>1.6422811540290787</v>
      </c>
      <c r="AF8" s="69">
        <f>SUM(AD8:AE8)</f>
        <v>1.8095018071343418</v>
      </c>
      <c r="AH8" t="str">
        <f>L8</f>
        <v>11 Corporate managers and directors</v>
      </c>
      <c r="AI8" s="69">
        <v>0.49118182303603708</v>
      </c>
      <c r="AJ8" s="69">
        <v>0.52247481578025612</v>
      </c>
      <c r="AK8" s="69">
        <v>0.58021538956552676</v>
      </c>
      <c r="AL8" s="69">
        <v>0.51736612061015708</v>
      </c>
      <c r="AM8" s="69">
        <v>0.5675324395148329</v>
      </c>
      <c r="AN8" s="69"/>
      <c r="AO8" s="69">
        <f>AM8-AK8</f>
        <v>-1.2682950050693864E-2</v>
      </c>
      <c r="AP8" s="69">
        <f>'RD T1'!E123</f>
        <v>0.29076695773249167</v>
      </c>
      <c r="AQ8" s="69">
        <f>SUM(AO8:AP8)</f>
        <v>0.27808400768179781</v>
      </c>
      <c r="AS8" t="str">
        <f>W8</f>
        <v>11 Corporate managers and directors</v>
      </c>
      <c r="AT8" s="69">
        <v>0.75385373892073804</v>
      </c>
      <c r="AU8" s="69">
        <v>0.78006103898348322</v>
      </c>
      <c r="AV8" s="69">
        <v>0.83292403386447966</v>
      </c>
      <c r="AW8" s="69">
        <v>0.71585335140843331</v>
      </c>
      <c r="AX8" s="69">
        <v>0.77683161194369132</v>
      </c>
      <c r="AY8" s="69"/>
      <c r="AZ8" s="69">
        <f>AX8-AV8</f>
        <v>-5.6092421920788338E-2</v>
      </c>
      <c r="BA8" s="69">
        <f>'RD T1'!E152</f>
        <v>0.40183850099985385</v>
      </c>
      <c r="BB8" s="69">
        <f>SUM(AZ8:BA8)</f>
        <v>0.34574607907906552</v>
      </c>
      <c r="BD8" t="str">
        <f>AH8</f>
        <v>11 Corporate managers and directors</v>
      </c>
      <c r="BE8" s="69">
        <v>1.5727777545145616</v>
      </c>
      <c r="BF8" s="69">
        <v>1.9505998845897905</v>
      </c>
      <c r="BG8" s="69">
        <v>1.9973997295520456</v>
      </c>
      <c r="BH8" s="69">
        <v>1.7745187573351653</v>
      </c>
      <c r="BI8" s="69">
        <v>1.9166184933267072</v>
      </c>
      <c r="BJ8" s="69"/>
      <c r="BK8" s="69">
        <f>BI8-BG8</f>
        <v>-8.0781236225338393E-2</v>
      </c>
      <c r="BL8" s="69">
        <f>'RD T1'!E181</f>
        <v>0.82237435399105907</v>
      </c>
      <c r="BM8" s="69">
        <f>SUM(BK8:BL8)</f>
        <v>0.74159311776572068</v>
      </c>
      <c r="BO8" t="str">
        <f>AS8</f>
        <v>11 Corporate managers and directors</v>
      </c>
      <c r="BP8" s="69">
        <v>1.4456236430603728</v>
      </c>
      <c r="BQ8" s="69">
        <v>1.6510880404441801</v>
      </c>
      <c r="BR8" s="69">
        <v>1.5442954249684631</v>
      </c>
      <c r="BS8" s="69">
        <v>1.3730637234181082</v>
      </c>
      <c r="BT8" s="69">
        <v>1.234635549087683</v>
      </c>
      <c r="BU8" s="69"/>
      <c r="BV8" s="69">
        <f>BT8-BR8</f>
        <v>-0.30965987588078003</v>
      </c>
      <c r="BW8" s="69">
        <f>'RD T1'!E210</f>
        <v>0.6519043266430129</v>
      </c>
      <c r="BX8" s="69">
        <f>SUM(BV8:BW8)</f>
        <v>0.34224445076223287</v>
      </c>
      <c r="BZ8" t="str">
        <f>BD8</f>
        <v>11 Corporate managers and directors</v>
      </c>
      <c r="CA8" s="69">
        <v>1.0184448026162627</v>
      </c>
      <c r="CB8" s="69">
        <v>1.0691715310760164</v>
      </c>
      <c r="CC8" s="69">
        <v>1.1161285443294304</v>
      </c>
      <c r="CD8" s="69">
        <v>0.85013902817658127</v>
      </c>
      <c r="CE8" s="69">
        <v>0.61348806946085677</v>
      </c>
      <c r="CF8" s="69"/>
      <c r="CG8" s="69">
        <f>CE8-CC8</f>
        <v>-0.50264047486857366</v>
      </c>
      <c r="CH8" s="69">
        <f>'RD T1'!E239</f>
        <v>0.35866766352399915</v>
      </c>
      <c r="CI8" s="69">
        <f>SUM(CG8:CH8)</f>
        <v>-0.14397281134457451</v>
      </c>
      <c r="CK8" t="str">
        <f>BO8</f>
        <v>11 Corporate managers and directors</v>
      </c>
      <c r="CL8" s="69">
        <v>0.30476820018655054</v>
      </c>
      <c r="CM8" s="69">
        <v>0.32602831692870815</v>
      </c>
      <c r="CN8" s="69">
        <v>0.35982521457700906</v>
      </c>
      <c r="CO8" s="69">
        <v>0.23051504517543753</v>
      </c>
      <c r="CP8" s="69">
        <v>0.19181333605576006</v>
      </c>
      <c r="CQ8" s="69"/>
      <c r="CR8" s="69">
        <f>CP8-CN8</f>
        <v>-0.16801187852124899</v>
      </c>
      <c r="CS8" s="69">
        <f>'RD T1'!E268</f>
        <v>8.0768111075558757E-2</v>
      </c>
      <c r="CT8" s="69">
        <f>SUM(CR8:CS8)</f>
        <v>-8.7243767445690235E-2</v>
      </c>
    </row>
    <row r="9" spans="1:98" x14ac:dyDescent="0.2">
      <c r="A9" s="10" t="str">
        <f>name!D5</f>
        <v>12 Other managers and proprietors</v>
      </c>
      <c r="B9" s="69">
        <v>3.8116951624977108E-2</v>
      </c>
      <c r="C9" s="69">
        <v>5.1500773398024939E-2</v>
      </c>
      <c r="D9" s="69">
        <v>4.5841300111847186E-2</v>
      </c>
      <c r="E9" s="69">
        <v>6.2392144038046618E-2</v>
      </c>
      <c r="F9" s="69">
        <v>0.10977972052752094</v>
      </c>
      <c r="H9" s="69">
        <f t="shared" ref="H9:H32" si="26">F9-D9</f>
        <v>6.3938420415673755E-2</v>
      </c>
      <c r="I9" s="69">
        <f>'RD T1'!E37</f>
        <v>4.5214201247828788E-2</v>
      </c>
      <c r="J9" s="69">
        <f t="shared" ref="J9:J32" si="27">SUM(H9:I9)</f>
        <v>0.10915262166350254</v>
      </c>
      <c r="L9" t="str">
        <f t="shared" ref="L9:L32" si="28">A9</f>
        <v>12 Other managers and proprietors</v>
      </c>
      <c r="M9" s="69">
        <v>0.33318460142454559</v>
      </c>
      <c r="N9" s="69">
        <v>0.46704284076907743</v>
      </c>
      <c r="O9" s="69">
        <v>0.47334713346395962</v>
      </c>
      <c r="P9" s="69">
        <v>0.61343474652128915</v>
      </c>
      <c r="Q9" s="69">
        <v>1.0616605977390621</v>
      </c>
      <c r="S9" s="69">
        <f t="shared" ref="S9:S35" si="29">Q9-O9</f>
        <v>0.58831346427510245</v>
      </c>
      <c r="T9" s="69">
        <f>'RD T1'!E66</f>
        <v>0.42761232497984047</v>
      </c>
      <c r="U9" s="69">
        <f t="shared" ref="U9:U32" si="30">SUM(S9:T9)</f>
        <v>1.0159257892549429</v>
      </c>
      <c r="W9" t="str">
        <f t="shared" ref="W9:W32" si="31">A9</f>
        <v>12 Other managers and proprietors</v>
      </c>
      <c r="X9" s="69">
        <v>0.87336699725434042</v>
      </c>
      <c r="Y9" s="69">
        <v>0.89233620914696898</v>
      </c>
      <c r="Z9" s="69">
        <v>1.0139903160391301</v>
      </c>
      <c r="AA9" s="69">
        <v>1.0948767896895943</v>
      </c>
      <c r="AB9" s="69">
        <v>1.399913592310768</v>
      </c>
      <c r="AC9" s="69"/>
      <c r="AD9" s="69">
        <f t="shared" ref="AD9:AD32" si="32">AB9-Z9</f>
        <v>0.38592327627163781</v>
      </c>
      <c r="AE9" s="69">
        <f>'RD T1'!E95</f>
        <v>0.78158966644955963</v>
      </c>
      <c r="AF9" s="69">
        <f t="shared" ref="AF9:AF32" si="33">SUM(AD9:AE9)</f>
        <v>1.1675129427211974</v>
      </c>
      <c r="AH9" t="str">
        <f t="shared" ref="AH9:AH32" si="34">L9</f>
        <v>12 Other managers and proprietors</v>
      </c>
      <c r="AI9" s="69">
        <v>0.25615272195473693</v>
      </c>
      <c r="AJ9" s="69">
        <v>0.25956703129564901</v>
      </c>
      <c r="AK9" s="69">
        <v>0.31123390165622555</v>
      </c>
      <c r="AL9" s="69">
        <v>0.31089829889735338</v>
      </c>
      <c r="AM9" s="69">
        <v>0.40327779796528701</v>
      </c>
      <c r="AN9" s="69"/>
      <c r="AO9" s="69">
        <f t="shared" ref="AO9:AO32" si="35">AM9-AK9</f>
        <v>9.2043896309061457E-2</v>
      </c>
      <c r="AP9" s="69">
        <f>'RD T1'!E124</f>
        <v>0.22097892574788275</v>
      </c>
      <c r="AQ9" s="69">
        <f t="shared" ref="AQ9:AQ32" si="36">SUM(AO9:AP9)</f>
        <v>0.31302282205694421</v>
      </c>
      <c r="AS9" t="str">
        <f t="shared" ref="AS9:AS32" si="37">W9</f>
        <v>12 Other managers and proprietors</v>
      </c>
      <c r="AT9" s="69">
        <v>0.2909938205407212</v>
      </c>
      <c r="AU9" s="69">
        <v>0.2906526335113635</v>
      </c>
      <c r="AV9" s="69">
        <v>0.33279557272311683</v>
      </c>
      <c r="AW9" s="69">
        <v>0.3518776802718071</v>
      </c>
      <c r="AX9" s="69">
        <v>0.42955376317269883</v>
      </c>
      <c r="AY9" s="69"/>
      <c r="AZ9" s="69">
        <f t="shared" ref="AZ9:AZ32" si="38">AX9-AV9</f>
        <v>9.6758190449582004E-2</v>
      </c>
      <c r="BA9" s="69">
        <f>'RD T1'!E153</f>
        <v>0.22869870013664312</v>
      </c>
      <c r="BB9" s="69">
        <f t="shared" ref="BB9:BB32" si="39">SUM(AZ9:BA9)</f>
        <v>0.32545689058622512</v>
      </c>
      <c r="BD9" t="str">
        <f t="shared" ref="BD9:BD32" si="40">AH9</f>
        <v>12 Other managers and proprietors</v>
      </c>
      <c r="BE9" s="69">
        <v>0.7553690901864013</v>
      </c>
      <c r="BF9" s="69">
        <v>0.80201177878242114</v>
      </c>
      <c r="BG9" s="69">
        <v>0.79507679201635062</v>
      </c>
      <c r="BH9" s="69">
        <v>0.77611477753532399</v>
      </c>
      <c r="BI9" s="69">
        <v>0.81495451774492367</v>
      </c>
      <c r="BJ9" s="69"/>
      <c r="BK9" s="69">
        <f t="shared" ref="BK9:BK32" si="41">BI9-BG9</f>
        <v>1.9877725728573048E-2</v>
      </c>
      <c r="BL9" s="69">
        <f>'RD T1'!E182</f>
        <v>0.37185736003944975</v>
      </c>
      <c r="BM9" s="69">
        <f t="shared" ref="BM9:BM32" si="42">SUM(BK9:BL9)</f>
        <v>0.39173508576802279</v>
      </c>
      <c r="BO9" t="str">
        <f t="shared" ref="BO9:BO32" si="43">AS9</f>
        <v>12 Other managers and proprietors</v>
      </c>
      <c r="BP9" s="69">
        <v>0.85483960110317092</v>
      </c>
      <c r="BQ9" s="69">
        <v>0.92118079798417063</v>
      </c>
      <c r="BR9" s="69">
        <v>0.89590763041964705</v>
      </c>
      <c r="BS9" s="69">
        <v>0.93562896667147166</v>
      </c>
      <c r="BT9" s="69">
        <v>0.90008614147947585</v>
      </c>
      <c r="BU9" s="69"/>
      <c r="BV9" s="69">
        <f t="shared" ref="BV9:BV32" si="44">BT9-BR9</f>
        <v>4.1785110598288044E-3</v>
      </c>
      <c r="BW9" s="69">
        <f>'RD T1'!E211</f>
        <v>0.52937553807281201</v>
      </c>
      <c r="BX9" s="69">
        <f t="shared" ref="BX9:BX32" si="45">SUM(BV9:BW9)</f>
        <v>0.53355404913264082</v>
      </c>
      <c r="BZ9" t="str">
        <f t="shared" ref="BZ9:BZ32" si="46">BD9</f>
        <v>12 Other managers and proprietors</v>
      </c>
      <c r="CA9" s="69">
        <v>0.57574722218267416</v>
      </c>
      <c r="CB9" s="69">
        <v>0.5967465542231486</v>
      </c>
      <c r="CC9" s="69">
        <v>0.60211673979127955</v>
      </c>
      <c r="CD9" s="69">
        <v>0.53789370774755418</v>
      </c>
      <c r="CE9" s="69">
        <v>0.38725634204566117</v>
      </c>
      <c r="CF9" s="69"/>
      <c r="CG9" s="69">
        <f t="shared" ref="CG9:CG32" si="47">CE9-CC9</f>
        <v>-0.21486039774561838</v>
      </c>
      <c r="CH9" s="69">
        <f>'RD T1'!E240</f>
        <v>0.24400062059959257</v>
      </c>
      <c r="CI9" s="69">
        <f t="shared" ref="CI9:CI32" si="48">SUM(CG9:CH9)</f>
        <v>2.914022285397419E-2</v>
      </c>
      <c r="CK9" t="str">
        <f t="shared" ref="CK9:CK32" si="49">BO9</f>
        <v>12 Other managers and proprietors</v>
      </c>
      <c r="CL9" s="69">
        <v>0.290296346277572</v>
      </c>
      <c r="CM9" s="69">
        <v>0.26954138768326191</v>
      </c>
      <c r="CN9" s="69">
        <v>0.28076701271021648</v>
      </c>
      <c r="CO9" s="69">
        <v>0.20286001727772335</v>
      </c>
      <c r="CP9" s="69">
        <v>0.145159107466554</v>
      </c>
      <c r="CQ9" s="69"/>
      <c r="CR9" s="69">
        <f t="shared" ref="CR9:CR32" si="50">CP9-CN9</f>
        <v>-0.13560790524366248</v>
      </c>
      <c r="CS9" s="69">
        <f>'RD T1'!E269</f>
        <v>7.2469689894485975E-2</v>
      </c>
      <c r="CT9" s="69">
        <f t="shared" ref="CT9:CT32" si="51">SUM(CR9:CS9)</f>
        <v>-6.3138215349176505E-2</v>
      </c>
    </row>
    <row r="10" spans="1:98" x14ac:dyDescent="0.2">
      <c r="A10" s="10" t="str">
        <f>name!D6</f>
        <v>21 Science, research, engineering and technology professionals</v>
      </c>
      <c r="B10" s="69">
        <v>0.32235124868591519</v>
      </c>
      <c r="C10" s="69">
        <v>0.45224577922980536</v>
      </c>
      <c r="D10" s="69">
        <v>0.41084838390256484</v>
      </c>
      <c r="E10" s="69">
        <v>0.5868933919140974</v>
      </c>
      <c r="F10" s="69">
        <v>0.84213159997588127</v>
      </c>
      <c r="G10" s="11"/>
      <c r="H10" s="69">
        <f t="shared" si="26"/>
        <v>0.43128321607331643</v>
      </c>
      <c r="I10" s="69">
        <f>'RD T1'!E38</f>
        <v>0.23796916394667592</v>
      </c>
      <c r="J10" s="69">
        <f t="shared" si="27"/>
        <v>0.66925238001999232</v>
      </c>
      <c r="L10" t="str">
        <f t="shared" si="28"/>
        <v>21 Science, research, engineering and technology professionals</v>
      </c>
      <c r="M10" s="69">
        <v>1.1975839630517469</v>
      </c>
      <c r="N10" s="69">
        <v>1.7272598800417942</v>
      </c>
      <c r="O10" s="69">
        <v>1.6348043333941298</v>
      </c>
      <c r="P10" s="69">
        <v>2.4705664114443406</v>
      </c>
      <c r="Q10" s="69">
        <v>3.6746858560983604</v>
      </c>
      <c r="R10" s="11"/>
      <c r="S10" s="69">
        <f t="shared" si="29"/>
        <v>2.0398815227042304</v>
      </c>
      <c r="T10" s="69">
        <f>'RD T1'!E67</f>
        <v>1.0562802271956711</v>
      </c>
      <c r="U10" s="69">
        <f t="shared" si="30"/>
        <v>3.0961617498999017</v>
      </c>
      <c r="W10" t="str">
        <f t="shared" si="31"/>
        <v>21 Science, research, engineering and technology professionals</v>
      </c>
      <c r="X10" s="69">
        <v>2.6979678665472129</v>
      </c>
      <c r="Y10" s="69">
        <v>2.7054368337960883</v>
      </c>
      <c r="Z10" s="69">
        <v>2.9823372078374746</v>
      </c>
      <c r="AA10" s="69">
        <v>3.459975429112244</v>
      </c>
      <c r="AB10" s="69">
        <v>3.7132996472050879</v>
      </c>
      <c r="AC10" s="69"/>
      <c r="AD10" s="69">
        <f t="shared" si="32"/>
        <v>0.73096243936761329</v>
      </c>
      <c r="AE10" s="69">
        <f>'RD T1'!E96</f>
        <v>1.3800353189625374</v>
      </c>
      <c r="AF10" s="69">
        <f t="shared" si="33"/>
        <v>2.1109977583301509</v>
      </c>
      <c r="AH10" t="str">
        <f t="shared" si="34"/>
        <v>21 Science, research, engineering and technology professionals</v>
      </c>
      <c r="AI10" s="69">
        <v>0.28119460131806601</v>
      </c>
      <c r="AJ10" s="69">
        <v>0.26603068448012246</v>
      </c>
      <c r="AK10" s="69">
        <v>0.30558832812154996</v>
      </c>
      <c r="AL10" s="69">
        <v>0.35344965463251993</v>
      </c>
      <c r="AM10" s="69">
        <v>0.39839925559193079</v>
      </c>
      <c r="AN10" s="69"/>
      <c r="AO10" s="69">
        <f t="shared" si="35"/>
        <v>9.2810927470380833E-2</v>
      </c>
      <c r="AP10" s="69">
        <f>'RD T1'!E125</f>
        <v>0.13911033300873296</v>
      </c>
      <c r="AQ10" s="69">
        <f t="shared" si="36"/>
        <v>0.23192126047911379</v>
      </c>
      <c r="AS10" t="str">
        <f t="shared" si="37"/>
        <v>21 Science, research, engineering and technology professionals</v>
      </c>
      <c r="AT10" s="69">
        <v>0.80696148454102445</v>
      </c>
      <c r="AU10" s="69">
        <v>0.79936612956089892</v>
      </c>
      <c r="AV10" s="69">
        <v>0.88453986153051423</v>
      </c>
      <c r="AW10" s="69">
        <v>0.94925547312315772</v>
      </c>
      <c r="AX10" s="69">
        <v>0.9741610731348207</v>
      </c>
      <c r="AY10" s="69"/>
      <c r="AZ10" s="69">
        <f t="shared" si="38"/>
        <v>8.9621211604306472E-2</v>
      </c>
      <c r="BA10" s="69">
        <f>'RD T1'!E154</f>
        <v>0.33830369872086463</v>
      </c>
      <c r="BB10" s="69">
        <f t="shared" si="39"/>
        <v>0.4279249103251711</v>
      </c>
      <c r="BD10" t="str">
        <f t="shared" si="40"/>
        <v>21 Science, research, engineering and technology professionals</v>
      </c>
      <c r="BE10" s="69">
        <v>1.0392896084875234</v>
      </c>
      <c r="BF10" s="69">
        <v>1.2622328353002399</v>
      </c>
      <c r="BG10" s="69">
        <v>1.350083314044358</v>
      </c>
      <c r="BH10" s="69">
        <v>1.5878971978849425</v>
      </c>
      <c r="BI10" s="69">
        <v>1.7269982540927791</v>
      </c>
      <c r="BJ10" s="69"/>
      <c r="BK10" s="69">
        <f t="shared" si="41"/>
        <v>0.37691494004842108</v>
      </c>
      <c r="BL10" s="69">
        <f>'RD T1'!E183</f>
        <v>0.48592904015554061</v>
      </c>
      <c r="BM10" s="69">
        <f t="shared" si="42"/>
        <v>0.86284398020396169</v>
      </c>
      <c r="BO10" t="str">
        <f t="shared" si="43"/>
        <v>21 Science, research, engineering and technology professionals</v>
      </c>
      <c r="BP10" s="69">
        <v>0.79353863530129243</v>
      </c>
      <c r="BQ10" s="69">
        <v>0.90064301029060645</v>
      </c>
      <c r="BR10" s="69">
        <v>0.90776800202841967</v>
      </c>
      <c r="BS10" s="69">
        <v>1.0678518106151185</v>
      </c>
      <c r="BT10" s="69">
        <v>1.0053765761929587</v>
      </c>
      <c r="BU10" s="69"/>
      <c r="BV10" s="69">
        <f t="shared" si="44"/>
        <v>9.7608574164539053E-2</v>
      </c>
      <c r="BW10" s="69">
        <f>'RD T1'!E212</f>
        <v>0.35939023889965083</v>
      </c>
      <c r="BX10" s="69">
        <f t="shared" si="45"/>
        <v>0.45699881306418988</v>
      </c>
      <c r="BZ10" t="str">
        <f t="shared" si="46"/>
        <v>21 Science, research, engineering and technology professionals</v>
      </c>
      <c r="CA10" s="69">
        <v>0.47838176256492687</v>
      </c>
      <c r="CB10" s="69">
        <v>0.50123242222501563</v>
      </c>
      <c r="CC10" s="69">
        <v>0.5409219267097225</v>
      </c>
      <c r="CD10" s="69">
        <v>0.56293097480351106</v>
      </c>
      <c r="CE10" s="69">
        <v>0.41046253444825315</v>
      </c>
      <c r="CF10" s="69"/>
      <c r="CG10" s="69">
        <f t="shared" si="47"/>
        <v>-0.13045939226146935</v>
      </c>
      <c r="CH10" s="69">
        <f>'RD T1'!E241</f>
        <v>0.15989521547885116</v>
      </c>
      <c r="CI10" s="69">
        <f t="shared" si="48"/>
        <v>2.9435823217381807E-2</v>
      </c>
      <c r="CK10" t="str">
        <f t="shared" si="49"/>
        <v>21 Science, research, engineering and technology professionals</v>
      </c>
      <c r="CL10" s="69">
        <v>0.16847516936290571</v>
      </c>
      <c r="CM10" s="69">
        <v>0.20180516529618997</v>
      </c>
      <c r="CN10" s="69">
        <v>0.23134602333034487</v>
      </c>
      <c r="CO10" s="69">
        <v>0.21201124412168923</v>
      </c>
      <c r="CP10" s="69">
        <v>0.16514153820475092</v>
      </c>
      <c r="CQ10" s="69"/>
      <c r="CR10" s="69">
        <f t="shared" si="50"/>
        <v>-6.6204485125593959E-2</v>
      </c>
      <c r="CS10" s="69">
        <f>'RD T1'!E270</f>
        <v>6.0299990531768224E-2</v>
      </c>
      <c r="CT10" s="69">
        <f t="shared" si="51"/>
        <v>-5.9044945938257348E-3</v>
      </c>
    </row>
    <row r="11" spans="1:98" x14ac:dyDescent="0.2">
      <c r="A11" s="10" t="str">
        <f>name!D7</f>
        <v>22 Health professionals</v>
      </c>
      <c r="B11" s="69">
        <v>0.31019212394564211</v>
      </c>
      <c r="C11" s="69">
        <v>0.52066976944417953</v>
      </c>
      <c r="D11" s="69">
        <v>0.5043153345688387</v>
      </c>
      <c r="E11" s="69">
        <v>0.66350860693611879</v>
      </c>
      <c r="F11" s="69">
        <v>0.9983822606362931</v>
      </c>
      <c r="G11" s="11"/>
      <c r="H11" s="69">
        <f t="shared" si="26"/>
        <v>0.49406692606745439</v>
      </c>
      <c r="I11" s="69">
        <f>'RD T1'!E39</f>
        <v>0.35834371250208169</v>
      </c>
      <c r="J11" s="69">
        <f t="shared" si="27"/>
        <v>0.85241063856953603</v>
      </c>
      <c r="L11" t="str">
        <f t="shared" si="28"/>
        <v>22 Health professionals</v>
      </c>
      <c r="M11" s="69">
        <v>0.94493843792242616</v>
      </c>
      <c r="N11" s="69">
        <v>1.5770213535441686</v>
      </c>
      <c r="O11" s="69">
        <v>1.547977613030447</v>
      </c>
      <c r="P11" s="69">
        <v>1.8353288175156828</v>
      </c>
      <c r="Q11" s="69">
        <v>2.6230342018647623</v>
      </c>
      <c r="R11" s="11"/>
      <c r="S11" s="69">
        <f t="shared" si="29"/>
        <v>1.0750565888343153</v>
      </c>
      <c r="T11" s="69">
        <f>'RD T1'!E68</f>
        <v>1.0278663440199458</v>
      </c>
      <c r="U11" s="69">
        <f t="shared" si="30"/>
        <v>2.1029229328542609</v>
      </c>
      <c r="W11" t="str">
        <f t="shared" si="31"/>
        <v>22 Health professionals</v>
      </c>
      <c r="X11" s="69">
        <v>2.3610715609538739</v>
      </c>
      <c r="Y11" s="69">
        <v>2.776549060370634</v>
      </c>
      <c r="Z11" s="69">
        <v>2.9271424127350927</v>
      </c>
      <c r="AA11" s="69">
        <v>2.8806138087422637</v>
      </c>
      <c r="AB11" s="69">
        <v>2.9943179078278126</v>
      </c>
      <c r="AC11" s="69"/>
      <c r="AD11" s="69">
        <f t="shared" si="32"/>
        <v>6.7175495092719917E-2</v>
      </c>
      <c r="AE11" s="69">
        <f>'RD T1'!E97</f>
        <v>1.7040752746218497</v>
      </c>
      <c r="AF11" s="69">
        <f t="shared" si="33"/>
        <v>1.7712507697145696</v>
      </c>
      <c r="AH11" t="str">
        <f t="shared" si="34"/>
        <v>22 Health professionals</v>
      </c>
      <c r="AI11" s="69">
        <v>1.2341370149134612</v>
      </c>
      <c r="AJ11" s="69">
        <v>1.0210784234283166</v>
      </c>
      <c r="AK11" s="69">
        <v>0.99133721204534075</v>
      </c>
      <c r="AL11" s="69">
        <v>0.53115432782799243</v>
      </c>
      <c r="AM11" s="69">
        <v>0.20629445166254853</v>
      </c>
      <c r="AN11" s="69"/>
      <c r="AO11" s="69">
        <f t="shared" si="35"/>
        <v>-0.78504276038279219</v>
      </c>
      <c r="AP11" s="69">
        <f>'RD T1'!E126</f>
        <v>0.18208138531995091</v>
      </c>
      <c r="AQ11" s="69">
        <f t="shared" si="36"/>
        <v>-0.60296137506284131</v>
      </c>
      <c r="AS11" t="str">
        <f t="shared" si="37"/>
        <v>22 Health professionals</v>
      </c>
      <c r="AT11" s="69">
        <v>0.15598783256163978</v>
      </c>
      <c r="AU11" s="69">
        <v>0.17134121963550902</v>
      </c>
      <c r="AV11" s="69">
        <v>0.19488727962289784</v>
      </c>
      <c r="AW11" s="69">
        <v>0.19315461100927114</v>
      </c>
      <c r="AX11" s="69">
        <v>0.2070358085804305</v>
      </c>
      <c r="AY11" s="69"/>
      <c r="AZ11" s="69">
        <f t="shared" si="38"/>
        <v>1.2148528957532656E-2</v>
      </c>
      <c r="BA11" s="69">
        <f>'RD T1'!E155</f>
        <v>0.1014272887774513</v>
      </c>
      <c r="BB11" s="69">
        <f t="shared" si="39"/>
        <v>0.11357581773498396</v>
      </c>
      <c r="BD11" t="str">
        <f t="shared" si="40"/>
        <v>22 Health professionals</v>
      </c>
      <c r="BE11" s="69">
        <v>0.67690667621066591</v>
      </c>
      <c r="BF11" s="69">
        <v>0.93370479489931435</v>
      </c>
      <c r="BG11" s="69">
        <v>0.84803570792572514</v>
      </c>
      <c r="BH11" s="69">
        <v>0.87965188661560301</v>
      </c>
      <c r="BI11" s="69">
        <v>0.85045773627725341</v>
      </c>
      <c r="BJ11" s="69"/>
      <c r="BK11" s="69">
        <f t="shared" si="41"/>
        <v>2.4220283515282715E-3</v>
      </c>
      <c r="BL11" s="69">
        <f>'RD T1'!E184</f>
        <v>0.48456209986742904</v>
      </c>
      <c r="BM11" s="69">
        <f t="shared" si="42"/>
        <v>0.48698412821895731</v>
      </c>
      <c r="BO11" t="str">
        <f t="shared" si="43"/>
        <v>22 Health professionals</v>
      </c>
      <c r="BP11" s="69">
        <v>0.58976014995442161</v>
      </c>
      <c r="BQ11" s="69">
        <v>0.73804669179643489</v>
      </c>
      <c r="BR11" s="69">
        <v>0.61028363152413856</v>
      </c>
      <c r="BS11" s="69">
        <v>0.61970284777230633</v>
      </c>
      <c r="BT11" s="69">
        <v>0.51547284531121929</v>
      </c>
      <c r="BU11" s="69"/>
      <c r="BV11" s="69">
        <f t="shared" si="44"/>
        <v>-9.4810786212919274E-2</v>
      </c>
      <c r="BW11" s="69">
        <f>'RD T1'!E213</f>
        <v>0.30687478755825254</v>
      </c>
      <c r="BX11" s="69">
        <f t="shared" si="45"/>
        <v>0.21206400134533326</v>
      </c>
      <c r="BZ11" t="str">
        <f t="shared" si="46"/>
        <v>22 Health professionals</v>
      </c>
      <c r="CA11" s="69">
        <v>0.30385923561110384</v>
      </c>
      <c r="CB11" s="69">
        <v>0.37267135464928819</v>
      </c>
      <c r="CC11" s="69">
        <v>0.28533986907104442</v>
      </c>
      <c r="CD11" s="69">
        <v>0.23285544937601438</v>
      </c>
      <c r="CE11" s="69">
        <v>0.11563374561846979</v>
      </c>
      <c r="CF11" s="69"/>
      <c r="CG11" s="69">
        <f t="shared" si="47"/>
        <v>-0.16970612345257463</v>
      </c>
      <c r="CH11" s="69">
        <f>'RD T1'!E242</f>
        <v>8.4818138115820535E-2</v>
      </c>
      <c r="CI11" s="69">
        <f t="shared" si="48"/>
        <v>-8.4887985336754096E-2</v>
      </c>
      <c r="CK11" t="str">
        <f t="shared" si="49"/>
        <v>22 Health professionals</v>
      </c>
      <c r="CL11" s="69">
        <v>6.2206225693337967E-2</v>
      </c>
      <c r="CM11" s="69">
        <v>7.6370217355458875E-2</v>
      </c>
      <c r="CN11" s="69">
        <v>9.4984426206326272E-2</v>
      </c>
      <c r="CO11" s="69">
        <v>6.3755586716710139E-2</v>
      </c>
      <c r="CP11" s="69">
        <v>5.5393223623792433E-2</v>
      </c>
      <c r="CQ11" s="69"/>
      <c r="CR11" s="69">
        <f t="shared" si="50"/>
        <v>-3.959120258253384E-2</v>
      </c>
      <c r="CS11" s="69">
        <f>'RD T1'!E271</f>
        <v>2.8059423223592516E-2</v>
      </c>
      <c r="CT11" s="69">
        <f t="shared" si="51"/>
        <v>-1.1531779358941324E-2</v>
      </c>
    </row>
    <row r="12" spans="1:98" x14ac:dyDescent="0.2">
      <c r="A12" s="10" t="str">
        <f>name!D8</f>
        <v>23 Teaching and other educational professionals</v>
      </c>
      <c r="B12" s="69">
        <v>0.46841133158846998</v>
      </c>
      <c r="C12" s="69">
        <v>0.56196146156297633</v>
      </c>
      <c r="D12" s="69">
        <v>0.58090752450411098</v>
      </c>
      <c r="E12" s="69">
        <v>0.66751239155964537</v>
      </c>
      <c r="F12" s="69">
        <v>0.84788221529387209</v>
      </c>
      <c r="G12" s="11"/>
      <c r="H12" s="69">
        <f t="shared" si="26"/>
        <v>0.2669746907897611</v>
      </c>
      <c r="I12" s="69">
        <f>'RD T1'!E40</f>
        <v>0.35258255901268676</v>
      </c>
      <c r="J12" s="69">
        <f t="shared" si="27"/>
        <v>0.61955724980244786</v>
      </c>
      <c r="L12" t="str">
        <f t="shared" si="28"/>
        <v>23 Teaching and other educational professionals</v>
      </c>
      <c r="M12" s="69">
        <v>2.5773021656075557</v>
      </c>
      <c r="N12" s="69">
        <v>3.2191577429933194</v>
      </c>
      <c r="O12" s="69">
        <v>3.3625259713026736</v>
      </c>
      <c r="P12" s="69">
        <v>3.8072864503067252</v>
      </c>
      <c r="Q12" s="69">
        <v>4.7640717912148345</v>
      </c>
      <c r="R12" s="11"/>
      <c r="S12" s="69">
        <f t="shared" si="29"/>
        <v>1.4015458199121609</v>
      </c>
      <c r="T12" s="69">
        <f>'RD T1'!E69</f>
        <v>2.0646586453173015</v>
      </c>
      <c r="U12" s="69">
        <f t="shared" si="30"/>
        <v>3.4662044652294624</v>
      </c>
      <c r="W12" t="str">
        <f t="shared" si="31"/>
        <v>23 Teaching and other educational professionals</v>
      </c>
      <c r="X12" s="69">
        <v>1.963954290222778</v>
      </c>
      <c r="Y12" s="69">
        <v>1.496131907791459</v>
      </c>
      <c r="Z12" s="69">
        <v>1.6855338552106542</v>
      </c>
      <c r="AA12" s="69">
        <v>1.2979320247458461</v>
      </c>
      <c r="AB12" s="69">
        <v>0.93650471881521202</v>
      </c>
      <c r="AC12" s="69"/>
      <c r="AD12" s="69">
        <f t="shared" si="32"/>
        <v>-0.74902913639544222</v>
      </c>
      <c r="AE12" s="69">
        <f>'RD T1'!E98</f>
        <v>0.65846498630946337</v>
      </c>
      <c r="AF12" s="69">
        <f t="shared" si="33"/>
        <v>-9.0564150085978845E-2</v>
      </c>
      <c r="AH12" t="str">
        <f t="shared" si="34"/>
        <v>23 Teaching and other educational professionals</v>
      </c>
      <c r="AI12" s="69">
        <v>0.27598183622187233</v>
      </c>
      <c r="AJ12" s="69">
        <v>0.13412578214796148</v>
      </c>
      <c r="AK12" s="69">
        <v>0.13283503738506472</v>
      </c>
      <c r="AL12" s="69">
        <v>7.2565537218911902E-2</v>
      </c>
      <c r="AM12" s="69">
        <v>7.6433259785305491E-2</v>
      </c>
      <c r="AN12" s="69"/>
      <c r="AO12" s="69">
        <f t="shared" si="35"/>
        <v>-5.6401777599759229E-2</v>
      </c>
      <c r="AP12" s="69">
        <f>'RD T1'!E127</f>
        <v>2.3229205407237247E-2</v>
      </c>
      <c r="AQ12" s="69">
        <f t="shared" si="36"/>
        <v>-3.3172572192521982E-2</v>
      </c>
      <c r="AS12" t="str">
        <f t="shared" si="37"/>
        <v>23 Teaching and other educational professionals</v>
      </c>
      <c r="AT12" s="69">
        <v>6.7488207763305871E-2</v>
      </c>
      <c r="AU12" s="69">
        <v>5.5694016134974947E-2</v>
      </c>
      <c r="AV12" s="69">
        <v>6.4260453229554676E-2</v>
      </c>
      <c r="AW12" s="69">
        <v>4.8664506552633886E-2</v>
      </c>
      <c r="AX12" s="69">
        <v>4.1710248827237104E-2</v>
      </c>
      <c r="AY12" s="69"/>
      <c r="AZ12" s="69">
        <f t="shared" si="38"/>
        <v>-2.2550204402317572E-2</v>
      </c>
      <c r="BA12" s="69">
        <f>'RD T1'!E156</f>
        <v>2.3795231021854515E-2</v>
      </c>
      <c r="BB12" s="69">
        <f t="shared" si="39"/>
        <v>1.2450266195369424E-3</v>
      </c>
      <c r="BD12" t="str">
        <f t="shared" si="40"/>
        <v>23 Teaching and other educational professionals</v>
      </c>
      <c r="BE12" s="69">
        <v>0.26324870093259606</v>
      </c>
      <c r="BF12" s="69">
        <v>0.26422086878676471</v>
      </c>
      <c r="BG12" s="69">
        <v>0.28439596924040278</v>
      </c>
      <c r="BH12" s="69">
        <v>0.25581062176757963</v>
      </c>
      <c r="BI12" s="69">
        <v>0.2607701204078392</v>
      </c>
      <c r="BJ12" s="69"/>
      <c r="BK12" s="69">
        <f t="shared" si="41"/>
        <v>-2.3625848832563578E-2</v>
      </c>
      <c r="BL12" s="69">
        <f>'RD T1'!E185</f>
        <v>0.11468944822917831</v>
      </c>
      <c r="BM12" s="69">
        <f t="shared" si="42"/>
        <v>9.1063599396614736E-2</v>
      </c>
      <c r="BO12" t="str">
        <f t="shared" si="43"/>
        <v>23 Teaching and other educational professionals</v>
      </c>
      <c r="BP12" s="69">
        <v>0.24268339482989365</v>
      </c>
      <c r="BQ12" s="69">
        <v>0.23961834204226434</v>
      </c>
      <c r="BR12" s="69">
        <v>0.21738608505260867</v>
      </c>
      <c r="BS12" s="69">
        <v>0.19530076414329178</v>
      </c>
      <c r="BT12" s="69">
        <v>0.15275778988883187</v>
      </c>
      <c r="BU12" s="69"/>
      <c r="BV12" s="69">
        <f t="shared" si="44"/>
        <v>-6.46282951637768E-2</v>
      </c>
      <c r="BW12" s="69">
        <f>'RD T1'!E214</f>
        <v>9.4956579409020234E-2</v>
      </c>
      <c r="BX12" s="69">
        <f t="shared" si="45"/>
        <v>3.0328284245243434E-2</v>
      </c>
      <c r="BZ12" t="str">
        <f t="shared" si="46"/>
        <v>23 Teaching and other educational professionals</v>
      </c>
      <c r="CA12" s="69">
        <v>0.15659322965480732</v>
      </c>
      <c r="CB12" s="69">
        <v>0.15050175008952774</v>
      </c>
      <c r="CC12" s="69">
        <v>0.15230138174761126</v>
      </c>
      <c r="CD12" s="69">
        <v>0.12028277252472712</v>
      </c>
      <c r="CE12" s="69">
        <v>6.9572530724176906E-2</v>
      </c>
      <c r="CF12" s="69"/>
      <c r="CG12" s="69">
        <f t="shared" si="47"/>
        <v>-8.2728851023434358E-2</v>
      </c>
      <c r="CH12" s="69">
        <f>'RD T1'!E243</f>
        <v>5.021808316519713E-2</v>
      </c>
      <c r="CI12" s="69">
        <f t="shared" si="48"/>
        <v>-3.2510767858237227E-2</v>
      </c>
      <c r="CK12" t="str">
        <f t="shared" si="49"/>
        <v>23 Teaching and other educational professionals</v>
      </c>
      <c r="CL12" s="69">
        <v>4.9003915911397328E-2</v>
      </c>
      <c r="CM12" s="69">
        <v>4.8479960834787485E-2</v>
      </c>
      <c r="CN12" s="69">
        <v>6.8724787821154751E-2</v>
      </c>
      <c r="CO12" s="69">
        <v>4.6864578372545304E-2</v>
      </c>
      <c r="CP12" s="69">
        <v>4.0385790286552384E-2</v>
      </c>
      <c r="CQ12" s="69"/>
      <c r="CR12" s="69">
        <f t="shared" si="50"/>
        <v>-2.8338997534602367E-2</v>
      </c>
      <c r="CS12" s="69">
        <f>'RD T1'!E272</f>
        <v>2.0931938518714138E-2</v>
      </c>
      <c r="CT12" s="69">
        <f t="shared" si="51"/>
        <v>-7.4070590158882288E-3</v>
      </c>
    </row>
    <row r="13" spans="1:98" x14ac:dyDescent="0.2">
      <c r="A13" s="10" t="str">
        <f>name!D9</f>
        <v>24 Business, media and public service professionals</v>
      </c>
      <c r="B13" s="69">
        <v>0.110810112239347</v>
      </c>
      <c r="C13" s="69">
        <v>0.16179328133599524</v>
      </c>
      <c r="D13" s="69">
        <v>0.16218489727805183</v>
      </c>
      <c r="E13" s="69">
        <v>0.21170265086130868</v>
      </c>
      <c r="F13" s="69">
        <v>0.32611169179161709</v>
      </c>
      <c r="G13" s="11"/>
      <c r="H13" s="69">
        <f t="shared" si="26"/>
        <v>0.16392679451356526</v>
      </c>
      <c r="I13" s="69">
        <f>'RD T1'!E41</f>
        <v>0.11467118374549237</v>
      </c>
      <c r="J13" s="69">
        <f t="shared" si="27"/>
        <v>0.27859797825905763</v>
      </c>
      <c r="L13" t="str">
        <f t="shared" si="28"/>
        <v>24 Business, media and public service professionals</v>
      </c>
      <c r="M13" s="69">
        <v>1.3706425763395391</v>
      </c>
      <c r="N13" s="69">
        <v>2.1028753601265184</v>
      </c>
      <c r="O13" s="69">
        <v>2.0882973995466072</v>
      </c>
      <c r="P13" s="69">
        <v>2.5637747452390491</v>
      </c>
      <c r="Q13" s="69">
        <v>3.6046895744306671</v>
      </c>
      <c r="R13" s="11"/>
      <c r="S13" s="69">
        <f t="shared" si="29"/>
        <v>1.5163921748840599</v>
      </c>
      <c r="T13" s="69">
        <f>'RD T1'!E70</f>
        <v>1.3474298749930127</v>
      </c>
      <c r="U13" s="69">
        <f t="shared" si="30"/>
        <v>2.8638220498770726</v>
      </c>
      <c r="W13" t="str">
        <f t="shared" si="31"/>
        <v>24 Business, media and public service professionals</v>
      </c>
      <c r="X13" s="69">
        <v>2.8426384045905979</v>
      </c>
      <c r="Y13" s="69">
        <v>2.9755926569315481</v>
      </c>
      <c r="Z13" s="69">
        <v>3.4710609354942052</v>
      </c>
      <c r="AA13" s="69">
        <v>3.4666974388557921</v>
      </c>
      <c r="AB13" s="69">
        <v>3.7087662892765576</v>
      </c>
      <c r="AC13" s="69"/>
      <c r="AD13" s="69">
        <f t="shared" si="32"/>
        <v>0.23770535378235236</v>
      </c>
      <c r="AE13" s="69">
        <f>'RD T1'!E99</f>
        <v>1.8547155874602308</v>
      </c>
      <c r="AF13" s="69">
        <f t="shared" si="33"/>
        <v>2.0924209412425832</v>
      </c>
      <c r="AH13" t="str">
        <f t="shared" si="34"/>
        <v>24 Business, media and public service professionals</v>
      </c>
      <c r="AI13" s="69">
        <v>0.32536562523552831</v>
      </c>
      <c r="AJ13" s="69">
        <v>0.3082669338711499</v>
      </c>
      <c r="AK13" s="69">
        <v>0.36762292376599837</v>
      </c>
      <c r="AL13" s="69">
        <v>0.33027669188490127</v>
      </c>
      <c r="AM13" s="69">
        <v>0.34136191987760456</v>
      </c>
      <c r="AN13" s="69"/>
      <c r="AO13" s="69">
        <f t="shared" si="35"/>
        <v>-2.6261003888393808E-2</v>
      </c>
      <c r="AP13" s="69">
        <f>'RD T1'!E128</f>
        <v>0.12932210244268258</v>
      </c>
      <c r="AQ13" s="69">
        <f t="shared" si="36"/>
        <v>0.10306109855428877</v>
      </c>
      <c r="AS13" t="str">
        <f t="shared" si="37"/>
        <v>24 Business, media and public service professionals</v>
      </c>
      <c r="AT13" s="69">
        <v>0.4904935605249448</v>
      </c>
      <c r="AU13" s="69">
        <v>0.49030894030944422</v>
      </c>
      <c r="AV13" s="69">
        <v>0.57755373425143675</v>
      </c>
      <c r="AW13" s="69">
        <v>0.5862855024796173</v>
      </c>
      <c r="AX13" s="69">
        <v>0.65340012138531534</v>
      </c>
      <c r="AY13" s="69"/>
      <c r="AZ13" s="69">
        <f t="shared" si="38"/>
        <v>7.584638713387859E-2</v>
      </c>
      <c r="BA13" s="69">
        <f>'RD T1'!E157</f>
        <v>0.29344038067874006</v>
      </c>
      <c r="BB13" s="69">
        <f t="shared" si="39"/>
        <v>0.36928676781261865</v>
      </c>
      <c r="BD13" t="str">
        <f t="shared" si="40"/>
        <v>24 Business, media and public service professionals</v>
      </c>
      <c r="BE13" s="69">
        <v>0.996447420045249</v>
      </c>
      <c r="BF13" s="69">
        <v>1.2394423177916207</v>
      </c>
      <c r="BG13" s="69">
        <v>1.3622023752341637</v>
      </c>
      <c r="BH13" s="69">
        <v>1.4339259658957786</v>
      </c>
      <c r="BI13" s="69">
        <v>1.5809172556414799</v>
      </c>
      <c r="BJ13" s="69"/>
      <c r="BK13" s="69">
        <f t="shared" si="41"/>
        <v>0.21871488040731624</v>
      </c>
      <c r="BL13" s="69">
        <f>'RD T1'!E186</f>
        <v>0.62424565608656768</v>
      </c>
      <c r="BM13" s="69">
        <f t="shared" si="42"/>
        <v>0.84296053649388392</v>
      </c>
      <c r="BO13" t="str">
        <f t="shared" si="43"/>
        <v>24 Business, media and public service professionals</v>
      </c>
      <c r="BP13" s="69">
        <v>0.81505244095895191</v>
      </c>
      <c r="BQ13" s="69">
        <v>0.92332658508203713</v>
      </c>
      <c r="BR13" s="69">
        <v>0.90182334375395579</v>
      </c>
      <c r="BS13" s="69">
        <v>0.91034246327531443</v>
      </c>
      <c r="BT13" s="69">
        <v>0.81965647718982637</v>
      </c>
      <c r="BU13" s="69"/>
      <c r="BV13" s="69">
        <f t="shared" si="44"/>
        <v>-8.2166866564129415E-2</v>
      </c>
      <c r="BW13" s="69">
        <f>'RD T1'!E215</f>
        <v>0.3812960218548731</v>
      </c>
      <c r="BX13" s="69">
        <f t="shared" si="45"/>
        <v>0.29912915529074369</v>
      </c>
      <c r="BZ13" t="str">
        <f t="shared" si="46"/>
        <v>24 Business, media and public service professionals</v>
      </c>
      <c r="CA13" s="69">
        <v>0.48383445011292209</v>
      </c>
      <c r="CB13" s="69">
        <v>0.52280551574987155</v>
      </c>
      <c r="CC13" s="69">
        <v>0.54788310928797823</v>
      </c>
      <c r="CD13" s="69">
        <v>0.46926645773502201</v>
      </c>
      <c r="CE13" s="69">
        <v>0.30518991645616317</v>
      </c>
      <c r="CF13" s="69"/>
      <c r="CG13" s="69">
        <f t="shared" si="47"/>
        <v>-0.24269319283181506</v>
      </c>
      <c r="CH13" s="69">
        <f>'RD T1'!E244</f>
        <v>0.16661052249232974</v>
      </c>
      <c r="CI13" s="69">
        <f t="shared" si="48"/>
        <v>-7.608267033948532E-2</v>
      </c>
      <c r="CK13" t="str">
        <f t="shared" si="49"/>
        <v>24 Business, media and public service professionals</v>
      </c>
      <c r="CL13" s="69">
        <v>0.16584853185954931</v>
      </c>
      <c r="CM13" s="69">
        <v>0.18479962639735126</v>
      </c>
      <c r="CN13" s="69">
        <v>0.22412150113274426</v>
      </c>
      <c r="CO13" s="69">
        <v>0.16604907953566647</v>
      </c>
      <c r="CP13" s="69">
        <v>0.13064802894576608</v>
      </c>
      <c r="CQ13" s="69"/>
      <c r="CR13" s="69">
        <f t="shared" si="50"/>
        <v>-9.3473472186978185E-2</v>
      </c>
      <c r="CS13" s="69">
        <f>'RD T1'!E273</f>
        <v>5.8770983052838684E-2</v>
      </c>
      <c r="CT13" s="69">
        <f t="shared" si="51"/>
        <v>-3.4702489134139501E-2</v>
      </c>
    </row>
    <row r="14" spans="1:98" x14ac:dyDescent="0.2">
      <c r="A14" s="10" t="str">
        <f>name!D10</f>
        <v>31 Science, engineering and technology associate professionals</v>
      </c>
      <c r="B14" s="69">
        <v>3.6237473354950804E-2</v>
      </c>
      <c r="C14" s="69">
        <v>5.4535118394199195E-2</v>
      </c>
      <c r="D14" s="69">
        <v>5.1098336424893288E-2</v>
      </c>
      <c r="E14" s="69">
        <v>6.4345304947045046E-2</v>
      </c>
      <c r="F14" s="69">
        <v>0.10752129234768169</v>
      </c>
      <c r="G14" s="11"/>
      <c r="H14" s="69">
        <f t="shared" si="26"/>
        <v>5.6422955922788405E-2</v>
      </c>
      <c r="I14" s="69">
        <f>'RD T1'!E42</f>
        <v>3.3779167339062895E-2</v>
      </c>
      <c r="J14" s="69">
        <f t="shared" si="27"/>
        <v>9.02021232618513E-2</v>
      </c>
      <c r="L14" t="str">
        <f t="shared" si="28"/>
        <v>31 Science, engineering and technology associate professionals</v>
      </c>
      <c r="M14" s="69">
        <v>0.22840071656908104</v>
      </c>
      <c r="N14" s="69">
        <v>0.33401314148660355</v>
      </c>
      <c r="O14" s="69">
        <v>0.31882691223730419</v>
      </c>
      <c r="P14" s="69">
        <v>0.36247268364290958</v>
      </c>
      <c r="Q14" s="69">
        <v>0.52351073573386975</v>
      </c>
      <c r="R14" s="11"/>
      <c r="S14" s="69">
        <f t="shared" si="29"/>
        <v>0.20468382349656555</v>
      </c>
      <c r="T14" s="69">
        <f>'RD T1'!E71</f>
        <v>0.16858233972886363</v>
      </c>
      <c r="U14" s="69">
        <f t="shared" si="30"/>
        <v>0.37326616322542916</v>
      </c>
      <c r="W14" t="str">
        <f t="shared" si="31"/>
        <v>31 Science, engineering and technology associate professionals</v>
      </c>
      <c r="X14" s="69">
        <v>0.63146678918354671</v>
      </c>
      <c r="Y14" s="69">
        <v>0.67449599015974737</v>
      </c>
      <c r="Z14" s="69">
        <v>0.73742142111762343</v>
      </c>
      <c r="AA14" s="69">
        <v>0.71658925883130542</v>
      </c>
      <c r="AB14" s="69">
        <v>0.80988400389111526</v>
      </c>
      <c r="AC14" s="69"/>
      <c r="AD14" s="69">
        <f t="shared" si="32"/>
        <v>7.2462582773491824E-2</v>
      </c>
      <c r="AE14" s="69">
        <f>'RD T1'!E100</f>
        <v>0.33040583865642487</v>
      </c>
      <c r="AF14" s="69">
        <f t="shared" si="33"/>
        <v>0.40286842142991669</v>
      </c>
      <c r="AH14" t="str">
        <f t="shared" si="34"/>
        <v>31 Science, engineering and technology associate professionals</v>
      </c>
      <c r="AI14" s="69">
        <v>0.10797047201021789</v>
      </c>
      <c r="AJ14" s="69">
        <v>0.12212374623054864</v>
      </c>
      <c r="AK14" s="69">
        <v>0.14401864656418967</v>
      </c>
      <c r="AL14" s="69">
        <v>0.148475229526465</v>
      </c>
      <c r="AM14" s="69">
        <v>0.1954169308209146</v>
      </c>
      <c r="AN14" s="69"/>
      <c r="AO14" s="69">
        <f t="shared" si="35"/>
        <v>5.1398284256724935E-2</v>
      </c>
      <c r="AP14" s="69">
        <f>'RD T1'!E129</f>
        <v>7.5045288162516849E-2</v>
      </c>
      <c r="AQ14" s="69">
        <f t="shared" si="36"/>
        <v>0.12644357241924178</v>
      </c>
      <c r="AS14" t="str">
        <f t="shared" si="37"/>
        <v>31 Science, engineering and technology associate professionals</v>
      </c>
      <c r="AT14" s="69">
        <v>0.29854503718725278</v>
      </c>
      <c r="AU14" s="69">
        <v>0.28721506824522652</v>
      </c>
      <c r="AV14" s="69">
        <v>0.30776551074614844</v>
      </c>
      <c r="AW14" s="69">
        <v>0.26248580495282364</v>
      </c>
      <c r="AX14" s="69">
        <v>0.2603256410520654</v>
      </c>
      <c r="AY14" s="69"/>
      <c r="AZ14" s="69">
        <f t="shared" si="38"/>
        <v>-4.7439869694083037E-2</v>
      </c>
      <c r="BA14" s="69">
        <f>'RD T1'!E158</f>
        <v>9.9274856406735612E-2</v>
      </c>
      <c r="BB14" s="69">
        <f t="shared" si="39"/>
        <v>5.1834986712652575E-2</v>
      </c>
      <c r="BD14" t="str">
        <f t="shared" si="40"/>
        <v>31 Science, engineering and technology associate professionals</v>
      </c>
      <c r="BE14" s="69">
        <v>0.45074401284981652</v>
      </c>
      <c r="BF14" s="69">
        <v>0.48270629620739391</v>
      </c>
      <c r="BG14" s="69">
        <v>0.52093503702250321</v>
      </c>
      <c r="BH14" s="69">
        <v>0.44973810518477692</v>
      </c>
      <c r="BI14" s="69">
        <v>0.39384570252251921</v>
      </c>
      <c r="BJ14" s="69"/>
      <c r="BK14" s="69">
        <f t="shared" si="41"/>
        <v>-0.127089334499984</v>
      </c>
      <c r="BL14" s="69">
        <f>'RD T1'!E187</f>
        <v>0.15259129135017474</v>
      </c>
      <c r="BM14" s="69">
        <f t="shared" si="42"/>
        <v>2.5501956850190743E-2</v>
      </c>
      <c r="BO14" t="str">
        <f t="shared" si="43"/>
        <v>31 Science, engineering and technology associate professionals</v>
      </c>
      <c r="BP14" s="69">
        <v>0.36034266696578643</v>
      </c>
      <c r="BQ14" s="69">
        <v>0.41741082852823547</v>
      </c>
      <c r="BR14" s="69">
        <v>0.42689967798464418</v>
      </c>
      <c r="BS14" s="69">
        <v>0.40829895217681061</v>
      </c>
      <c r="BT14" s="69">
        <v>0.40122521984275789</v>
      </c>
      <c r="BU14" s="69"/>
      <c r="BV14" s="69">
        <f t="shared" si="44"/>
        <v>-2.5674458141886292E-2</v>
      </c>
      <c r="BW14" s="69">
        <f>'RD T1'!E216</f>
        <v>0.1553507370777657</v>
      </c>
      <c r="BX14" s="69">
        <f t="shared" si="45"/>
        <v>0.12967627893587941</v>
      </c>
      <c r="BZ14" t="str">
        <f t="shared" si="46"/>
        <v>31 Science, engineering and technology associate professionals</v>
      </c>
      <c r="CA14" s="69">
        <v>0.27501950862401886</v>
      </c>
      <c r="CB14" s="69">
        <v>0.29793101630976015</v>
      </c>
      <c r="CC14" s="69">
        <v>0.33989705480349208</v>
      </c>
      <c r="CD14" s="69">
        <v>0.27249645658841964</v>
      </c>
      <c r="CE14" s="69">
        <v>0.21186250507740478</v>
      </c>
      <c r="CF14" s="69"/>
      <c r="CG14" s="69">
        <f t="shared" si="47"/>
        <v>-0.1280345497260873</v>
      </c>
      <c r="CH14" s="69">
        <f>'RD T1'!E245</f>
        <v>9.3308917635450517E-2</v>
      </c>
      <c r="CI14" s="69">
        <f t="shared" si="48"/>
        <v>-3.4725632090636782E-2</v>
      </c>
      <c r="CK14" t="str">
        <f t="shared" si="49"/>
        <v>31 Science, engineering and technology associate professionals</v>
      </c>
      <c r="CL14" s="69">
        <v>7.6033876271845172E-2</v>
      </c>
      <c r="CM14" s="69">
        <v>9.2947606737315489E-2</v>
      </c>
      <c r="CN14" s="69">
        <v>0.12172421025525113</v>
      </c>
      <c r="CO14" s="69">
        <v>9.7000860275754927E-2</v>
      </c>
      <c r="CP14" s="69">
        <v>0.11067278363760451</v>
      </c>
      <c r="CQ14" s="69"/>
      <c r="CR14" s="69">
        <f t="shared" si="50"/>
        <v>-1.1051426617646617E-2</v>
      </c>
      <c r="CS14" s="69">
        <f>'RD T1'!E274</f>
        <v>4.0073565647060251E-2</v>
      </c>
      <c r="CT14" s="69">
        <f t="shared" si="51"/>
        <v>2.9022139029413634E-2</v>
      </c>
    </row>
    <row r="15" spans="1:98" x14ac:dyDescent="0.2">
      <c r="A15" s="10" t="str">
        <f>name!D11</f>
        <v>32 Health and social care associate professionals</v>
      </c>
      <c r="B15" s="69">
        <v>8.6889888232864181E-3</v>
      </c>
      <c r="C15" s="69">
        <v>1.3174771379263308E-2</v>
      </c>
      <c r="D15" s="69">
        <v>1.1823742027119161E-2</v>
      </c>
      <c r="E15" s="69">
        <v>2.5690977203616308E-2</v>
      </c>
      <c r="F15" s="69">
        <v>5.5346074114518584E-2</v>
      </c>
      <c r="G15" s="11"/>
      <c r="H15" s="69">
        <f t="shared" si="26"/>
        <v>4.3522332087399425E-2</v>
      </c>
      <c r="I15" s="69">
        <f>'RD T1'!E43</f>
        <v>1.8877671272811872E-2</v>
      </c>
      <c r="J15" s="69">
        <f t="shared" si="27"/>
        <v>6.2400003360211301E-2</v>
      </c>
      <c r="L15" t="str">
        <f t="shared" si="28"/>
        <v>32 Health and social care associate professionals</v>
      </c>
      <c r="M15" s="69">
        <v>0.22565067404111611</v>
      </c>
      <c r="N15" s="69">
        <v>0.37697290460493982</v>
      </c>
      <c r="O15" s="69">
        <v>0.38074687860002226</v>
      </c>
      <c r="P15" s="69">
        <v>0.78732208357920186</v>
      </c>
      <c r="Q15" s="69">
        <v>1.4968191893337837</v>
      </c>
      <c r="R15" s="11"/>
      <c r="S15" s="69">
        <f t="shared" si="29"/>
        <v>1.1160723107337613</v>
      </c>
      <c r="T15" s="69">
        <f>'RD T1'!E72</f>
        <v>0.52754758055301809</v>
      </c>
      <c r="U15" s="69">
        <f t="shared" si="30"/>
        <v>1.6436198912867794</v>
      </c>
      <c r="W15" t="str">
        <f t="shared" si="31"/>
        <v>32 Health and social care associate professionals</v>
      </c>
      <c r="X15" s="69">
        <v>0.79369517483989493</v>
      </c>
      <c r="Y15" s="69">
        <v>0.94412809956575905</v>
      </c>
      <c r="Z15" s="69">
        <v>1.0404680814101257</v>
      </c>
      <c r="AA15" s="69">
        <v>1.7819678311833573</v>
      </c>
      <c r="AB15" s="69">
        <v>2.3038938896618051</v>
      </c>
      <c r="AC15" s="69"/>
      <c r="AD15" s="69">
        <f t="shared" si="32"/>
        <v>1.2634258082516794</v>
      </c>
      <c r="AE15" s="69">
        <f>'RD T1'!E101</f>
        <v>1.2279854041036635</v>
      </c>
      <c r="AF15" s="69">
        <f t="shared" si="33"/>
        <v>2.4914112123553429</v>
      </c>
      <c r="AH15" t="str">
        <f t="shared" si="34"/>
        <v>32 Health and social care associate professionals</v>
      </c>
      <c r="AI15" s="69">
        <v>0.56620074264179687</v>
      </c>
      <c r="AJ15" s="69">
        <v>0.51495624337146206</v>
      </c>
      <c r="AK15" s="69">
        <v>0.53876585082583683</v>
      </c>
      <c r="AL15" s="69">
        <v>0.61044483838842223</v>
      </c>
      <c r="AM15" s="69">
        <v>0.39751467224699438</v>
      </c>
      <c r="AN15" s="69"/>
      <c r="AO15" s="69">
        <f t="shared" si="35"/>
        <v>-0.14125117857884245</v>
      </c>
      <c r="AP15" s="69">
        <f>'RD T1'!E130</f>
        <v>0.24064944397062804</v>
      </c>
      <c r="AQ15" s="69">
        <f t="shared" si="36"/>
        <v>9.939826539178559E-2</v>
      </c>
      <c r="AS15" t="str">
        <f t="shared" si="37"/>
        <v>32 Health and social care associate professionals</v>
      </c>
      <c r="AT15" s="69">
        <v>0.11763830012375247</v>
      </c>
      <c r="AU15" s="69">
        <v>0.12681286561864283</v>
      </c>
      <c r="AV15" s="69">
        <v>0.14733813782671226</v>
      </c>
      <c r="AW15" s="69">
        <v>0.21416805448791734</v>
      </c>
      <c r="AX15" s="69">
        <v>0.25529492882173432</v>
      </c>
      <c r="AY15" s="69"/>
      <c r="AZ15" s="69">
        <f t="shared" si="38"/>
        <v>0.10795679099502206</v>
      </c>
      <c r="BA15" s="69">
        <f>'RD T1'!E159</f>
        <v>0.12729217242411334</v>
      </c>
      <c r="BB15" s="69">
        <f t="shared" si="39"/>
        <v>0.2352489634191354</v>
      </c>
      <c r="BD15" t="str">
        <f t="shared" si="40"/>
        <v>32 Health and social care associate professionals</v>
      </c>
      <c r="BE15" s="69">
        <v>0.46936013064332061</v>
      </c>
      <c r="BF15" s="69">
        <v>0.63639509656003845</v>
      </c>
      <c r="BG15" s="69">
        <v>0.59909422901571063</v>
      </c>
      <c r="BH15" s="69">
        <v>1.0094223851762965</v>
      </c>
      <c r="BI15" s="69">
        <v>1.1361558683963415</v>
      </c>
      <c r="BJ15" s="69"/>
      <c r="BK15" s="69">
        <f t="shared" si="41"/>
        <v>0.5370616393806309</v>
      </c>
      <c r="BL15" s="69">
        <f>'RD T1'!E188</f>
        <v>0.58407734732719585</v>
      </c>
      <c r="BM15" s="69">
        <f t="shared" si="42"/>
        <v>1.1211389867078267</v>
      </c>
      <c r="BO15" t="str">
        <f t="shared" si="43"/>
        <v>32 Health and social care associate professionals</v>
      </c>
      <c r="BP15" s="69">
        <v>0.42375675985752559</v>
      </c>
      <c r="BQ15" s="69">
        <v>0.51382657565635681</v>
      </c>
      <c r="BR15" s="69">
        <v>0.42116419166885521</v>
      </c>
      <c r="BS15" s="69">
        <v>0.68138302303510023</v>
      </c>
      <c r="BT15" s="69">
        <v>0.59526508443080461</v>
      </c>
      <c r="BU15" s="69"/>
      <c r="BV15" s="69">
        <f t="shared" si="44"/>
        <v>0.1741008927619494</v>
      </c>
      <c r="BW15" s="69">
        <f>'RD T1'!E217</f>
        <v>0.348272174348776</v>
      </c>
      <c r="BX15" s="69">
        <f t="shared" si="45"/>
        <v>0.5223730671107254</v>
      </c>
      <c r="BZ15" t="str">
        <f t="shared" si="46"/>
        <v>32 Health and social care associate professionals</v>
      </c>
      <c r="CA15" s="69">
        <v>0.16519692919955012</v>
      </c>
      <c r="CB15" s="69">
        <v>0.16719469982122798</v>
      </c>
      <c r="CC15" s="69">
        <v>0.13856036635351887</v>
      </c>
      <c r="CD15" s="69">
        <v>0.16913961969847918</v>
      </c>
      <c r="CE15" s="69">
        <v>9.8655962810962991E-2</v>
      </c>
      <c r="CF15" s="69"/>
      <c r="CG15" s="69">
        <f t="shared" si="47"/>
        <v>-3.990440354255588E-2</v>
      </c>
      <c r="CH15" s="69">
        <f>'RD T1'!E246</f>
        <v>6.39976259449892E-2</v>
      </c>
      <c r="CI15" s="69">
        <f t="shared" si="48"/>
        <v>2.409322240243332E-2</v>
      </c>
      <c r="CK15" t="str">
        <f t="shared" si="49"/>
        <v>32 Health and social care associate professionals</v>
      </c>
      <c r="CL15" s="69">
        <v>3.1187651844339599E-2</v>
      </c>
      <c r="CM15" s="69">
        <v>3.4321193761287276E-2</v>
      </c>
      <c r="CN15" s="69">
        <v>3.9797887379267913E-2</v>
      </c>
      <c r="CO15" s="69">
        <v>4.2047371052241461E-2</v>
      </c>
      <c r="CP15" s="69">
        <v>3.8892779724269022E-2</v>
      </c>
      <c r="CQ15" s="69"/>
      <c r="CR15" s="69">
        <f t="shared" si="50"/>
        <v>-9.0510765499889068E-4</v>
      </c>
      <c r="CS15" s="69">
        <f>'RD T1'!E275</f>
        <v>1.7258134080330105E-2</v>
      </c>
      <c r="CT15" s="69">
        <f t="shared" si="51"/>
        <v>1.6353026425331214E-2</v>
      </c>
    </row>
    <row r="16" spans="1:98" x14ac:dyDescent="0.2">
      <c r="A16" s="10" t="str">
        <f>name!D12</f>
        <v>33 Protective service occupations</v>
      </c>
      <c r="B16" s="69">
        <v>5.9281345546730044E-3</v>
      </c>
      <c r="C16" s="69">
        <v>8.1589448273616423E-3</v>
      </c>
      <c r="D16" s="69">
        <v>7.4178251961919033E-3</v>
      </c>
      <c r="E16" s="69">
        <v>9.1904258487176382E-3</v>
      </c>
      <c r="F16" s="69">
        <v>1.6238522682407792E-2</v>
      </c>
      <c r="G16" s="11"/>
      <c r="H16" s="69">
        <f t="shared" si="26"/>
        <v>8.8206974862158893E-3</v>
      </c>
      <c r="I16" s="69">
        <f>'RD T1'!E44</f>
        <v>4.2093286377025722E-3</v>
      </c>
      <c r="J16" s="69">
        <f t="shared" si="27"/>
        <v>1.3030026123918462E-2</v>
      </c>
      <c r="L16" t="str">
        <f t="shared" si="28"/>
        <v>33 Protective service occupations</v>
      </c>
      <c r="M16" s="69">
        <v>7.903495520141525E-2</v>
      </c>
      <c r="N16" s="69">
        <v>0.10576775268643428</v>
      </c>
      <c r="O16" s="69">
        <v>9.7346054888332853E-2</v>
      </c>
      <c r="P16" s="69">
        <v>0.10751729832090433</v>
      </c>
      <c r="Q16" s="69">
        <v>0.18051659161451608</v>
      </c>
      <c r="R16" s="11"/>
      <c r="S16" s="69">
        <f t="shared" si="29"/>
        <v>8.3170536726183228E-2</v>
      </c>
      <c r="T16" s="69">
        <f>'RD T1'!E73</f>
        <v>4.1333782596641E-2</v>
      </c>
      <c r="U16" s="69">
        <f t="shared" si="30"/>
        <v>0.12450431932282423</v>
      </c>
      <c r="W16" t="str">
        <f t="shared" si="31"/>
        <v>33 Protective service occupations</v>
      </c>
      <c r="X16" s="69">
        <v>0.37241809238934587</v>
      </c>
      <c r="Y16" s="69">
        <v>0.37734897661075012</v>
      </c>
      <c r="Z16" s="69">
        <v>0.44456628252680647</v>
      </c>
      <c r="AA16" s="69">
        <v>0.40416590556232962</v>
      </c>
      <c r="AB16" s="69">
        <v>0.56541341021136693</v>
      </c>
      <c r="AC16" s="69"/>
      <c r="AD16" s="69">
        <f t="shared" si="32"/>
        <v>0.12084712768456046</v>
      </c>
      <c r="AE16" s="69">
        <f>'RD T1'!E102</f>
        <v>0.19442973818914336</v>
      </c>
      <c r="AF16" s="69">
        <f t="shared" si="33"/>
        <v>0.31527686587370385</v>
      </c>
      <c r="AH16" t="str">
        <f t="shared" si="34"/>
        <v>33 Protective service occupations</v>
      </c>
      <c r="AI16" s="69">
        <v>9.8463894000488481E-2</v>
      </c>
      <c r="AJ16" s="69">
        <v>9.8319224850271406E-2</v>
      </c>
      <c r="AK16" s="69">
        <v>0.11505824251231951</v>
      </c>
      <c r="AL16" s="69">
        <v>0.10903526335176107</v>
      </c>
      <c r="AM16" s="69">
        <v>0.15501710115762826</v>
      </c>
      <c r="AN16" s="69"/>
      <c r="AO16" s="69">
        <f t="shared" si="35"/>
        <v>3.9958858645308751E-2</v>
      </c>
      <c r="AP16" s="69">
        <f>'RD T1'!E131</f>
        <v>4.6213551010103354E-2</v>
      </c>
      <c r="AQ16" s="69">
        <f t="shared" si="36"/>
        <v>8.6172409655412105E-2</v>
      </c>
      <c r="AS16" t="str">
        <f t="shared" si="37"/>
        <v>33 Protective service occupations</v>
      </c>
      <c r="AT16" s="69">
        <v>9.8869044333602552E-2</v>
      </c>
      <c r="AU16" s="69">
        <v>8.7102675460265525E-2</v>
      </c>
      <c r="AV16" s="69">
        <v>0.10058460676272266</v>
      </c>
      <c r="AW16" s="69">
        <v>8.2776178879693033E-2</v>
      </c>
      <c r="AX16" s="69">
        <v>0.10061753084906758</v>
      </c>
      <c r="AY16" s="69"/>
      <c r="AZ16" s="69">
        <f t="shared" si="38"/>
        <v>3.2924086344920944E-5</v>
      </c>
      <c r="BA16" s="69">
        <f>'RD T1'!E160</f>
        <v>3.4006436577320984E-2</v>
      </c>
      <c r="BB16" s="69">
        <f t="shared" si="39"/>
        <v>3.4039360663665905E-2</v>
      </c>
      <c r="BD16" t="str">
        <f t="shared" si="40"/>
        <v>33 Protective service occupations</v>
      </c>
      <c r="BE16" s="69">
        <v>0.30385619912483458</v>
      </c>
      <c r="BF16" s="69">
        <v>0.31063502471683058</v>
      </c>
      <c r="BG16" s="69">
        <v>0.32514146951214995</v>
      </c>
      <c r="BH16" s="69">
        <v>0.27337992477820344</v>
      </c>
      <c r="BI16" s="69">
        <v>0.25147012609234787</v>
      </c>
      <c r="BJ16" s="69"/>
      <c r="BK16" s="69">
        <f t="shared" si="41"/>
        <v>-7.3671343419802082E-2</v>
      </c>
      <c r="BL16" s="69">
        <f>'RD T1'!E189</f>
        <v>6.9423612468358042E-2</v>
      </c>
      <c r="BM16" s="69">
        <f t="shared" si="42"/>
        <v>-4.2477309514440398E-3</v>
      </c>
      <c r="BO16" t="str">
        <f t="shared" si="43"/>
        <v>33 Protective service occupations</v>
      </c>
      <c r="BP16" s="69">
        <v>0.39056155657708597</v>
      </c>
      <c r="BQ16" s="69">
        <v>0.41232563497331393</v>
      </c>
      <c r="BR16" s="69">
        <v>0.39716850820528643</v>
      </c>
      <c r="BS16" s="69">
        <v>0.33529629334339939</v>
      </c>
      <c r="BT16" s="69">
        <v>0.26841345160990715</v>
      </c>
      <c r="BU16" s="69"/>
      <c r="BV16" s="69">
        <f t="shared" si="44"/>
        <v>-0.12875505659537928</v>
      </c>
      <c r="BW16" s="69">
        <f>'RD T1'!E218</f>
        <v>9.8492287482759372E-2</v>
      </c>
      <c r="BX16" s="69">
        <f t="shared" si="45"/>
        <v>-3.0262769112619908E-2</v>
      </c>
      <c r="BZ16" t="str">
        <f t="shared" si="46"/>
        <v>33 Protective service occupations</v>
      </c>
      <c r="CA16" s="69">
        <v>0.21986531916466365</v>
      </c>
      <c r="CB16" s="69">
        <v>0.21680157772116121</v>
      </c>
      <c r="CC16" s="69">
        <v>0.22001804475104933</v>
      </c>
      <c r="CD16" s="69">
        <v>0.16491478045076377</v>
      </c>
      <c r="CE16" s="69">
        <v>0.11088400011782262</v>
      </c>
      <c r="CF16" s="69"/>
      <c r="CG16" s="69">
        <f t="shared" si="47"/>
        <v>-0.10913404463322671</v>
      </c>
      <c r="CH16" s="69">
        <f>'RD T1'!E247</f>
        <v>5.2838838332948265E-2</v>
      </c>
      <c r="CI16" s="69">
        <f t="shared" si="48"/>
        <v>-5.6295206300278441E-2</v>
      </c>
      <c r="CK16" t="str">
        <f t="shared" si="49"/>
        <v>33 Protective service occupations</v>
      </c>
      <c r="CL16" s="69">
        <v>5.5728210374167086E-2</v>
      </c>
      <c r="CM16" s="69">
        <v>4.5829450276795476E-2</v>
      </c>
      <c r="CN16" s="69">
        <v>5.0935652467976995E-2</v>
      </c>
      <c r="CO16" s="69">
        <v>3.7167199601676193E-2</v>
      </c>
      <c r="CP16" s="69">
        <v>3.034196343360095E-2</v>
      </c>
      <c r="CQ16" s="69"/>
      <c r="CR16" s="69">
        <f t="shared" si="50"/>
        <v>-2.0593689034376046E-2</v>
      </c>
      <c r="CS16" s="69">
        <f>'RD T1'!E276</f>
        <v>8.2874031186543334E-3</v>
      </c>
      <c r="CT16" s="69">
        <f t="shared" si="51"/>
        <v>-1.2306285915721712E-2</v>
      </c>
    </row>
    <row r="17" spans="1:98" x14ac:dyDescent="0.2">
      <c r="A17" s="10" t="str">
        <f>name!D13</f>
        <v>34 Culture, media and sports occupations</v>
      </c>
      <c r="B17" s="69">
        <v>1.6843519916591176E-2</v>
      </c>
      <c r="C17" s="69">
        <v>2.6399637169029249E-2</v>
      </c>
      <c r="D17" s="69">
        <v>2.6530718674921711E-2</v>
      </c>
      <c r="E17" s="69">
        <v>3.098726859064093E-2</v>
      </c>
      <c r="F17" s="69">
        <v>4.4446407370154005E-2</v>
      </c>
      <c r="G17" s="11"/>
      <c r="H17" s="69">
        <f t="shared" si="26"/>
        <v>1.7915688695232294E-2</v>
      </c>
      <c r="I17" s="69">
        <f>'RD T1'!E45</f>
        <v>1.7487989336496184E-2</v>
      </c>
      <c r="J17" s="69">
        <f t="shared" si="27"/>
        <v>3.5403678031728475E-2</v>
      </c>
      <c r="L17" t="str">
        <f t="shared" si="28"/>
        <v>34 Culture, media and sports occupations</v>
      </c>
      <c r="M17" s="69">
        <v>0.36079000536246408</v>
      </c>
      <c r="N17" s="69">
        <v>0.51288110797145547</v>
      </c>
      <c r="O17" s="69">
        <v>0.50878582401349381</v>
      </c>
      <c r="P17" s="69">
        <v>0.51701213224718667</v>
      </c>
      <c r="Q17" s="69">
        <v>0.71567737772504458</v>
      </c>
      <c r="R17" s="11"/>
      <c r="S17" s="69">
        <f t="shared" si="29"/>
        <v>0.20689155371155077</v>
      </c>
      <c r="T17" s="69">
        <f>'RD T1'!E74</f>
        <v>0.28638587967523421</v>
      </c>
      <c r="U17" s="69">
        <f t="shared" si="30"/>
        <v>0.49327743338678498</v>
      </c>
      <c r="W17" t="str">
        <f t="shared" si="31"/>
        <v>34 Culture, media and sports occupations</v>
      </c>
      <c r="X17" s="69">
        <v>1.0315343945304463</v>
      </c>
      <c r="Y17" s="69">
        <v>1.0231050888969782</v>
      </c>
      <c r="Z17" s="69">
        <v>1.0685190360793875</v>
      </c>
      <c r="AA17" s="69">
        <v>0.91249237849971909</v>
      </c>
      <c r="AB17" s="69">
        <v>0.99839841022831366</v>
      </c>
      <c r="AC17" s="69"/>
      <c r="AD17" s="69">
        <f t="shared" si="32"/>
        <v>-7.0120625851073815E-2</v>
      </c>
      <c r="AE17" s="69">
        <f>'RD T1'!E103</f>
        <v>0.46630948085410684</v>
      </c>
      <c r="AF17" s="69">
        <f t="shared" si="33"/>
        <v>0.39618885500303302</v>
      </c>
      <c r="AH17" t="str">
        <f t="shared" si="34"/>
        <v>34 Culture, media and sports occupations</v>
      </c>
      <c r="AI17" s="69">
        <v>0.13763318014608297</v>
      </c>
      <c r="AJ17" s="69">
        <v>0.12282161888164309</v>
      </c>
      <c r="AK17" s="69">
        <v>0.14857559049965868</v>
      </c>
      <c r="AL17" s="69">
        <v>0.13122822388235952</v>
      </c>
      <c r="AM17" s="69">
        <v>0.1723217424428615</v>
      </c>
      <c r="AN17" s="69"/>
      <c r="AO17" s="69">
        <f t="shared" si="35"/>
        <v>2.3746151943202815E-2</v>
      </c>
      <c r="AP17" s="69">
        <f>'RD T1'!E132</f>
        <v>7.5125056658745623E-2</v>
      </c>
      <c r="AQ17" s="69">
        <f t="shared" si="36"/>
        <v>9.8871208601948438E-2</v>
      </c>
      <c r="AS17" t="str">
        <f t="shared" si="37"/>
        <v>34 Culture, media and sports occupations</v>
      </c>
      <c r="AT17" s="69">
        <v>0.17564828205916422</v>
      </c>
      <c r="AU17" s="69">
        <v>0.16464553124470643</v>
      </c>
      <c r="AV17" s="69">
        <v>0.17114152414250502</v>
      </c>
      <c r="AW17" s="69">
        <v>0.13871452389228933</v>
      </c>
      <c r="AX17" s="69">
        <v>0.14508538989044623</v>
      </c>
      <c r="AY17" s="69"/>
      <c r="AZ17" s="69">
        <f t="shared" si="38"/>
        <v>-2.6056134252058799E-2</v>
      </c>
      <c r="BA17" s="69">
        <f>'RD T1'!E161</f>
        <v>6.7726397553899156E-2</v>
      </c>
      <c r="BB17" s="69">
        <f t="shared" si="39"/>
        <v>4.1670263301840357E-2</v>
      </c>
      <c r="BD17" t="str">
        <f t="shared" si="40"/>
        <v>34 Culture, media and sports occupations</v>
      </c>
      <c r="BE17" s="69">
        <v>0.46384811903574158</v>
      </c>
      <c r="BF17" s="69">
        <v>0.49402909252521077</v>
      </c>
      <c r="BG17" s="69">
        <v>0.5085193789463035</v>
      </c>
      <c r="BH17" s="69">
        <v>0.43300190266421967</v>
      </c>
      <c r="BI17" s="69">
        <v>0.4867749859146917</v>
      </c>
      <c r="BJ17" s="69"/>
      <c r="BK17" s="69">
        <f t="shared" si="41"/>
        <v>-2.1744393031611797E-2</v>
      </c>
      <c r="BL17" s="69">
        <f>'RD T1'!E190</f>
        <v>0.17997982452858224</v>
      </c>
      <c r="BM17" s="69">
        <f t="shared" si="42"/>
        <v>0.15823543149697045</v>
      </c>
      <c r="BO17" t="str">
        <f t="shared" si="43"/>
        <v>34 Culture, media and sports occupations</v>
      </c>
      <c r="BP17" s="69">
        <v>0.26615360827762313</v>
      </c>
      <c r="BQ17" s="69">
        <v>0.25702278699051945</v>
      </c>
      <c r="BR17" s="69">
        <v>0.22714388887636686</v>
      </c>
      <c r="BS17" s="69">
        <v>0.17878038478816358</v>
      </c>
      <c r="BT17" s="69">
        <v>0.131980299039923</v>
      </c>
      <c r="BU17" s="69"/>
      <c r="BV17" s="69">
        <f t="shared" si="44"/>
        <v>-9.5163589836443851E-2</v>
      </c>
      <c r="BW17" s="69">
        <f>'RD T1'!E219</f>
        <v>6.4477849040457128E-2</v>
      </c>
      <c r="BX17" s="69">
        <f t="shared" si="45"/>
        <v>-3.0685740795986724E-2</v>
      </c>
      <c r="BZ17" t="str">
        <f t="shared" si="46"/>
        <v>34 Culture, media and sports occupations</v>
      </c>
      <c r="CA17" s="69">
        <v>0.18672433114559903</v>
      </c>
      <c r="CB17" s="69">
        <v>0.16457342203382824</v>
      </c>
      <c r="CC17" s="69">
        <v>0.16028055580982462</v>
      </c>
      <c r="CD17" s="69">
        <v>9.8318625261336334E-2</v>
      </c>
      <c r="CE17" s="69">
        <v>5.0887365927914797E-2</v>
      </c>
      <c r="CF17" s="69"/>
      <c r="CG17" s="69">
        <f t="shared" si="47"/>
        <v>-0.10939318988190982</v>
      </c>
      <c r="CH17" s="69">
        <f>'RD T1'!E248</f>
        <v>3.1374693072437614E-2</v>
      </c>
      <c r="CI17" s="69">
        <f t="shared" si="48"/>
        <v>-7.8018496809472204E-2</v>
      </c>
      <c r="CK17" t="str">
        <f t="shared" si="49"/>
        <v>34 Culture, media and sports occupations</v>
      </c>
      <c r="CL17" s="69">
        <v>9.4466971937691185E-2</v>
      </c>
      <c r="CM17" s="69">
        <v>9.6743211816089969E-2</v>
      </c>
      <c r="CN17" s="69">
        <v>0.10451233475361298</v>
      </c>
      <c r="CO17" s="69">
        <v>6.3726425259714198E-2</v>
      </c>
      <c r="CP17" s="69">
        <v>5.1815837809358112E-2</v>
      </c>
      <c r="CQ17" s="69"/>
      <c r="CR17" s="69">
        <f t="shared" si="50"/>
        <v>-5.2696496944254864E-2</v>
      </c>
      <c r="CS17" s="69">
        <f>'RD T1'!E277</f>
        <v>2.3653869538302532E-2</v>
      </c>
      <c r="CT17" s="69">
        <f t="shared" si="51"/>
        <v>-2.9042627405952332E-2</v>
      </c>
    </row>
    <row r="18" spans="1:98" x14ac:dyDescent="0.2">
      <c r="A18" s="10" t="str">
        <f>name!D14</f>
        <v>35 Business and public service associate professionals</v>
      </c>
      <c r="B18" s="69">
        <v>9.0460789836348574E-2</v>
      </c>
      <c r="C18" s="69">
        <v>0.12401247244387401</v>
      </c>
      <c r="D18" s="69">
        <v>0.11605216857320201</v>
      </c>
      <c r="E18" s="69">
        <v>0.15301595506087154</v>
      </c>
      <c r="F18" s="69">
        <v>0.24937101842058948</v>
      </c>
      <c r="G18" s="11"/>
      <c r="H18" s="69">
        <f t="shared" si="26"/>
        <v>0.13331884984738746</v>
      </c>
      <c r="I18" s="69">
        <f>'RD T1'!E46</f>
        <v>8.3151834553323908E-2</v>
      </c>
      <c r="J18" s="69">
        <f t="shared" si="27"/>
        <v>0.21647068440071138</v>
      </c>
      <c r="L18" t="str">
        <f t="shared" si="28"/>
        <v>35 Business and public service associate professionals</v>
      </c>
      <c r="M18" s="69">
        <v>0.91979084557837132</v>
      </c>
      <c r="N18" s="69">
        <v>1.2544394017764389</v>
      </c>
      <c r="O18" s="69">
        <v>1.2189310095626196</v>
      </c>
      <c r="P18" s="69">
        <v>1.5358629835966278</v>
      </c>
      <c r="Q18" s="69">
        <v>2.3008450175465822</v>
      </c>
      <c r="R18" s="11"/>
      <c r="S18" s="69">
        <f t="shared" si="29"/>
        <v>1.0819140079839626</v>
      </c>
      <c r="T18" s="69">
        <f>'RD T1'!E75</f>
        <v>0.82915877719846132</v>
      </c>
      <c r="U18" s="69">
        <f t="shared" si="30"/>
        <v>1.9110727851824238</v>
      </c>
      <c r="W18" t="str">
        <f t="shared" si="31"/>
        <v>35 Business and public service associate professionals</v>
      </c>
      <c r="X18" s="69">
        <v>2.2559408474241054</v>
      </c>
      <c r="Y18" s="69">
        <v>2.1058323279693001</v>
      </c>
      <c r="Z18" s="69">
        <v>2.3226846477664864</v>
      </c>
      <c r="AA18" s="69">
        <v>2.3418959760218003</v>
      </c>
      <c r="AB18" s="69">
        <v>2.507348867264831</v>
      </c>
      <c r="AC18" s="69"/>
      <c r="AD18" s="69">
        <f t="shared" si="32"/>
        <v>0.18466421949834455</v>
      </c>
      <c r="AE18" s="69">
        <f>'RD T1'!E104</f>
        <v>1.2331801560694697</v>
      </c>
      <c r="AF18" s="69">
        <f t="shared" si="33"/>
        <v>1.4178443755678143</v>
      </c>
      <c r="AH18" t="str">
        <f t="shared" si="34"/>
        <v>35 Business and public service associate professionals</v>
      </c>
      <c r="AI18" s="69">
        <v>0.62363171445660193</v>
      </c>
      <c r="AJ18" s="69">
        <v>0.61645936882339369</v>
      </c>
      <c r="AK18" s="69">
        <v>0.71386697489293727</v>
      </c>
      <c r="AL18" s="69">
        <v>0.72717565786168481</v>
      </c>
      <c r="AM18" s="69">
        <v>0.81826196277185037</v>
      </c>
      <c r="AN18" s="69"/>
      <c r="AO18" s="69">
        <f t="shared" si="35"/>
        <v>0.1043949878789131</v>
      </c>
      <c r="AP18" s="69">
        <f>'RD T1'!E133</f>
        <v>0.37168738652381733</v>
      </c>
      <c r="AQ18" s="69">
        <f t="shared" si="36"/>
        <v>0.47608237440273043</v>
      </c>
      <c r="AS18" t="str">
        <f t="shared" si="37"/>
        <v>35 Business and public service associate professionals</v>
      </c>
      <c r="AT18" s="69">
        <v>0.58638498639713255</v>
      </c>
      <c r="AU18" s="69">
        <v>0.55259006677429534</v>
      </c>
      <c r="AV18" s="69">
        <v>0.61534433847393355</v>
      </c>
      <c r="AW18" s="69">
        <v>0.62634297451486554</v>
      </c>
      <c r="AX18" s="69">
        <v>0.70600097553789598</v>
      </c>
      <c r="AY18" s="69"/>
      <c r="AZ18" s="69">
        <f t="shared" si="38"/>
        <v>9.0656637063962431E-2</v>
      </c>
      <c r="BA18" s="69">
        <f>'RD T1'!E162</f>
        <v>0.31029518693266361</v>
      </c>
      <c r="BB18" s="69">
        <f t="shared" si="39"/>
        <v>0.40095182399662604</v>
      </c>
      <c r="BD18" t="str">
        <f t="shared" si="40"/>
        <v>35 Business and public service associate professionals</v>
      </c>
      <c r="BE18" s="69">
        <v>1.6119191797153503</v>
      </c>
      <c r="BF18" s="69">
        <v>1.7462557136711727</v>
      </c>
      <c r="BG18" s="69">
        <v>1.7617382321369257</v>
      </c>
      <c r="BH18" s="69">
        <v>1.7419485470256195</v>
      </c>
      <c r="BI18" s="69">
        <v>1.7396895780657236</v>
      </c>
      <c r="BJ18" s="69"/>
      <c r="BK18" s="69">
        <f t="shared" si="41"/>
        <v>-2.2048654071202156E-2</v>
      </c>
      <c r="BL18" s="69">
        <f>'RD T1'!E191</f>
        <v>0.72993647009636176</v>
      </c>
      <c r="BM18" s="69">
        <f t="shared" si="42"/>
        <v>0.7078878160251596</v>
      </c>
      <c r="BO18" t="str">
        <f t="shared" si="43"/>
        <v>35 Business and public service associate professionals</v>
      </c>
      <c r="BP18" s="69">
        <v>1.447841157121712</v>
      </c>
      <c r="BQ18" s="69">
        <v>1.4656079671419433</v>
      </c>
      <c r="BR18" s="69">
        <v>1.3504174785019665</v>
      </c>
      <c r="BS18" s="69">
        <v>1.3220877288689357</v>
      </c>
      <c r="BT18" s="69">
        <v>1.1363985775187357</v>
      </c>
      <c r="BU18" s="69"/>
      <c r="BV18" s="69">
        <f t="shared" si="44"/>
        <v>-0.21401890098323073</v>
      </c>
      <c r="BW18" s="69">
        <f>'RD T1'!E220</f>
        <v>0.52682151287111822</v>
      </c>
      <c r="BX18" s="69">
        <f t="shared" si="45"/>
        <v>0.31280261188788749</v>
      </c>
      <c r="BZ18" t="str">
        <f t="shared" si="46"/>
        <v>35 Business and public service associate professionals</v>
      </c>
      <c r="CA18" s="69">
        <v>0.85123850266627099</v>
      </c>
      <c r="CB18" s="69">
        <v>0.82317099148815909</v>
      </c>
      <c r="CC18" s="69">
        <v>0.80787136172969265</v>
      </c>
      <c r="CD18" s="69">
        <v>0.66290723119166894</v>
      </c>
      <c r="CE18" s="69">
        <v>0.42240922424229133</v>
      </c>
      <c r="CF18" s="69"/>
      <c r="CG18" s="69">
        <f t="shared" si="47"/>
        <v>-0.38546213748740132</v>
      </c>
      <c r="CH18" s="69">
        <f>'RD T1'!E249</f>
        <v>0.22038096961348191</v>
      </c>
      <c r="CI18" s="69">
        <f t="shared" si="48"/>
        <v>-0.16508116787391941</v>
      </c>
      <c r="CK18" t="str">
        <f t="shared" si="49"/>
        <v>35 Business and public service associate professionals</v>
      </c>
      <c r="CL18" s="69">
        <v>0.28676430874489645</v>
      </c>
      <c r="CM18" s="69">
        <v>0.27831864317189103</v>
      </c>
      <c r="CN18" s="69">
        <v>0.32652167425841128</v>
      </c>
      <c r="CO18" s="69">
        <v>0.21587254892844476</v>
      </c>
      <c r="CP18" s="69">
        <v>0.19640016943119748</v>
      </c>
      <c r="CQ18" s="69"/>
      <c r="CR18" s="69">
        <f t="shared" si="50"/>
        <v>-0.1301215048272138</v>
      </c>
      <c r="CS18" s="69">
        <f>'RD T1'!E278</f>
        <v>7.3546810144576702E-2</v>
      </c>
      <c r="CT18" s="69">
        <f t="shared" si="51"/>
        <v>-5.6574694682637094E-2</v>
      </c>
    </row>
    <row r="19" spans="1:98" x14ac:dyDescent="0.2">
      <c r="A19" s="10" t="str">
        <f>name!D15</f>
        <v>41 Administrative occupations</v>
      </c>
      <c r="B19" s="69">
        <v>6.9350333093467928E-2</v>
      </c>
      <c r="C19" s="69">
        <v>9.1178301292897931E-2</v>
      </c>
      <c r="D19" s="69">
        <v>9.5873507925848964E-2</v>
      </c>
      <c r="E19" s="69">
        <v>0.13328517570513021</v>
      </c>
      <c r="F19" s="69">
        <v>0.22630300804582318</v>
      </c>
      <c r="G19" s="11"/>
      <c r="H19" s="69">
        <f t="shared" si="26"/>
        <v>0.13042950011997423</v>
      </c>
      <c r="I19" s="69">
        <f>'RD T1'!E47</f>
        <v>7.9528037394792389E-2</v>
      </c>
      <c r="J19" s="69">
        <f t="shared" si="27"/>
        <v>0.20995753751476662</v>
      </c>
      <c r="L19" t="str">
        <f t="shared" si="28"/>
        <v>41 Administrative occupations</v>
      </c>
      <c r="M19" s="69">
        <v>0.70204579269482936</v>
      </c>
      <c r="N19" s="69">
        <v>0.93544783003284104</v>
      </c>
      <c r="O19" s="69">
        <v>1.0033620876729601</v>
      </c>
      <c r="P19" s="69">
        <v>1.365978281051899</v>
      </c>
      <c r="Q19" s="69">
        <v>2.0663601056940508</v>
      </c>
      <c r="R19" s="11"/>
      <c r="S19" s="69">
        <f t="shared" si="29"/>
        <v>1.0629980180210907</v>
      </c>
      <c r="T19" s="69">
        <f>'RD T1'!E76</f>
        <v>0.79142933667252191</v>
      </c>
      <c r="U19" s="69">
        <f t="shared" si="30"/>
        <v>1.8544273546936125</v>
      </c>
      <c r="W19" t="str">
        <f t="shared" si="31"/>
        <v>41 Administrative occupations</v>
      </c>
      <c r="X19" s="69">
        <v>2.7886822759329712</v>
      </c>
      <c r="Y19" s="69">
        <v>2.5616251737958868</v>
      </c>
      <c r="Z19" s="69">
        <v>3.0523794519692009</v>
      </c>
      <c r="AA19" s="69">
        <v>3.5059890184274938</v>
      </c>
      <c r="AB19" s="69">
        <v>4.2684945092151034</v>
      </c>
      <c r="AC19" s="69"/>
      <c r="AD19" s="69">
        <f t="shared" si="32"/>
        <v>1.2161150572459025</v>
      </c>
      <c r="AE19" s="69">
        <f>'RD T1'!E105</f>
        <v>2.1128957918998559</v>
      </c>
      <c r="AF19" s="69">
        <f t="shared" si="33"/>
        <v>3.3290108491457584</v>
      </c>
      <c r="AH19" t="str">
        <f t="shared" si="34"/>
        <v>41 Administrative occupations</v>
      </c>
      <c r="AI19" s="69">
        <v>0.99521794972554467</v>
      </c>
      <c r="AJ19" s="69">
        <v>0.96939244067854291</v>
      </c>
      <c r="AK19" s="69">
        <v>1.1734264196316599</v>
      </c>
      <c r="AL19" s="69">
        <v>1.3035718018443372</v>
      </c>
      <c r="AM19" s="69">
        <v>1.5744369700521024</v>
      </c>
      <c r="AN19" s="69"/>
      <c r="AO19" s="69">
        <f t="shared" si="35"/>
        <v>0.40101055042044242</v>
      </c>
      <c r="AP19" s="69">
        <f>'RD T1'!E134</f>
        <v>0.82954297881298267</v>
      </c>
      <c r="AQ19" s="69">
        <f t="shared" si="36"/>
        <v>1.2305535292334251</v>
      </c>
      <c r="AS19" t="str">
        <f t="shared" si="37"/>
        <v>41 Administrative occupations</v>
      </c>
      <c r="AT19" s="69">
        <v>0.99731414855569955</v>
      </c>
      <c r="AU19" s="69">
        <v>0.8999779278474781</v>
      </c>
      <c r="AV19" s="69">
        <v>1.0843526581574003</v>
      </c>
      <c r="AW19" s="69">
        <v>1.1544957031626077</v>
      </c>
      <c r="AX19" s="69">
        <v>1.3594948677194409</v>
      </c>
      <c r="AY19" s="69"/>
      <c r="AZ19" s="69">
        <f t="shared" si="38"/>
        <v>0.27514220956204061</v>
      </c>
      <c r="BA19" s="69">
        <f>'RD T1'!E163</f>
        <v>0.67681229352018391</v>
      </c>
      <c r="BB19" s="69">
        <f t="shared" si="39"/>
        <v>0.95195450308222451</v>
      </c>
      <c r="BD19" t="str">
        <f t="shared" si="40"/>
        <v>41 Administrative occupations</v>
      </c>
      <c r="BE19" s="69">
        <v>3.1490893203189536</v>
      </c>
      <c r="BF19" s="69">
        <v>3.0961634565325897</v>
      </c>
      <c r="BG19" s="69">
        <v>3.1088285693420072</v>
      </c>
      <c r="BH19" s="69">
        <v>3.1758982396455919</v>
      </c>
      <c r="BI19" s="69">
        <v>2.9160985199680889</v>
      </c>
      <c r="BJ19" s="69"/>
      <c r="BK19" s="69">
        <f t="shared" si="41"/>
        <v>-0.19273004937391836</v>
      </c>
      <c r="BL19" s="69">
        <f>'RD T1'!E192</f>
        <v>1.4279008746720394</v>
      </c>
      <c r="BM19" s="69">
        <f t="shared" si="42"/>
        <v>1.2351708252981211</v>
      </c>
      <c r="BO19" t="str">
        <f t="shared" si="43"/>
        <v>41 Administrative occupations</v>
      </c>
      <c r="BP19" s="69">
        <v>4.0477902405198396</v>
      </c>
      <c r="BQ19" s="69">
        <v>3.7934063955973389</v>
      </c>
      <c r="BR19" s="69">
        <v>3.4404619698568482</v>
      </c>
      <c r="BS19" s="69">
        <v>3.4923583333391344</v>
      </c>
      <c r="BT19" s="69">
        <v>2.6101890917463964</v>
      </c>
      <c r="BU19" s="69"/>
      <c r="BV19" s="69">
        <f t="shared" si="44"/>
        <v>-0.83027287811045181</v>
      </c>
      <c r="BW19" s="69">
        <f>'RD T1'!E221</f>
        <v>1.4607556145992071</v>
      </c>
      <c r="BX19" s="69">
        <f t="shared" si="45"/>
        <v>0.6304827364887553</v>
      </c>
      <c r="BZ19" t="str">
        <f t="shared" si="46"/>
        <v>41 Administrative occupations</v>
      </c>
      <c r="CA19" s="69">
        <v>2.130791055190465</v>
      </c>
      <c r="CB19" s="69">
        <v>1.7519169307455398</v>
      </c>
      <c r="CC19" s="69">
        <v>1.58087000685326</v>
      </c>
      <c r="CD19" s="69">
        <v>1.2249611707310839</v>
      </c>
      <c r="CE19" s="69">
        <v>0.44460415074637788</v>
      </c>
      <c r="CF19" s="69"/>
      <c r="CG19" s="69">
        <f t="shared" si="47"/>
        <v>-1.1362658561068821</v>
      </c>
      <c r="CH19" s="69">
        <f>'RD T1'!E250</f>
        <v>0.37708988812485283</v>
      </c>
      <c r="CI19" s="69">
        <f t="shared" si="48"/>
        <v>-0.75917596798202935</v>
      </c>
      <c r="CK19" t="str">
        <f t="shared" si="49"/>
        <v>41 Administrative occupations</v>
      </c>
      <c r="CL19" s="69">
        <v>0.78548062663308182</v>
      </c>
      <c r="CM19" s="69">
        <v>0.61330775229087475</v>
      </c>
      <c r="CN19" s="69">
        <v>0.69095601360692382</v>
      </c>
      <c r="CO19" s="69">
        <v>0.49523123093235671</v>
      </c>
      <c r="CP19" s="69">
        <v>0.37593251306710723</v>
      </c>
      <c r="CQ19" s="69"/>
      <c r="CR19" s="69">
        <f t="shared" si="50"/>
        <v>-0.31502350053981659</v>
      </c>
      <c r="CS19" s="69">
        <f>'RD T1'!E279</f>
        <v>0.15814795069866322</v>
      </c>
      <c r="CT19" s="69">
        <f t="shared" si="51"/>
        <v>-0.15687554984115337</v>
      </c>
    </row>
    <row r="20" spans="1:98" x14ac:dyDescent="0.2">
      <c r="A20" s="10" t="str">
        <f>name!D16</f>
        <v>42 Secretarial and related occupations</v>
      </c>
      <c r="B20" s="69">
        <v>5.6577764176265685E-3</v>
      </c>
      <c r="C20" s="69">
        <v>7.1080403696151843E-3</v>
      </c>
      <c r="D20" s="69">
        <v>8.3324748089656283E-3</v>
      </c>
      <c r="E20" s="69">
        <v>1.2679719373263112E-2</v>
      </c>
      <c r="F20" s="69">
        <v>2.2027584088821314E-2</v>
      </c>
      <c r="G20" s="11"/>
      <c r="H20" s="69">
        <f t="shared" si="26"/>
        <v>1.3695109279855686E-2</v>
      </c>
      <c r="I20" s="69">
        <f>'RD T1'!E48</f>
        <v>9.0306060422460106E-3</v>
      </c>
      <c r="J20" s="69">
        <f t="shared" si="27"/>
        <v>2.2725715322101697E-2</v>
      </c>
      <c r="L20" t="str">
        <f t="shared" si="28"/>
        <v>42 Secretarial and related occupations</v>
      </c>
      <c r="M20" s="69">
        <v>0.11375119386749118</v>
      </c>
      <c r="N20" s="69">
        <v>0.14322611877263622</v>
      </c>
      <c r="O20" s="69">
        <v>0.16274433683349535</v>
      </c>
      <c r="P20" s="69">
        <v>0.20843538361180067</v>
      </c>
      <c r="Q20" s="69">
        <v>0.20203327396171403</v>
      </c>
      <c r="R20" s="11"/>
      <c r="S20" s="69">
        <f t="shared" si="29"/>
        <v>3.9288937128218682E-2</v>
      </c>
      <c r="T20" s="69">
        <f>'RD T1'!E77</f>
        <v>0.10908948852802178</v>
      </c>
      <c r="U20" s="69">
        <f t="shared" si="30"/>
        <v>0.14837842565624046</v>
      </c>
      <c r="W20" t="str">
        <f t="shared" si="31"/>
        <v>42 Secretarial and related occupations</v>
      </c>
      <c r="X20" s="69">
        <v>0.45232963226796385</v>
      </c>
      <c r="Y20" s="69">
        <v>0.40920777862223684</v>
      </c>
      <c r="Z20" s="69">
        <v>0.49353273040203738</v>
      </c>
      <c r="AA20" s="69">
        <v>0.60227955460607874</v>
      </c>
      <c r="AB20" s="69">
        <v>0.79252091230366939</v>
      </c>
      <c r="AC20" s="69"/>
      <c r="AD20" s="69">
        <f t="shared" si="32"/>
        <v>0.29898818190163201</v>
      </c>
      <c r="AE20" s="69">
        <f>'RD T1'!E106</f>
        <v>0.4166882033070341</v>
      </c>
      <c r="AF20" s="69">
        <f t="shared" si="33"/>
        <v>0.71567638520866605</v>
      </c>
      <c r="AH20" t="str">
        <f t="shared" si="34"/>
        <v>42 Secretarial and related occupations</v>
      </c>
      <c r="AI20" s="69">
        <v>0.2088484340631904</v>
      </c>
      <c r="AJ20" s="69">
        <v>0.18342636409056662</v>
      </c>
      <c r="AK20" s="69">
        <v>0.22858214709169986</v>
      </c>
      <c r="AL20" s="69">
        <v>0.24019614557610586</v>
      </c>
      <c r="AM20" s="69">
        <v>0.24161069914673303</v>
      </c>
      <c r="AN20" s="69"/>
      <c r="AO20" s="69">
        <f t="shared" si="35"/>
        <v>1.3028552055033171E-2</v>
      </c>
      <c r="AP20" s="69">
        <f>'RD T1'!E135</f>
        <v>0.14755242651268144</v>
      </c>
      <c r="AQ20" s="69">
        <f t="shared" si="36"/>
        <v>0.16058097856771461</v>
      </c>
      <c r="AS20" t="str">
        <f t="shared" si="37"/>
        <v>42 Secretarial and related occupations</v>
      </c>
      <c r="AT20" s="69">
        <v>0.18457316191132184</v>
      </c>
      <c r="AU20" s="69">
        <v>0.14941127238910359</v>
      </c>
      <c r="AV20" s="69">
        <v>0.18485237315875075</v>
      </c>
      <c r="AW20" s="69">
        <v>0.19091692185740591</v>
      </c>
      <c r="AX20" s="69">
        <v>0.19547903558109858</v>
      </c>
      <c r="AY20" s="69"/>
      <c r="AZ20" s="69">
        <f t="shared" si="38"/>
        <v>1.0626662422347832E-2</v>
      </c>
      <c r="BA20" s="69">
        <f>'RD T1'!E164</f>
        <v>0.10988639265641037</v>
      </c>
      <c r="BB20" s="69">
        <f t="shared" si="39"/>
        <v>0.1205130550787582</v>
      </c>
      <c r="BD20" t="str">
        <f t="shared" si="40"/>
        <v>42 Secretarial and related occupations</v>
      </c>
      <c r="BE20" s="69">
        <v>0.67370894291102457</v>
      </c>
      <c r="BF20" s="69">
        <v>0.63055775925095348</v>
      </c>
      <c r="BG20" s="69">
        <v>0.58483829086725692</v>
      </c>
      <c r="BH20" s="69">
        <v>0.56470138450985541</v>
      </c>
      <c r="BI20" s="69">
        <v>0.17122533994256786</v>
      </c>
      <c r="BJ20" s="69"/>
      <c r="BK20" s="69">
        <f t="shared" si="41"/>
        <v>-0.41361295092468908</v>
      </c>
      <c r="BL20" s="69">
        <f>'RD T1'!E193</f>
        <v>0.21043525389741291</v>
      </c>
      <c r="BM20" s="69">
        <f t="shared" si="42"/>
        <v>-0.20317769702727617</v>
      </c>
      <c r="BO20" t="str">
        <f t="shared" si="43"/>
        <v>42 Secretarial and related occupations</v>
      </c>
      <c r="BP20" s="69">
        <v>1.0028658539195161</v>
      </c>
      <c r="BQ20" s="69">
        <v>0.82234509611789475</v>
      </c>
      <c r="BR20" s="69">
        <v>0.68326574703302934</v>
      </c>
      <c r="BS20" s="69">
        <v>0.51265887084128403</v>
      </c>
      <c r="BT20" s="69">
        <v>0.13611407821491331</v>
      </c>
      <c r="BU20" s="69"/>
      <c r="BV20" s="69">
        <f t="shared" si="44"/>
        <v>-0.54715166881811605</v>
      </c>
      <c r="BW20" s="69">
        <f>'RD T1'!E222</f>
        <v>0.18579334831362701</v>
      </c>
      <c r="BX20" s="69">
        <f t="shared" si="45"/>
        <v>-0.36135832050448902</v>
      </c>
      <c r="BZ20" t="str">
        <f t="shared" si="46"/>
        <v>42 Secretarial and related occupations</v>
      </c>
      <c r="CA20" s="69">
        <v>0.80328243199933191</v>
      </c>
      <c r="CB20" s="69">
        <v>0.71548570505842102</v>
      </c>
      <c r="CC20" s="69">
        <v>0.59076001682438606</v>
      </c>
      <c r="CD20" s="69">
        <v>0.45238757666755702</v>
      </c>
      <c r="CE20" s="69">
        <v>9.410880925593007E-2</v>
      </c>
      <c r="CF20" s="69"/>
      <c r="CG20" s="69">
        <f t="shared" si="47"/>
        <v>-0.49665120756845599</v>
      </c>
      <c r="CH20" s="69">
        <f>'RD T1'!E251</f>
        <v>0.14635944974519191</v>
      </c>
      <c r="CI20" s="69">
        <f t="shared" si="48"/>
        <v>-0.35029175782326405</v>
      </c>
      <c r="CK20" t="str">
        <f t="shared" si="49"/>
        <v>42 Secretarial and related occupations</v>
      </c>
      <c r="CL20" s="69">
        <v>0.25313482726762315</v>
      </c>
      <c r="CM20" s="69">
        <v>0.21083478049996376</v>
      </c>
      <c r="CN20" s="69">
        <v>0.24230239847296395</v>
      </c>
      <c r="CO20" s="69">
        <v>0.19699259839386157</v>
      </c>
      <c r="CP20" s="69">
        <v>0.15834293834010793</v>
      </c>
      <c r="CQ20" s="69"/>
      <c r="CR20" s="69">
        <f t="shared" si="50"/>
        <v>-8.3959460132856018E-2</v>
      </c>
      <c r="CS20" s="69">
        <f>'RD T1'!E280</f>
        <v>7.823723839330618E-2</v>
      </c>
      <c r="CT20" s="69">
        <f t="shared" si="51"/>
        <v>-5.7222217395498376E-3</v>
      </c>
    </row>
    <row r="21" spans="1:98" x14ac:dyDescent="0.2">
      <c r="A21" s="10" t="str">
        <f>name!D17</f>
        <v>51 Skilled agricultural and related trades</v>
      </c>
      <c r="B21" s="69">
        <v>4.8881602077747556E-3</v>
      </c>
      <c r="C21" s="69">
        <v>7.3332116765951636E-3</v>
      </c>
      <c r="D21" s="69">
        <v>6.3930684481338408E-3</v>
      </c>
      <c r="E21" s="69">
        <v>7.5576726748576894E-3</v>
      </c>
      <c r="F21" s="69">
        <v>1.1266946890335481E-2</v>
      </c>
      <c r="G21" s="11"/>
      <c r="H21" s="69">
        <f t="shared" si="26"/>
        <v>4.8738784422016398E-3</v>
      </c>
      <c r="I21" s="69">
        <f>'RD T1'!E49</f>
        <v>5.4560211500338475E-3</v>
      </c>
      <c r="J21" s="69">
        <f t="shared" si="27"/>
        <v>1.0329899592235486E-2</v>
      </c>
      <c r="L21" t="str">
        <f t="shared" si="28"/>
        <v>51 Skilled agricultural and related trades</v>
      </c>
      <c r="M21" s="69">
        <v>4.1463949806517943E-2</v>
      </c>
      <c r="N21" s="69">
        <v>3.8307082495812286E-2</v>
      </c>
      <c r="O21" s="69">
        <v>3.2842204085975824E-2</v>
      </c>
      <c r="P21" s="69">
        <v>3.8444402098836275E-2</v>
      </c>
      <c r="Q21" s="69">
        <v>5.6594524254852882E-2</v>
      </c>
      <c r="R21" s="11"/>
      <c r="S21" s="69">
        <f t="shared" si="29"/>
        <v>2.3752320168877059E-2</v>
      </c>
      <c r="T21" s="69">
        <f>'RD T1'!E78</f>
        <v>2.1635495410987759E-2</v>
      </c>
      <c r="U21" s="69">
        <f t="shared" si="30"/>
        <v>4.5387815579864821E-2</v>
      </c>
      <c r="W21" t="str">
        <f t="shared" si="31"/>
        <v>51 Skilled agricultural and related trades</v>
      </c>
      <c r="X21" s="69">
        <v>0.33593889432061491</v>
      </c>
      <c r="Y21" s="69">
        <v>0.2862599168974691</v>
      </c>
      <c r="Z21" s="69">
        <v>0.27933332911495906</v>
      </c>
      <c r="AA21" s="69">
        <v>0.31496226033788444</v>
      </c>
      <c r="AB21" s="69">
        <v>0.42396622816618035</v>
      </c>
      <c r="AC21" s="69"/>
      <c r="AD21" s="69">
        <f t="shared" si="32"/>
        <v>0.14463289905122129</v>
      </c>
      <c r="AE21" s="69">
        <f>'RD T1'!E107</f>
        <v>0.23319823822493491</v>
      </c>
      <c r="AF21" s="69">
        <f t="shared" si="33"/>
        <v>0.37783113727615619</v>
      </c>
      <c r="AH21" t="str">
        <f t="shared" si="34"/>
        <v>51 Skilled agricultural and related trades</v>
      </c>
      <c r="AI21" s="69">
        <v>0.12540957861132085</v>
      </c>
      <c r="AJ21" s="69">
        <v>0.11069417375955068</v>
      </c>
      <c r="AK21" s="69">
        <v>0.10399079901081104</v>
      </c>
      <c r="AL21" s="69">
        <v>0.11753365375723099</v>
      </c>
      <c r="AM21" s="69">
        <v>0.15149098330711405</v>
      </c>
      <c r="AN21" s="69"/>
      <c r="AO21" s="69">
        <f t="shared" si="35"/>
        <v>4.7500184296303011E-2</v>
      </c>
      <c r="AP21" s="69">
        <f>'RD T1'!E136</f>
        <v>8.8956891492478596E-2</v>
      </c>
      <c r="AQ21" s="69">
        <f t="shared" si="36"/>
        <v>0.13645707578878161</v>
      </c>
      <c r="AS21" t="str">
        <f t="shared" si="37"/>
        <v>51 Skilled agricultural and related trades</v>
      </c>
      <c r="AT21" s="69">
        <v>0.24954678179563369</v>
      </c>
      <c r="AU21" s="69">
        <v>0.19963252905053694</v>
      </c>
      <c r="AV21" s="69">
        <v>0.16935672350856504</v>
      </c>
      <c r="AW21" s="69">
        <v>0.18923342295225526</v>
      </c>
      <c r="AX21" s="69">
        <v>0.25874113034045365</v>
      </c>
      <c r="AY21" s="69"/>
      <c r="AZ21" s="69">
        <f t="shared" si="38"/>
        <v>8.9384406831888613E-2</v>
      </c>
      <c r="BA21" s="69">
        <f>'RD T1'!E165</f>
        <v>0.13129880054185208</v>
      </c>
      <c r="BB21" s="69">
        <f t="shared" si="39"/>
        <v>0.2206832073737407</v>
      </c>
      <c r="BD21" t="str">
        <f t="shared" si="40"/>
        <v>51 Skilled agricultural and related trades</v>
      </c>
      <c r="BE21" s="69">
        <v>0.39518269549580859</v>
      </c>
      <c r="BF21" s="69">
        <v>0.36410137864628483</v>
      </c>
      <c r="BG21" s="69">
        <v>0.27767839209875245</v>
      </c>
      <c r="BH21" s="69">
        <v>0.28287913475831283</v>
      </c>
      <c r="BI21" s="69">
        <v>0.29273305573602471</v>
      </c>
      <c r="BJ21" s="69"/>
      <c r="BK21" s="69">
        <f t="shared" si="41"/>
        <v>1.5054663637272259E-2</v>
      </c>
      <c r="BL21" s="69">
        <f>'RD T1'!E194</f>
        <v>0.15423916922753672</v>
      </c>
      <c r="BM21" s="69">
        <f t="shared" si="42"/>
        <v>0.16929383286480898</v>
      </c>
      <c r="BO21" t="str">
        <f t="shared" si="43"/>
        <v>51 Skilled agricultural and related trades</v>
      </c>
      <c r="BP21" s="69">
        <v>0.65272846045058697</v>
      </c>
      <c r="BQ21" s="69">
        <v>0.61431082563732164</v>
      </c>
      <c r="BR21" s="69">
        <v>0.44170582969330568</v>
      </c>
      <c r="BS21" s="69">
        <v>0.46189558309655038</v>
      </c>
      <c r="BT21" s="69">
        <v>0.42727864689414918</v>
      </c>
      <c r="BU21" s="69"/>
      <c r="BV21" s="69">
        <f t="shared" si="44"/>
        <v>-1.4427182799156502E-2</v>
      </c>
      <c r="BW21" s="69">
        <f>'RD T1'!E223</f>
        <v>0.25707378095533795</v>
      </c>
      <c r="BX21" s="69">
        <f t="shared" si="45"/>
        <v>0.24264659815618145</v>
      </c>
      <c r="BZ21" t="str">
        <f t="shared" si="46"/>
        <v>51 Skilled agricultural and related trades</v>
      </c>
      <c r="CA21" s="69">
        <v>0.51256685069179087</v>
      </c>
      <c r="CB21" s="69">
        <v>0.4043460000129474</v>
      </c>
      <c r="CC21" s="69">
        <v>0.37104272366047147</v>
      </c>
      <c r="CD21" s="69">
        <v>0.34445131542844104</v>
      </c>
      <c r="CE21" s="69">
        <v>0.34143299857009612</v>
      </c>
      <c r="CF21" s="69"/>
      <c r="CG21" s="69">
        <f t="shared" si="47"/>
        <v>-2.9609725090375349E-2</v>
      </c>
      <c r="CH21" s="69">
        <f>'RD T1'!E252</f>
        <v>0.16176307244184718</v>
      </c>
      <c r="CI21" s="69">
        <f t="shared" si="48"/>
        <v>0.13215334735147183</v>
      </c>
      <c r="CK21" t="str">
        <f t="shared" si="49"/>
        <v>51 Skilled agricultural and related trades</v>
      </c>
      <c r="CL21" s="69">
        <v>0.59641648894335519</v>
      </c>
      <c r="CM21" s="69">
        <v>0.4475046690303861</v>
      </c>
      <c r="CN21" s="69">
        <v>0.35555920043404804</v>
      </c>
      <c r="CO21" s="69">
        <v>0.24217508919541969</v>
      </c>
      <c r="CP21" s="69">
        <v>0.10112612887355658</v>
      </c>
      <c r="CQ21" s="69"/>
      <c r="CR21" s="69">
        <f t="shared" si="50"/>
        <v>-0.25443307156049144</v>
      </c>
      <c r="CS21" s="69">
        <f>'RD T1'!E281</f>
        <v>7.5739396334252806E-2</v>
      </c>
      <c r="CT21" s="69">
        <f t="shared" si="51"/>
        <v>-0.17869367522623864</v>
      </c>
    </row>
    <row r="22" spans="1:98" x14ac:dyDescent="0.2">
      <c r="A22" s="10" t="str">
        <f>name!D18</f>
        <v>52 Skilled metal, electrical and electronic trades</v>
      </c>
      <c r="B22" s="69">
        <v>4.5001714819843603E-3</v>
      </c>
      <c r="C22" s="69">
        <v>5.1288573062815831E-3</v>
      </c>
      <c r="D22" s="69">
        <v>3.7499932387372228E-3</v>
      </c>
      <c r="E22" s="69">
        <v>4.7498236744168984E-3</v>
      </c>
      <c r="F22" s="69">
        <v>7.1238367947488966E-3</v>
      </c>
      <c r="G22" s="11"/>
      <c r="H22" s="69">
        <f t="shared" si="26"/>
        <v>3.3738435560116738E-3</v>
      </c>
      <c r="I22" s="69">
        <f>'RD T1'!E50</f>
        <v>2.2029697120583081E-3</v>
      </c>
      <c r="J22" s="69">
        <f t="shared" si="27"/>
        <v>5.5768132680699819E-3</v>
      </c>
      <c r="L22" t="str">
        <f t="shared" si="28"/>
        <v>52 Skilled metal, electrical and electronic trades</v>
      </c>
      <c r="M22" s="69">
        <v>0.11329874293882787</v>
      </c>
      <c r="N22" s="69">
        <v>0.14498484582481339</v>
      </c>
      <c r="O22" s="69">
        <v>0.10524813432058776</v>
      </c>
      <c r="P22" s="69">
        <v>0.17023418132148554</v>
      </c>
      <c r="Q22" s="69">
        <v>0.2752483843691424</v>
      </c>
      <c r="R22" s="11"/>
      <c r="S22" s="69">
        <f t="shared" si="29"/>
        <v>0.17000025004855462</v>
      </c>
      <c r="T22" s="69">
        <f>'RD T1'!E79</f>
        <v>8.8164479477569724E-2</v>
      </c>
      <c r="U22" s="69">
        <f t="shared" si="30"/>
        <v>0.25816472952612435</v>
      </c>
      <c r="W22" t="str">
        <f t="shared" si="31"/>
        <v>52 Skilled metal, electrical and electronic trades</v>
      </c>
      <c r="X22" s="69">
        <v>0.37265606752375874</v>
      </c>
      <c r="Y22" s="69">
        <v>0.35565118198708379</v>
      </c>
      <c r="Z22" s="69">
        <v>0.28613499492215433</v>
      </c>
      <c r="AA22" s="69">
        <v>0.34086258256460666</v>
      </c>
      <c r="AB22" s="69">
        <v>0.41632143375083441</v>
      </c>
      <c r="AC22" s="69"/>
      <c r="AD22" s="69">
        <f t="shared" si="32"/>
        <v>0.13018643882868008</v>
      </c>
      <c r="AE22" s="69">
        <f>'RD T1'!E108</f>
        <v>0.17268671652404269</v>
      </c>
      <c r="AF22" s="69">
        <f t="shared" si="33"/>
        <v>0.30287315535272274</v>
      </c>
      <c r="AH22" t="str">
        <f t="shared" si="34"/>
        <v>52 Skilled metal, electrical and electronic trades</v>
      </c>
      <c r="AI22" s="69">
        <v>0.15982632566239519</v>
      </c>
      <c r="AJ22" s="69">
        <v>0.14779919998635863</v>
      </c>
      <c r="AK22" s="69">
        <v>0.12519426425403099</v>
      </c>
      <c r="AL22" s="69">
        <v>0.14301426938524447</v>
      </c>
      <c r="AM22" s="69">
        <v>0.17824772535169228</v>
      </c>
      <c r="AN22" s="69"/>
      <c r="AO22" s="69">
        <f t="shared" si="35"/>
        <v>5.3053461097661292E-2</v>
      </c>
      <c r="AP22" s="69">
        <f>'RD T1'!E137</f>
        <v>6.5963769767055175E-2</v>
      </c>
      <c r="AQ22" s="69">
        <f t="shared" si="36"/>
        <v>0.11901723086471647</v>
      </c>
      <c r="AS22" t="str">
        <f t="shared" si="37"/>
        <v>52 Skilled metal, electrical and electronic trades</v>
      </c>
      <c r="AT22" s="69">
        <v>0.64744523701977585</v>
      </c>
      <c r="AU22" s="69">
        <v>0.57683817981785579</v>
      </c>
      <c r="AV22" s="69">
        <v>0.50922823537106043</v>
      </c>
      <c r="AW22" s="69">
        <v>0.53106082459517934</v>
      </c>
      <c r="AX22" s="69">
        <v>0.59564373216066135</v>
      </c>
      <c r="AY22" s="69"/>
      <c r="AZ22" s="69">
        <f t="shared" si="38"/>
        <v>8.6415496789600921E-2</v>
      </c>
      <c r="BA22" s="69">
        <f>'RD T1'!E166</f>
        <v>0.23638967827050583</v>
      </c>
      <c r="BB22" s="69">
        <f t="shared" si="39"/>
        <v>0.32280517506010675</v>
      </c>
      <c r="BD22" t="str">
        <f t="shared" si="40"/>
        <v>52 Skilled metal, electrical and electronic trades</v>
      </c>
      <c r="BE22" s="69">
        <v>2.9271607518569316</v>
      </c>
      <c r="BF22" s="69">
        <v>3.1423429641728058</v>
      </c>
      <c r="BG22" s="69">
        <v>2.6524166473889546</v>
      </c>
      <c r="BH22" s="69">
        <v>2.686432625315808</v>
      </c>
      <c r="BI22" s="69">
        <v>2.6217482144025057</v>
      </c>
      <c r="BJ22" s="69"/>
      <c r="BK22" s="69">
        <f t="shared" si="41"/>
        <v>-3.0668432986448835E-2</v>
      </c>
      <c r="BL22" s="69">
        <f>'RD T1'!E195</f>
        <v>0.93214297253093381</v>
      </c>
      <c r="BM22" s="69">
        <f t="shared" si="42"/>
        <v>0.90147453954448498</v>
      </c>
      <c r="BO22" t="str">
        <f t="shared" si="43"/>
        <v>52 Skilled metal, electrical and electronic trades</v>
      </c>
      <c r="BP22" s="69">
        <v>1.862696156758062</v>
      </c>
      <c r="BQ22" s="69">
        <v>1.9300805296151367</v>
      </c>
      <c r="BR22" s="69">
        <v>1.5511106600666216</v>
      </c>
      <c r="BS22" s="69">
        <v>1.5752768251481069</v>
      </c>
      <c r="BT22" s="69">
        <v>1.3681833725589769</v>
      </c>
      <c r="BU22" s="69"/>
      <c r="BV22" s="69">
        <f t="shared" si="44"/>
        <v>-0.18292728750764464</v>
      </c>
      <c r="BW22" s="69">
        <f>'RD T1'!E224</f>
        <v>0.57042383539387709</v>
      </c>
      <c r="BX22" s="69">
        <f t="shared" si="45"/>
        <v>0.38749654788623245</v>
      </c>
      <c r="BZ22" t="str">
        <f t="shared" si="46"/>
        <v>52 Skilled metal, electrical and electronic trades</v>
      </c>
      <c r="CA22" s="69">
        <v>1.0141932273671035</v>
      </c>
      <c r="CB22" s="69">
        <v>0.90685459357421572</v>
      </c>
      <c r="CC22" s="69">
        <v>0.8003946524944785</v>
      </c>
      <c r="CD22" s="69">
        <v>0.66313448951369258</v>
      </c>
      <c r="CE22" s="69">
        <v>0.36497371574614623</v>
      </c>
      <c r="CF22" s="69"/>
      <c r="CG22" s="69">
        <f t="shared" si="47"/>
        <v>-0.43542093674833227</v>
      </c>
      <c r="CH22" s="69">
        <f>'RD T1'!E253</f>
        <v>0.2030036936198501</v>
      </c>
      <c r="CI22" s="69">
        <f t="shared" si="48"/>
        <v>-0.23241724312848216</v>
      </c>
      <c r="CK22" t="str">
        <f t="shared" si="49"/>
        <v>52 Skilled metal, electrical and electronic trades</v>
      </c>
      <c r="CL22" s="69">
        <v>0.58123322197183203</v>
      </c>
      <c r="CM22" s="69">
        <v>0.47581546408730263</v>
      </c>
      <c r="CN22" s="69">
        <v>0.37989823249173638</v>
      </c>
      <c r="CO22" s="69">
        <v>0.23735767985160885</v>
      </c>
      <c r="CP22" s="69">
        <v>0.14671212521386634</v>
      </c>
      <c r="CQ22" s="69"/>
      <c r="CR22" s="69">
        <f t="shared" si="50"/>
        <v>-0.23318610727787004</v>
      </c>
      <c r="CS22" s="69">
        <f>'RD T1'!E282</f>
        <v>7.5411917963451744E-2</v>
      </c>
      <c r="CT22" s="69">
        <f t="shared" si="51"/>
        <v>-0.15777418931441828</v>
      </c>
    </row>
    <row r="23" spans="1:98" x14ac:dyDescent="0.2">
      <c r="A23" s="10" t="str">
        <f>name!D19</f>
        <v>53 Skilled construction and building trades</v>
      </c>
      <c r="B23" s="69">
        <v>2.2019361734704527E-3</v>
      </c>
      <c r="C23" s="69">
        <v>1.8545202140323972E-3</v>
      </c>
      <c r="D23" s="69">
        <v>1.1545682926656349E-3</v>
      </c>
      <c r="E23" s="69">
        <v>1.730063106522664E-3</v>
      </c>
      <c r="F23" s="69">
        <v>1.8561974656138049E-3</v>
      </c>
      <c r="G23" s="11"/>
      <c r="H23" s="69">
        <f t="shared" si="26"/>
        <v>7.0162917294816995E-4</v>
      </c>
      <c r="I23" s="69">
        <f>'RD T1'!E51</f>
        <v>6.856747202419602E-4</v>
      </c>
      <c r="J23" s="69">
        <f t="shared" si="27"/>
        <v>1.3873038931901303E-3</v>
      </c>
      <c r="L23" t="str">
        <f t="shared" si="28"/>
        <v>53 Skilled construction and building trades</v>
      </c>
      <c r="M23" s="69">
        <v>4.429659629013067E-2</v>
      </c>
      <c r="N23" s="69">
        <v>6.2801919164478928E-2</v>
      </c>
      <c r="O23" s="69">
        <v>4.4176219483976951E-2</v>
      </c>
      <c r="P23" s="69">
        <v>6.0343556422342064E-2</v>
      </c>
      <c r="Q23" s="69">
        <v>8.6170654670789867E-2</v>
      </c>
      <c r="R23" s="11"/>
      <c r="S23" s="69">
        <f t="shared" si="29"/>
        <v>4.1994435186812916E-2</v>
      </c>
      <c r="T23" s="69">
        <f>'RD T1'!E80</f>
        <v>2.9978916327171257E-2</v>
      </c>
      <c r="U23" s="69">
        <f t="shared" si="30"/>
        <v>7.197335151398418E-2</v>
      </c>
      <c r="W23" t="str">
        <f t="shared" si="31"/>
        <v>53 Skilled construction and building trades</v>
      </c>
      <c r="X23" s="69">
        <v>0.2024067609289503</v>
      </c>
      <c r="Y23" s="69">
        <v>0.18577186635014156</v>
      </c>
      <c r="Z23" s="69">
        <v>0.14823570657969659</v>
      </c>
      <c r="AA23" s="69">
        <v>0.17105842827862275</v>
      </c>
      <c r="AB23" s="69">
        <v>0.19062302819958565</v>
      </c>
      <c r="AC23" s="69"/>
      <c r="AD23" s="69">
        <f t="shared" si="32"/>
        <v>4.2387321619889062E-2</v>
      </c>
      <c r="AE23" s="69">
        <f>'RD T1'!E109</f>
        <v>8.6828976893965987E-2</v>
      </c>
      <c r="AF23" s="69">
        <f t="shared" si="33"/>
        <v>0.12921629851385505</v>
      </c>
      <c r="AH23" t="str">
        <f t="shared" si="34"/>
        <v>53 Skilled construction and building trades</v>
      </c>
      <c r="AI23" s="69">
        <v>0.10950632680177734</v>
      </c>
      <c r="AJ23" s="69">
        <v>0.12828915881262376</v>
      </c>
      <c r="AK23" s="69">
        <v>0.1140480165963276</v>
      </c>
      <c r="AL23" s="69">
        <v>0.13115414057024485</v>
      </c>
      <c r="AM23" s="69">
        <v>0.15339182927899167</v>
      </c>
      <c r="AN23" s="69"/>
      <c r="AO23" s="69">
        <f t="shared" si="35"/>
        <v>3.934381268266407E-2</v>
      </c>
      <c r="AP23" s="69">
        <f>'RD T1'!E138</f>
        <v>7.2240844759858217E-2</v>
      </c>
      <c r="AQ23" s="69">
        <f t="shared" si="36"/>
        <v>0.11158465744252229</v>
      </c>
      <c r="AS23" t="str">
        <f t="shared" si="37"/>
        <v>53 Skilled construction and building trades</v>
      </c>
      <c r="AT23" s="69">
        <v>0.17929042724378241</v>
      </c>
      <c r="AU23" s="69">
        <v>0.20028551048220852</v>
      </c>
      <c r="AV23" s="69">
        <v>0.17176182613948471</v>
      </c>
      <c r="AW23" s="69">
        <v>0.19301510642300879</v>
      </c>
      <c r="AX23" s="69">
        <v>0.20045054232211179</v>
      </c>
      <c r="AY23" s="69"/>
      <c r="AZ23" s="69">
        <f t="shared" si="38"/>
        <v>2.8688716182627083E-2</v>
      </c>
      <c r="BA23" s="69">
        <f>'RD T1'!E167</f>
        <v>9.6309212103371039E-2</v>
      </c>
      <c r="BB23" s="69">
        <f t="shared" si="39"/>
        <v>0.12499792828599812</v>
      </c>
      <c r="BD23" t="str">
        <f t="shared" si="40"/>
        <v>53 Skilled construction and building trades</v>
      </c>
      <c r="BE23" s="69">
        <v>1.7147094229552775</v>
      </c>
      <c r="BF23" s="69">
        <v>2.0919849383058917</v>
      </c>
      <c r="BG23" s="69">
        <v>1.7376096195824797</v>
      </c>
      <c r="BH23" s="69">
        <v>1.7284239351775497</v>
      </c>
      <c r="BI23" s="69">
        <v>1.5468804240098586</v>
      </c>
      <c r="BJ23" s="69"/>
      <c r="BK23" s="69">
        <f t="shared" si="41"/>
        <v>-0.19072919557262114</v>
      </c>
      <c r="BL23" s="69">
        <f>'RD T1'!E196</f>
        <v>0.6382746871288516</v>
      </c>
      <c r="BM23" s="69">
        <f t="shared" si="42"/>
        <v>0.44754549155623047</v>
      </c>
      <c r="BO23" t="str">
        <f t="shared" si="43"/>
        <v>53 Skilled construction and building trades</v>
      </c>
      <c r="BP23" s="69">
        <v>1.6295558965518415</v>
      </c>
      <c r="BQ23" s="69">
        <v>2.1371384549061654</v>
      </c>
      <c r="BR23" s="69">
        <v>1.6992929903370033</v>
      </c>
      <c r="BS23" s="69">
        <v>1.8682928143286486</v>
      </c>
      <c r="BT23" s="69">
        <v>1.7473575995031603</v>
      </c>
      <c r="BU23" s="69"/>
      <c r="BV23" s="69">
        <f t="shared" si="44"/>
        <v>4.8064609166156957E-2</v>
      </c>
      <c r="BW23" s="69">
        <f>'RD T1'!E225</f>
        <v>0.83508724790089084</v>
      </c>
      <c r="BX23" s="69">
        <f t="shared" si="45"/>
        <v>0.8831518570670478</v>
      </c>
      <c r="BZ23" t="str">
        <f t="shared" si="46"/>
        <v>53 Skilled construction and building trades</v>
      </c>
      <c r="CA23" s="69">
        <v>0.9031442276186048</v>
      </c>
      <c r="CB23" s="69">
        <v>0.92868437496957146</v>
      </c>
      <c r="CC23" s="69">
        <v>0.81225800170402984</v>
      </c>
      <c r="CD23" s="69">
        <v>0.69349953399007147</v>
      </c>
      <c r="CE23" s="69">
        <v>0.48272513059499944</v>
      </c>
      <c r="CF23" s="69"/>
      <c r="CG23" s="69">
        <f t="shared" si="47"/>
        <v>-0.3295328711090304</v>
      </c>
      <c r="CH23" s="69">
        <f>'RD T1'!E254</f>
        <v>0.25059654575654666</v>
      </c>
      <c r="CI23" s="69">
        <f t="shared" si="48"/>
        <v>-7.8936325352483738E-2</v>
      </c>
      <c r="CK23" t="str">
        <f t="shared" si="49"/>
        <v>53 Skilled construction and building trades</v>
      </c>
      <c r="CL23" s="69">
        <v>0.71164325655813077</v>
      </c>
      <c r="CM23" s="69">
        <v>0.74039086447804747</v>
      </c>
      <c r="CN23" s="69">
        <v>0.61017907266644145</v>
      </c>
      <c r="CO23" s="69">
        <v>0.31365648511749095</v>
      </c>
      <c r="CP23" s="69">
        <v>5.9034771699307292E-2</v>
      </c>
      <c r="CQ23" s="69"/>
      <c r="CR23" s="69">
        <f t="shared" si="50"/>
        <v>-0.55114430096713418</v>
      </c>
      <c r="CS23" s="69">
        <f>'RD T1'!E283</f>
        <v>7.504189890634845E-2</v>
      </c>
      <c r="CT23" s="69">
        <f t="shared" si="51"/>
        <v>-0.47610240206078575</v>
      </c>
    </row>
    <row r="24" spans="1:98" x14ac:dyDescent="0.2">
      <c r="A24" s="10" t="str">
        <f>name!D20</f>
        <v>54 Textiles, printing and other skilled trades</v>
      </c>
      <c r="B24" s="69">
        <v>9.2833670538516391E-3</v>
      </c>
      <c r="C24" s="69">
        <v>9.2686130646109244E-3</v>
      </c>
      <c r="D24" s="69">
        <v>8.5682540381649616E-3</v>
      </c>
      <c r="E24" s="69">
        <v>1.1822597098787177E-2</v>
      </c>
      <c r="F24" s="69">
        <v>1.6477043288754007E-2</v>
      </c>
      <c r="G24" s="11"/>
      <c r="H24" s="69">
        <f t="shared" si="26"/>
        <v>7.9087892505890454E-3</v>
      </c>
      <c r="I24" s="69">
        <f>'RD T1'!E52</f>
        <v>6.1794374401875759E-3</v>
      </c>
      <c r="J24" s="69">
        <f t="shared" si="27"/>
        <v>1.4088226690776622E-2</v>
      </c>
      <c r="L24" t="str">
        <f t="shared" si="28"/>
        <v>54 Textiles, printing and other skilled trades</v>
      </c>
      <c r="M24" s="69">
        <v>6.9378761168001388E-2</v>
      </c>
      <c r="N24" s="69">
        <v>8.7680859446853276E-2</v>
      </c>
      <c r="O24" s="69">
        <v>9.5745929075171557E-2</v>
      </c>
      <c r="P24" s="69">
        <v>0.12760636580547027</v>
      </c>
      <c r="Q24" s="69">
        <v>0.22657979764479494</v>
      </c>
      <c r="R24" s="11"/>
      <c r="S24" s="69">
        <f t="shared" si="29"/>
        <v>0.13083386856962337</v>
      </c>
      <c r="T24" s="69">
        <f>'RD T1'!E81</f>
        <v>8.072718852378441E-2</v>
      </c>
      <c r="U24" s="69">
        <f t="shared" si="30"/>
        <v>0.21156105709340778</v>
      </c>
      <c r="W24" t="str">
        <f t="shared" si="31"/>
        <v>54 Textiles, printing and other skilled trades</v>
      </c>
      <c r="X24" s="69">
        <v>0.21651438312189605</v>
      </c>
      <c r="Y24" s="69">
        <v>0.18540021193417461</v>
      </c>
      <c r="Z24" s="69">
        <v>0.20840525874229796</v>
      </c>
      <c r="AA24" s="69">
        <v>0.25344470038566491</v>
      </c>
      <c r="AB24" s="69">
        <v>0.33295625599718071</v>
      </c>
      <c r="AC24" s="69"/>
      <c r="AD24" s="69">
        <f t="shared" si="32"/>
        <v>0.12455099725488275</v>
      </c>
      <c r="AE24" s="69">
        <f>'RD T1'!E110</f>
        <v>0.15338811368797084</v>
      </c>
      <c r="AF24" s="69">
        <f t="shared" si="33"/>
        <v>0.27793911094285362</v>
      </c>
      <c r="AH24" t="str">
        <f t="shared" si="34"/>
        <v>54 Textiles, printing and other skilled trades</v>
      </c>
      <c r="AI24" s="69">
        <v>8.9581293066068893E-2</v>
      </c>
      <c r="AJ24" s="69">
        <v>7.1793543730326537E-2</v>
      </c>
      <c r="AK24" s="69">
        <v>9.0256491758738691E-2</v>
      </c>
      <c r="AL24" s="69">
        <v>9.7671849830447147E-2</v>
      </c>
      <c r="AM24" s="69">
        <v>0.12728674350821703</v>
      </c>
      <c r="AN24" s="69"/>
      <c r="AO24" s="69">
        <f t="shared" si="35"/>
        <v>3.7030251749478341E-2</v>
      </c>
      <c r="AP24" s="69">
        <f>'RD T1'!E139</f>
        <v>6.1983711634565751E-2</v>
      </c>
      <c r="AQ24" s="69">
        <f t="shared" si="36"/>
        <v>9.9013963384044085E-2</v>
      </c>
      <c r="AS24" t="str">
        <f t="shared" si="37"/>
        <v>54 Textiles, printing and other skilled trades</v>
      </c>
      <c r="AT24" s="69">
        <v>0.10164334104866653</v>
      </c>
      <c r="AU24" s="69">
        <v>8.1293403624208199E-2</v>
      </c>
      <c r="AV24" s="69">
        <v>9.5401364577741676E-2</v>
      </c>
      <c r="AW24" s="69">
        <v>0.10325764573236557</v>
      </c>
      <c r="AX24" s="69">
        <v>0.12378849255757832</v>
      </c>
      <c r="AY24" s="69"/>
      <c r="AZ24" s="69">
        <f t="shared" si="38"/>
        <v>2.838712797983664E-2</v>
      </c>
      <c r="BA24" s="69">
        <f>'RD T1'!E168</f>
        <v>5.9008393848106036E-2</v>
      </c>
      <c r="BB24" s="69">
        <f t="shared" si="39"/>
        <v>8.7395521827942677E-2</v>
      </c>
      <c r="BD24" t="str">
        <f t="shared" si="40"/>
        <v>54 Textiles, printing and other skilled trades</v>
      </c>
      <c r="BE24" s="69">
        <v>0.65747550105057007</v>
      </c>
      <c r="BF24" s="69">
        <v>0.64293871387808499</v>
      </c>
      <c r="BG24" s="69">
        <v>0.62132071075691853</v>
      </c>
      <c r="BH24" s="69">
        <v>0.70905071525337204</v>
      </c>
      <c r="BI24" s="69">
        <v>0.72349784747668122</v>
      </c>
      <c r="BJ24" s="69"/>
      <c r="BK24" s="69">
        <f t="shared" si="41"/>
        <v>0.1021771367197627</v>
      </c>
      <c r="BL24" s="69">
        <f>'RD T1'!E197</f>
        <v>0.28990824289372885</v>
      </c>
      <c r="BM24" s="69">
        <f t="shared" si="42"/>
        <v>0.39208537961349155</v>
      </c>
      <c r="BO24" t="str">
        <f t="shared" si="43"/>
        <v>54 Textiles, printing and other skilled trades</v>
      </c>
      <c r="BP24" s="69">
        <v>0.86325042525166573</v>
      </c>
      <c r="BQ24" s="69">
        <v>0.77379623632645544</v>
      </c>
      <c r="BR24" s="69">
        <v>0.74237943094435577</v>
      </c>
      <c r="BS24" s="69">
        <v>0.78234030930206211</v>
      </c>
      <c r="BT24" s="69">
        <v>0.806713987296515</v>
      </c>
      <c r="BU24" s="69"/>
      <c r="BV24" s="69">
        <f t="shared" si="44"/>
        <v>6.4334556352159233E-2</v>
      </c>
      <c r="BW24" s="69">
        <f>'RD T1'!E226</f>
        <v>0.31438032907486568</v>
      </c>
      <c r="BX24" s="69">
        <f t="shared" si="45"/>
        <v>0.37871488542702492</v>
      </c>
      <c r="BZ24" t="str">
        <f t="shared" si="46"/>
        <v>54 Textiles, printing and other skilled trades</v>
      </c>
      <c r="CA24" s="69">
        <v>0.70227259423033128</v>
      </c>
      <c r="CB24" s="69">
        <v>0.59343210010418268</v>
      </c>
      <c r="CC24" s="69">
        <v>0.58709472819653108</v>
      </c>
      <c r="CD24" s="69">
        <v>0.56538459345962433</v>
      </c>
      <c r="CE24" s="69">
        <v>0.37047060252535985</v>
      </c>
      <c r="CF24" s="69"/>
      <c r="CG24" s="69">
        <f t="shared" si="47"/>
        <v>-0.21662412567117123</v>
      </c>
      <c r="CH24" s="69">
        <f>'RD T1'!E255</f>
        <v>0.18848332794312561</v>
      </c>
      <c r="CI24" s="69">
        <f t="shared" si="48"/>
        <v>-2.8140797728045619E-2</v>
      </c>
      <c r="CK24" t="str">
        <f t="shared" si="49"/>
        <v>54 Textiles, printing and other skilled trades</v>
      </c>
      <c r="CL24" s="69">
        <v>0.49723532102425544</v>
      </c>
      <c r="CM24" s="69">
        <v>0.37463281858749037</v>
      </c>
      <c r="CN24" s="69">
        <v>0.40103414122577236</v>
      </c>
      <c r="CO24" s="69">
        <v>0.22966084533518422</v>
      </c>
      <c r="CP24" s="69">
        <v>0.17000023330805139</v>
      </c>
      <c r="CQ24" s="69"/>
      <c r="CR24" s="69">
        <f t="shared" si="50"/>
        <v>-0.23103390791772097</v>
      </c>
      <c r="CS24" s="69">
        <f>'RD T1'!E284</f>
        <v>7.6896944334820028E-2</v>
      </c>
      <c r="CT24" s="69">
        <f t="shared" si="51"/>
        <v>-0.15413696358290094</v>
      </c>
    </row>
    <row r="25" spans="1:98" x14ac:dyDescent="0.2">
      <c r="A25" s="10" t="str">
        <f>name!D21</f>
        <v>61 Caring personal service occupations</v>
      </c>
      <c r="B25" s="69">
        <v>5.7886277946736482E-3</v>
      </c>
      <c r="C25" s="69">
        <v>8.0412721683463216E-3</v>
      </c>
      <c r="D25" s="69">
        <v>7.9930359711635028E-3</v>
      </c>
      <c r="E25" s="69">
        <v>1.1005682250455433E-2</v>
      </c>
      <c r="F25" s="69">
        <v>1.9731554808552518E-2</v>
      </c>
      <c r="G25" s="11"/>
      <c r="H25" s="69">
        <f t="shared" si="26"/>
        <v>1.1738518837389016E-2</v>
      </c>
      <c r="I25" s="69">
        <f>'RD T1'!E53</f>
        <v>7.0290619824172167E-3</v>
      </c>
      <c r="J25" s="69">
        <f t="shared" si="27"/>
        <v>1.8767580819806232E-2</v>
      </c>
      <c r="L25" t="str">
        <f t="shared" si="28"/>
        <v>61 Caring personal service occupations</v>
      </c>
      <c r="M25" s="69">
        <v>0.32501750085725456</v>
      </c>
      <c r="N25" s="69">
        <v>0.48875183479140022</v>
      </c>
      <c r="O25" s="69">
        <v>0.49882311789137807</v>
      </c>
      <c r="P25" s="69">
        <v>0.72042472441476291</v>
      </c>
      <c r="Q25" s="69">
        <v>1.3750274663255755</v>
      </c>
      <c r="R25" s="11"/>
      <c r="S25" s="69">
        <f t="shared" si="29"/>
        <v>0.87620434843419748</v>
      </c>
      <c r="T25" s="69">
        <f>'RD T1'!E82</f>
        <v>0.50132460785582034</v>
      </c>
      <c r="U25" s="69">
        <f t="shared" si="30"/>
        <v>1.3775289562900177</v>
      </c>
      <c r="W25" t="str">
        <f t="shared" si="31"/>
        <v>61 Caring personal service occupations</v>
      </c>
      <c r="X25" s="69">
        <v>1.3230556933127469</v>
      </c>
      <c r="Y25" s="69">
        <v>1.3488460873170713</v>
      </c>
      <c r="Z25" s="69">
        <v>1.5679656282016146</v>
      </c>
      <c r="AA25" s="69">
        <v>1.7955772922168654</v>
      </c>
      <c r="AB25" s="69">
        <v>2.3295153185760098</v>
      </c>
      <c r="AC25" s="69"/>
      <c r="AD25" s="69">
        <f t="shared" si="32"/>
        <v>0.76154969037439524</v>
      </c>
      <c r="AE25" s="69">
        <f>'RD T1'!E111</f>
        <v>1.308390186811309</v>
      </c>
      <c r="AF25" s="69">
        <f t="shared" si="33"/>
        <v>2.0699398771857043</v>
      </c>
      <c r="AH25" t="str">
        <f t="shared" si="34"/>
        <v>61 Caring personal service occupations</v>
      </c>
      <c r="AI25" s="69">
        <v>1.1574884374267338</v>
      </c>
      <c r="AJ25" s="69">
        <v>1.0618257813594569</v>
      </c>
      <c r="AK25" s="69">
        <v>1.2539949684597003</v>
      </c>
      <c r="AL25" s="69">
        <v>1.2031875732032955</v>
      </c>
      <c r="AM25" s="69">
        <v>1.3405100398534464</v>
      </c>
      <c r="AN25" s="69"/>
      <c r="AO25" s="69">
        <f t="shared" si="35"/>
        <v>8.6515071393746146E-2</v>
      </c>
      <c r="AP25" s="69">
        <f>'RD T1'!E140</f>
        <v>0.75166450032689924</v>
      </c>
      <c r="AQ25" s="69">
        <f t="shared" si="36"/>
        <v>0.83817957172064539</v>
      </c>
      <c r="AS25" t="str">
        <f t="shared" si="37"/>
        <v>61 Caring personal service occupations</v>
      </c>
      <c r="AT25" s="69">
        <v>0.60287168438943717</v>
      </c>
      <c r="AU25" s="69">
        <v>0.59490528967324607</v>
      </c>
      <c r="AV25" s="69">
        <v>0.68883696108401993</v>
      </c>
      <c r="AW25" s="69">
        <v>0.67723170168628588</v>
      </c>
      <c r="AX25" s="69">
        <v>0.78490413177872342</v>
      </c>
      <c r="AY25" s="69"/>
      <c r="AZ25" s="69">
        <f t="shared" si="38"/>
        <v>9.6067170694703496E-2</v>
      </c>
      <c r="BA25" s="69">
        <f>'RD T1'!E169</f>
        <v>0.43570192946180253</v>
      </c>
      <c r="BB25" s="69">
        <f t="shared" si="39"/>
        <v>0.53176910015650602</v>
      </c>
      <c r="BD25" t="str">
        <f t="shared" si="40"/>
        <v>61 Caring personal service occupations</v>
      </c>
      <c r="BE25" s="69">
        <v>3.8448654844628383</v>
      </c>
      <c r="BF25" s="69">
        <v>4.5148688266539985</v>
      </c>
      <c r="BG25" s="69">
        <v>4.2588310752925729</v>
      </c>
      <c r="BH25" s="69">
        <v>4.532681417884155</v>
      </c>
      <c r="BI25" s="69">
        <v>4.9159560750629892</v>
      </c>
      <c r="BJ25" s="69"/>
      <c r="BK25" s="69">
        <f t="shared" si="41"/>
        <v>0.65712499977041627</v>
      </c>
      <c r="BL25" s="69">
        <f>'RD T1'!E198</f>
        <v>2.5980006364899202</v>
      </c>
      <c r="BM25" s="69">
        <f t="shared" si="42"/>
        <v>3.2551256362603365</v>
      </c>
      <c r="BO25" t="str">
        <f t="shared" si="43"/>
        <v>61 Caring personal service occupations</v>
      </c>
      <c r="BP25" s="69">
        <v>3.4226126367049461</v>
      </c>
      <c r="BQ25" s="69">
        <v>3.5920231277725208</v>
      </c>
      <c r="BR25" s="69">
        <v>2.9309691854243995</v>
      </c>
      <c r="BS25" s="69">
        <v>2.9648534132628312</v>
      </c>
      <c r="BT25" s="69">
        <v>2.4316650756365785</v>
      </c>
      <c r="BU25" s="69"/>
      <c r="BV25" s="69">
        <f t="shared" si="44"/>
        <v>-0.49930410978782103</v>
      </c>
      <c r="BW25" s="69">
        <f>'RD T1'!E227</f>
        <v>1.4547653169990717</v>
      </c>
      <c r="BX25" s="69">
        <f t="shared" si="45"/>
        <v>0.95546120721125072</v>
      </c>
      <c r="BZ25" t="str">
        <f t="shared" si="46"/>
        <v>61 Caring personal service occupations</v>
      </c>
      <c r="CA25" s="69">
        <v>0.98899894340642058</v>
      </c>
      <c r="CB25" s="69">
        <v>0.57318546876447496</v>
      </c>
      <c r="CC25" s="69">
        <v>0.46004615196057541</v>
      </c>
      <c r="CD25" s="69">
        <v>0.33207639318892335</v>
      </c>
      <c r="CE25" s="69">
        <v>0.24641710778948031</v>
      </c>
      <c r="CF25" s="69"/>
      <c r="CG25" s="69">
        <f t="shared" si="47"/>
        <v>-0.2136290441710951</v>
      </c>
      <c r="CH25" s="69">
        <f>'RD T1'!E256</f>
        <v>0.10649895788164243</v>
      </c>
      <c r="CI25" s="69">
        <f t="shared" si="48"/>
        <v>-0.10713008628945267</v>
      </c>
      <c r="CK25" t="str">
        <f t="shared" si="49"/>
        <v>61 Caring personal service occupations</v>
      </c>
      <c r="CL25" s="69">
        <v>0.21638442472021593</v>
      </c>
      <c r="CM25" s="69">
        <v>0.16597648847722482</v>
      </c>
      <c r="CN25" s="69">
        <v>0.17370448631433841</v>
      </c>
      <c r="CO25" s="69">
        <v>0.13580238856227739</v>
      </c>
      <c r="CP25" s="69">
        <v>0.10271133839790224</v>
      </c>
      <c r="CQ25" s="69"/>
      <c r="CR25" s="69">
        <f t="shared" si="50"/>
        <v>-7.099314791643617E-2</v>
      </c>
      <c r="CS25" s="69">
        <f>'RD T1'!E285</f>
        <v>3.9041390808507208E-2</v>
      </c>
      <c r="CT25" s="69">
        <f t="shared" si="51"/>
        <v>-3.1951757107928962E-2</v>
      </c>
    </row>
    <row r="26" spans="1:98" x14ac:dyDescent="0.2">
      <c r="A26" s="10" t="str">
        <f>name!D22</f>
        <v>62 Leisure, travel and related personal service occupations</v>
      </c>
      <c r="B26" s="69">
        <v>3.0578265778283455E-3</v>
      </c>
      <c r="C26" s="69">
        <v>5.5730351187093692E-3</v>
      </c>
      <c r="D26" s="69">
        <v>5.8127228336453162E-3</v>
      </c>
      <c r="E26" s="69">
        <v>8.2310252820435234E-3</v>
      </c>
      <c r="F26" s="69">
        <v>1.51502748406897E-2</v>
      </c>
      <c r="G26" s="11"/>
      <c r="H26" s="69">
        <f t="shared" si="26"/>
        <v>9.3375520070443849E-3</v>
      </c>
      <c r="I26" s="69">
        <f>'RD T1'!E54</f>
        <v>5.6012911816670776E-3</v>
      </c>
      <c r="J26" s="69">
        <f t="shared" si="27"/>
        <v>1.4938843188711463E-2</v>
      </c>
      <c r="L26" t="str">
        <f t="shared" si="28"/>
        <v>62 Leisure, travel and related personal service occupations</v>
      </c>
      <c r="M26" s="69">
        <v>6.8922088267107176E-2</v>
      </c>
      <c r="N26" s="69">
        <v>8.9593560754805027E-2</v>
      </c>
      <c r="O26" s="69">
        <v>8.9382140251551306E-2</v>
      </c>
      <c r="P26" s="69">
        <v>0.10089420601977257</v>
      </c>
      <c r="Q26" s="69">
        <v>0.18134289704789996</v>
      </c>
      <c r="R26" s="11"/>
      <c r="S26" s="69">
        <f t="shared" si="29"/>
        <v>9.1960756796348658E-2</v>
      </c>
      <c r="T26" s="69">
        <f>'RD T1'!E83</f>
        <v>6.5828035075431127E-2</v>
      </c>
      <c r="U26" s="69">
        <f t="shared" si="30"/>
        <v>0.1577887918717798</v>
      </c>
      <c r="W26" t="str">
        <f t="shared" si="31"/>
        <v>62 Leisure, travel and related personal service occupations</v>
      </c>
      <c r="X26" s="69">
        <v>0.28588767970601781</v>
      </c>
      <c r="Y26" s="69">
        <v>0.29758232125694745</v>
      </c>
      <c r="Z26" s="69">
        <v>0.31761090311718787</v>
      </c>
      <c r="AA26" s="69">
        <v>0.35834431969730901</v>
      </c>
      <c r="AB26" s="69">
        <v>0.51613801651058877</v>
      </c>
      <c r="AC26" s="69"/>
      <c r="AD26" s="69">
        <f t="shared" si="32"/>
        <v>0.1985271133934009</v>
      </c>
      <c r="AE26" s="69">
        <f>'RD T1'!E112</f>
        <v>0.2537469935214941</v>
      </c>
      <c r="AF26" s="69">
        <f t="shared" si="33"/>
        <v>0.452274106914895</v>
      </c>
      <c r="AH26" t="str">
        <f t="shared" si="34"/>
        <v>62 Leisure, travel and related personal service occupations</v>
      </c>
      <c r="AI26" s="69">
        <v>0.20065460734542434</v>
      </c>
      <c r="AJ26" s="69">
        <v>0.20721901801830692</v>
      </c>
      <c r="AK26" s="69">
        <v>0.22555319903995688</v>
      </c>
      <c r="AL26" s="69">
        <v>0.23237004767155073</v>
      </c>
      <c r="AM26" s="69">
        <v>0.31856722004140176</v>
      </c>
      <c r="AN26" s="69"/>
      <c r="AO26" s="69">
        <f t="shared" si="35"/>
        <v>9.3014021001444874E-2</v>
      </c>
      <c r="AP26" s="69">
        <f>'RD T1'!E141</f>
        <v>0.16323043042136082</v>
      </c>
      <c r="AQ26" s="69">
        <f t="shared" si="36"/>
        <v>0.25624445142280572</v>
      </c>
      <c r="AS26" t="str">
        <f t="shared" si="37"/>
        <v>62 Leisure, travel and related personal service occupations</v>
      </c>
      <c r="AT26" s="69">
        <v>0.21743231427925611</v>
      </c>
      <c r="AU26" s="69">
        <v>0.22316014963227729</v>
      </c>
      <c r="AV26" s="69">
        <v>0.25055885432255975</v>
      </c>
      <c r="AW26" s="69">
        <v>0.26658126295058432</v>
      </c>
      <c r="AX26" s="69">
        <v>0.37746292514710578</v>
      </c>
      <c r="AY26" s="69"/>
      <c r="AZ26" s="69">
        <f t="shared" si="38"/>
        <v>0.12690407082454602</v>
      </c>
      <c r="BA26" s="69">
        <f>'RD T1'!E170</f>
        <v>0.18963083212188486</v>
      </c>
      <c r="BB26" s="69">
        <f t="shared" si="39"/>
        <v>0.31653490294643088</v>
      </c>
      <c r="BD26" t="str">
        <f t="shared" si="40"/>
        <v>62 Leisure, travel and related personal service occupations</v>
      </c>
      <c r="BE26" s="69">
        <v>0.90497212826549045</v>
      </c>
      <c r="BF26" s="69">
        <v>0.83178151589837646</v>
      </c>
      <c r="BG26" s="69">
        <v>0.74102797452191627</v>
      </c>
      <c r="BH26" s="69">
        <v>0.66274057360736527</v>
      </c>
      <c r="BI26" s="69">
        <v>0.59060050742389225</v>
      </c>
      <c r="BJ26" s="69"/>
      <c r="BK26" s="69">
        <f t="shared" si="41"/>
        <v>-0.15042746709802401</v>
      </c>
      <c r="BL26" s="69">
        <f>'RD T1'!E199</f>
        <v>0.29023745092349035</v>
      </c>
      <c r="BM26" s="69">
        <f t="shared" si="42"/>
        <v>0.13980998382546633</v>
      </c>
      <c r="BO26" t="str">
        <f t="shared" si="43"/>
        <v>62 Leisure, travel and related personal service occupations</v>
      </c>
      <c r="BP26" s="69">
        <v>1.089260878159537</v>
      </c>
      <c r="BQ26" s="69">
        <v>1.0305472722329647</v>
      </c>
      <c r="BR26" s="69">
        <v>0.83033654622975639</v>
      </c>
      <c r="BS26" s="69">
        <v>0.77184281906287633</v>
      </c>
      <c r="BT26" s="69">
        <v>0.65002715875754713</v>
      </c>
      <c r="BU26" s="69"/>
      <c r="BV26" s="69">
        <f t="shared" si="44"/>
        <v>-0.18030938747220926</v>
      </c>
      <c r="BW26" s="69">
        <f>'RD T1'!E228</f>
        <v>0.36377377527123245</v>
      </c>
      <c r="BX26" s="69">
        <f t="shared" si="45"/>
        <v>0.18346438779902319</v>
      </c>
      <c r="BZ26" t="str">
        <f t="shared" si="46"/>
        <v>62 Leisure, travel and related personal service occupations</v>
      </c>
      <c r="CA26" s="69">
        <v>0.62897376492547064</v>
      </c>
      <c r="CB26" s="69">
        <v>0.60197588891399945</v>
      </c>
      <c r="CC26" s="69">
        <v>0.50703940068841313</v>
      </c>
      <c r="CD26" s="69">
        <v>0.42912541153464667</v>
      </c>
      <c r="CE26" s="69">
        <v>0.26844788586615126</v>
      </c>
      <c r="CF26" s="69"/>
      <c r="CG26" s="69">
        <f t="shared" si="47"/>
        <v>-0.23859151482226187</v>
      </c>
      <c r="CH26" s="69">
        <f>'RD T1'!E257</f>
        <v>0.16468902307638045</v>
      </c>
      <c r="CI26" s="69">
        <f t="shared" si="48"/>
        <v>-7.3902491745881427E-2</v>
      </c>
      <c r="CK26" t="str">
        <f t="shared" si="49"/>
        <v>62 Leisure, travel and related personal service occupations</v>
      </c>
      <c r="CL26" s="69">
        <v>0.33513959752031014</v>
      </c>
      <c r="CM26" s="69">
        <v>0.25785827449894672</v>
      </c>
      <c r="CN26" s="69">
        <v>0.25676366462158445</v>
      </c>
      <c r="CO26" s="69">
        <v>0.13079233121548109</v>
      </c>
      <c r="CP26" s="69">
        <v>7.391229689449906E-2</v>
      </c>
      <c r="CQ26" s="69"/>
      <c r="CR26" s="69">
        <f t="shared" si="50"/>
        <v>-0.18285136772708538</v>
      </c>
      <c r="CS26" s="69">
        <f>'RD T1'!E286</f>
        <v>3.9797452509335612E-2</v>
      </c>
      <c r="CT26" s="69">
        <f t="shared" si="51"/>
        <v>-0.14305391521774977</v>
      </c>
    </row>
    <row r="27" spans="1:98" x14ac:dyDescent="0.2">
      <c r="A27" s="10" t="str">
        <f>name!D23</f>
        <v>63 Community and civil enforcement occupations</v>
      </c>
      <c r="B27" s="69">
        <v>3.6944261433797756E-4</v>
      </c>
      <c r="C27" s="69">
        <v>5.3940502248313608E-4</v>
      </c>
      <c r="D27" s="69">
        <v>4.2295876734983913E-4</v>
      </c>
      <c r="E27" s="69">
        <v>6.4274603095715451E-4</v>
      </c>
      <c r="F27" s="69">
        <v>1.023482979120024E-3</v>
      </c>
      <c r="G27" s="11"/>
      <c r="H27" s="69">
        <f t="shared" si="26"/>
        <v>6.005242117701849E-4</v>
      </c>
      <c r="I27" s="69">
        <f>'RD T1'!E55</f>
        <v>4.0146366649716699E-4</v>
      </c>
      <c r="J27" s="69">
        <f t="shared" si="27"/>
        <v>1.0019878782673518E-3</v>
      </c>
      <c r="L27" t="str">
        <f t="shared" si="28"/>
        <v>63 Community and civil enforcement occupations</v>
      </c>
      <c r="M27" s="69">
        <v>4.9863179770877914E-3</v>
      </c>
      <c r="N27" s="69">
        <v>5.8709324119804972E-3</v>
      </c>
      <c r="O27" s="69">
        <v>6.019103805798641E-3</v>
      </c>
      <c r="P27" s="69">
        <v>6.4089806143126787E-3</v>
      </c>
      <c r="Q27" s="69">
        <v>1.0683185622052012E-2</v>
      </c>
      <c r="R27" s="11"/>
      <c r="S27" s="69">
        <f t="shared" si="29"/>
        <v>4.6640818162533709E-3</v>
      </c>
      <c r="T27" s="69">
        <f>'RD T1'!E84</f>
        <v>4.0633508983338061E-3</v>
      </c>
      <c r="U27" s="69">
        <f t="shared" si="30"/>
        <v>8.7274327145871779E-3</v>
      </c>
      <c r="W27" t="str">
        <f t="shared" si="31"/>
        <v>63 Community and civil enforcement occupations</v>
      </c>
      <c r="X27" s="69">
        <v>2.4554844229897094E-2</v>
      </c>
      <c r="Y27" s="69">
        <v>2.3795312184832076E-2</v>
      </c>
      <c r="Z27" s="69">
        <v>2.7117216932898848E-2</v>
      </c>
      <c r="AA27" s="69">
        <v>2.8726674364846435E-2</v>
      </c>
      <c r="AB27" s="69">
        <v>3.6702047933710541E-2</v>
      </c>
      <c r="AC27" s="69"/>
      <c r="AD27" s="69">
        <f t="shared" si="32"/>
        <v>9.584831000811693E-3</v>
      </c>
      <c r="AE27" s="69">
        <f>'RD T1'!E113</f>
        <v>2.0932538145069061E-2</v>
      </c>
      <c r="AF27" s="69">
        <f t="shared" si="33"/>
        <v>3.0517369145880754E-2</v>
      </c>
      <c r="AH27" t="str">
        <f t="shared" si="34"/>
        <v>63 Community and civil enforcement occupations</v>
      </c>
      <c r="AI27" s="69">
        <v>6.7094102052470952E-3</v>
      </c>
      <c r="AJ27" s="69">
        <v>5.983393586068305E-3</v>
      </c>
      <c r="AK27" s="69">
        <v>7.8196639031018946E-3</v>
      </c>
      <c r="AL27" s="69">
        <v>6.4774395125634567E-3</v>
      </c>
      <c r="AM27" s="69">
        <v>8.2542504729964123E-3</v>
      </c>
      <c r="AN27" s="69"/>
      <c r="AO27" s="69">
        <f t="shared" si="35"/>
        <v>4.3458656989451769E-4</v>
      </c>
      <c r="AP27" s="69">
        <f>'RD T1'!E142</f>
        <v>4.3007665926413962E-3</v>
      </c>
      <c r="AQ27" s="69">
        <f t="shared" si="36"/>
        <v>4.7353531625359139E-3</v>
      </c>
      <c r="AS27" t="str">
        <f t="shared" si="37"/>
        <v>63 Community and civil enforcement occupations</v>
      </c>
      <c r="AT27" s="69">
        <v>7.3657570487254131E-3</v>
      </c>
      <c r="AU27" s="69">
        <v>6.2518959054614215E-3</v>
      </c>
      <c r="AV27" s="69">
        <v>7.9416486945293463E-3</v>
      </c>
      <c r="AW27" s="69">
        <v>6.3935078646477862E-3</v>
      </c>
      <c r="AX27" s="69">
        <v>7.0669610541643137E-3</v>
      </c>
      <c r="AY27" s="69"/>
      <c r="AZ27" s="69">
        <f t="shared" si="38"/>
        <v>-8.7468764036503256E-4</v>
      </c>
      <c r="BA27" s="69">
        <f>'RD T1'!E171</f>
        <v>4.4847406601448989E-3</v>
      </c>
      <c r="BB27" s="69">
        <f t="shared" si="39"/>
        <v>3.6100530197798663E-3</v>
      </c>
      <c r="BD27" t="str">
        <f t="shared" si="40"/>
        <v>63 Community and civil enforcement occupations</v>
      </c>
      <c r="BE27" s="69">
        <v>2.4130286238762781E-2</v>
      </c>
      <c r="BF27" s="69">
        <v>1.8482164278742125E-2</v>
      </c>
      <c r="BG27" s="69">
        <v>2.5206350573367876E-2</v>
      </c>
      <c r="BH27" s="69">
        <v>1.6641001202157998E-2</v>
      </c>
      <c r="BI27" s="69">
        <v>1.9181835981324839E-2</v>
      </c>
      <c r="BJ27" s="69"/>
      <c r="BK27" s="69">
        <f t="shared" si="41"/>
        <v>-6.0245145920430378E-3</v>
      </c>
      <c r="BL27" s="69">
        <f>'RD T1'!E200</f>
        <v>6.8791976280903793E-3</v>
      </c>
      <c r="BM27" s="69">
        <f t="shared" si="42"/>
        <v>8.5468303604734151E-4</v>
      </c>
      <c r="BO27" t="str">
        <f t="shared" si="43"/>
        <v>63 Community and civil enforcement occupations</v>
      </c>
      <c r="BP27" s="69">
        <v>3.7821121017903039E-2</v>
      </c>
      <c r="BQ27" s="69">
        <v>3.4981482019689397E-2</v>
      </c>
      <c r="BR27" s="69">
        <v>3.9656463081024204E-2</v>
      </c>
      <c r="BS27" s="69">
        <v>3.0197324807460998E-2</v>
      </c>
      <c r="BT27" s="69">
        <v>3.1172338526522979E-2</v>
      </c>
      <c r="BU27" s="69"/>
      <c r="BV27" s="69">
        <f t="shared" si="44"/>
        <v>-8.4841245545012253E-3</v>
      </c>
      <c r="BW27" s="69">
        <f>'RD T1'!E229</f>
        <v>1.4484153686095376E-2</v>
      </c>
      <c r="BX27" s="69">
        <f t="shared" si="45"/>
        <v>6.000029131594151E-3</v>
      </c>
      <c r="BZ27" t="str">
        <f t="shared" si="46"/>
        <v>63 Community and civil enforcement occupations</v>
      </c>
      <c r="CA27" s="69">
        <v>3.0344917395906175E-2</v>
      </c>
      <c r="CB27" s="69">
        <v>2.7187147863351972E-2</v>
      </c>
      <c r="CC27" s="69">
        <v>3.1779415398341733E-2</v>
      </c>
      <c r="CD27" s="69">
        <v>2.232092173042078E-2</v>
      </c>
      <c r="CE27" s="69">
        <v>1.7515748859508844E-2</v>
      </c>
      <c r="CF27" s="69"/>
      <c r="CG27" s="69">
        <f t="shared" si="47"/>
        <v>-1.4263666538832889E-2</v>
      </c>
      <c r="CH27" s="69">
        <f>'RD T1'!E258</f>
        <v>8.9168308113254137E-3</v>
      </c>
      <c r="CI27" s="69">
        <f t="shared" si="48"/>
        <v>-5.3468357275074756E-3</v>
      </c>
      <c r="CK27" t="str">
        <f t="shared" si="49"/>
        <v>63 Community and civil enforcement occupations</v>
      </c>
      <c r="CL27" s="69">
        <v>1.5738032261987552E-2</v>
      </c>
      <c r="CM27" s="69">
        <v>1.0057483313459036E-2</v>
      </c>
      <c r="CN27" s="69">
        <v>1.4734912148768207E-2</v>
      </c>
      <c r="CO27" s="69">
        <v>4.4587612626645293E-3</v>
      </c>
      <c r="CP27" s="69">
        <v>2.4184498877453569E-3</v>
      </c>
      <c r="CQ27" s="69"/>
      <c r="CR27" s="69">
        <f t="shared" si="50"/>
        <v>-1.2316462261022849E-2</v>
      </c>
      <c r="CS27" s="69">
        <f>'RD T1'!E287</f>
        <v>1.2926064637039136E-3</v>
      </c>
      <c r="CT27" s="69">
        <f t="shared" si="51"/>
        <v>-1.1023855797318936E-2</v>
      </c>
    </row>
    <row r="28" spans="1:98" x14ac:dyDescent="0.2">
      <c r="A28" s="10" t="str">
        <f>name!D24</f>
        <v>71 Sales occupations</v>
      </c>
      <c r="B28" s="69">
        <v>1.7771290329390003E-2</v>
      </c>
      <c r="C28" s="69">
        <v>2.1148326699972554E-2</v>
      </c>
      <c r="D28" s="69">
        <v>1.8501350917933441E-2</v>
      </c>
      <c r="E28" s="69">
        <v>2.3644731725738558E-2</v>
      </c>
      <c r="F28" s="69">
        <v>3.6927227434202327E-2</v>
      </c>
      <c r="G28" s="11"/>
      <c r="H28" s="69">
        <f t="shared" si="26"/>
        <v>1.8425876516268886E-2</v>
      </c>
      <c r="I28" s="69">
        <f>'RD T1'!E56</f>
        <v>1.2125004468071644E-2</v>
      </c>
      <c r="J28" s="69">
        <f t="shared" si="27"/>
        <v>3.0550880984340528E-2</v>
      </c>
      <c r="L28" t="str">
        <f t="shared" si="28"/>
        <v>71 Sales occupations</v>
      </c>
      <c r="M28" s="69">
        <v>0.24827556540834428</v>
      </c>
      <c r="N28" s="69">
        <v>0.31425203907717669</v>
      </c>
      <c r="O28" s="69">
        <v>0.31119536037669271</v>
      </c>
      <c r="P28" s="69">
        <v>0.42865237545674612</v>
      </c>
      <c r="Q28" s="69">
        <v>0.75120640855717946</v>
      </c>
      <c r="R28" s="11"/>
      <c r="S28" s="69">
        <f t="shared" si="29"/>
        <v>0.44001104818048675</v>
      </c>
      <c r="T28" s="69">
        <f>'RD T1'!E85</f>
        <v>0.23241317356081187</v>
      </c>
      <c r="U28" s="69">
        <f t="shared" si="30"/>
        <v>0.67242422174129857</v>
      </c>
      <c r="W28" t="str">
        <f t="shared" si="31"/>
        <v>71 Sales occupations</v>
      </c>
      <c r="X28" s="69">
        <v>1.1222231701732963</v>
      </c>
      <c r="Y28" s="69">
        <v>1.0173566558119576</v>
      </c>
      <c r="Z28" s="69">
        <v>1.1546355156123238</v>
      </c>
      <c r="AA28" s="69">
        <v>1.2857677435073154</v>
      </c>
      <c r="AB28" s="69">
        <v>1.7081911397906464</v>
      </c>
      <c r="AC28" s="69"/>
      <c r="AD28" s="69">
        <f t="shared" si="32"/>
        <v>0.5535556241783226</v>
      </c>
      <c r="AE28" s="69">
        <f>'RD T1'!E114</f>
        <v>0.76133752401249633</v>
      </c>
      <c r="AF28" s="69">
        <f t="shared" si="33"/>
        <v>1.3148931481908188</v>
      </c>
      <c r="AH28" t="str">
        <f t="shared" si="34"/>
        <v>71 Sales occupations</v>
      </c>
      <c r="AI28" s="69">
        <v>0.38349205659460506</v>
      </c>
      <c r="AJ28" s="69">
        <v>0.34990284587186227</v>
      </c>
      <c r="AK28" s="69">
        <v>0.40697394881050775</v>
      </c>
      <c r="AL28" s="69">
        <v>0.42469480159722567</v>
      </c>
      <c r="AM28" s="69">
        <v>0.54933619889133645</v>
      </c>
      <c r="AN28" s="69"/>
      <c r="AO28" s="69">
        <f t="shared" si="35"/>
        <v>0.1423622500808287</v>
      </c>
      <c r="AP28" s="69">
        <f>'RD T1'!E143</f>
        <v>0.24687262120018649</v>
      </c>
      <c r="AQ28" s="69">
        <f t="shared" si="36"/>
        <v>0.38923487128101519</v>
      </c>
      <c r="AS28" t="str">
        <f t="shared" si="37"/>
        <v>71 Sales occupations</v>
      </c>
      <c r="AT28" s="69">
        <v>0.34052473399376665</v>
      </c>
      <c r="AU28" s="69">
        <v>0.3041991117644457</v>
      </c>
      <c r="AV28" s="69">
        <v>0.34245555338617772</v>
      </c>
      <c r="AW28" s="69">
        <v>0.34650928397022634</v>
      </c>
      <c r="AX28" s="69">
        <v>0.44669800816433836</v>
      </c>
      <c r="AY28" s="69"/>
      <c r="AZ28" s="69">
        <f t="shared" si="38"/>
        <v>0.10424245477816063</v>
      </c>
      <c r="BA28" s="69">
        <f>'RD T1'!E172</f>
        <v>0.17834670403607475</v>
      </c>
      <c r="BB28" s="69">
        <f t="shared" si="39"/>
        <v>0.28258915881423541</v>
      </c>
      <c r="BD28" t="str">
        <f t="shared" si="40"/>
        <v>71 Sales occupations</v>
      </c>
      <c r="BE28" s="69">
        <v>2.2562434154844224</v>
      </c>
      <c r="BF28" s="69">
        <v>2.2145743142757315</v>
      </c>
      <c r="BG28" s="69">
        <v>2.2176003388554779</v>
      </c>
      <c r="BH28" s="69">
        <v>2.2912519942082668</v>
      </c>
      <c r="BI28" s="69">
        <v>2.3158437768696607</v>
      </c>
      <c r="BJ28" s="69"/>
      <c r="BK28" s="69">
        <f t="shared" si="41"/>
        <v>9.8243438014182782E-2</v>
      </c>
      <c r="BL28" s="69">
        <f>'RD T1'!E201</f>
        <v>0.99960140296560829</v>
      </c>
      <c r="BM28" s="69">
        <f t="shared" si="42"/>
        <v>1.097844840979791</v>
      </c>
      <c r="BO28" t="str">
        <f t="shared" si="43"/>
        <v>71 Sales occupations</v>
      </c>
      <c r="BP28" s="69">
        <v>2.6740028378945375</v>
      </c>
      <c r="BQ28" s="69">
        <v>2.4425808583733546</v>
      </c>
      <c r="BR28" s="69">
        <v>2.1516486613470103</v>
      </c>
      <c r="BS28" s="69">
        <v>2.2361595578472508</v>
      </c>
      <c r="BT28" s="69">
        <v>1.96539263233969</v>
      </c>
      <c r="BU28" s="69"/>
      <c r="BV28" s="69">
        <f t="shared" si="44"/>
        <v>-0.1862560290073203</v>
      </c>
      <c r="BW28" s="69">
        <f>'RD T1'!E230</f>
        <v>1.023263675084608</v>
      </c>
      <c r="BX28" s="69">
        <f t="shared" si="45"/>
        <v>0.83700764607728773</v>
      </c>
      <c r="BZ28" t="str">
        <f t="shared" si="46"/>
        <v>71 Sales occupations</v>
      </c>
      <c r="CA28" s="69">
        <v>1.7164709064531363</v>
      </c>
      <c r="CB28" s="69">
        <v>1.4820030863573974</v>
      </c>
      <c r="CC28" s="69">
        <v>1.3588126684175996</v>
      </c>
      <c r="CD28" s="69">
        <v>1.1108033165922762</v>
      </c>
      <c r="CE28" s="69">
        <v>0.4866538642334669</v>
      </c>
      <c r="CF28" s="69"/>
      <c r="CG28" s="69">
        <f t="shared" si="47"/>
        <v>-0.87215880418413272</v>
      </c>
      <c r="CH28" s="69">
        <f>'RD T1'!E259</f>
        <v>0.34244519397095347</v>
      </c>
      <c r="CI28" s="69">
        <f t="shared" si="48"/>
        <v>-0.5297136102131792</v>
      </c>
      <c r="CK28" t="str">
        <f t="shared" si="49"/>
        <v>71 Sales occupations</v>
      </c>
      <c r="CL28" s="69">
        <v>1.119784255322235</v>
      </c>
      <c r="CM28" s="69">
        <v>0.80967499753668859</v>
      </c>
      <c r="CN28" s="69">
        <v>0.83967302342376338</v>
      </c>
      <c r="CO28" s="69">
        <v>0.47061812699826383</v>
      </c>
      <c r="CP28" s="69">
        <v>0.25438950197428656</v>
      </c>
      <c r="CQ28" s="69"/>
      <c r="CR28" s="69">
        <f t="shared" si="50"/>
        <v>-0.58528352144947682</v>
      </c>
      <c r="CS28" s="69">
        <f>'RD T1'!E288</f>
        <v>0.11855747021065233</v>
      </c>
      <c r="CT28" s="69">
        <f t="shared" si="51"/>
        <v>-0.46672605123882449</v>
      </c>
    </row>
    <row r="29" spans="1:98" x14ac:dyDescent="0.2">
      <c r="A29" s="10" t="str">
        <f>name!D25</f>
        <v>72 Customer service occupations</v>
      </c>
      <c r="B29" s="69">
        <v>7.969158388241292E-3</v>
      </c>
      <c r="C29" s="69">
        <v>9.7459711464110386E-3</v>
      </c>
      <c r="D29" s="69">
        <v>1.0083150628504697E-2</v>
      </c>
      <c r="E29" s="69">
        <v>1.6950011724471446E-2</v>
      </c>
      <c r="F29" s="69">
        <v>3.0697781901503643E-2</v>
      </c>
      <c r="G29" s="11"/>
      <c r="H29" s="69">
        <f>F29-D29</f>
        <v>2.0614631272998944E-2</v>
      </c>
      <c r="I29" s="69">
        <f>'RD T1'!E57</f>
        <v>8.6105896388404025E-3</v>
      </c>
      <c r="J29" s="69">
        <f t="shared" si="27"/>
        <v>2.9225220911839347E-2</v>
      </c>
      <c r="L29" t="str">
        <f t="shared" si="28"/>
        <v>72 Customer service occupations</v>
      </c>
      <c r="M29" s="69">
        <v>7.8570349904131212E-2</v>
      </c>
      <c r="N29" s="69">
        <v>0.10693087963895305</v>
      </c>
      <c r="O29" s="69">
        <v>0.11126540155144744</v>
      </c>
      <c r="P29" s="69">
        <v>0.16016394406995424</v>
      </c>
      <c r="Q29" s="69">
        <v>0.27559519538000832</v>
      </c>
      <c r="R29" s="11"/>
      <c r="S29" s="69">
        <f t="shared" si="29"/>
        <v>0.16432979382856089</v>
      </c>
      <c r="T29" s="69">
        <f>'RD T1'!E86</f>
        <v>8.7888752538608825E-2</v>
      </c>
      <c r="U29" s="69">
        <f t="shared" si="30"/>
        <v>0.25221854636716973</v>
      </c>
      <c r="W29" t="str">
        <f t="shared" si="31"/>
        <v>72 Customer service occupations</v>
      </c>
      <c r="X29" s="69">
        <v>0.3919126820989321</v>
      </c>
      <c r="Y29" s="69">
        <v>0.39915142596639014</v>
      </c>
      <c r="Z29" s="69">
        <v>0.47314131853634722</v>
      </c>
      <c r="AA29" s="69">
        <v>0.56843610696787505</v>
      </c>
      <c r="AB29" s="69">
        <v>0.76860112192289909</v>
      </c>
      <c r="AC29" s="69"/>
      <c r="AD29" s="69">
        <f t="shared" si="32"/>
        <v>0.29545980338655187</v>
      </c>
      <c r="AE29" s="69">
        <f>'RD T1'!E115</f>
        <v>0.32125357941665872</v>
      </c>
      <c r="AF29" s="69">
        <f t="shared" si="33"/>
        <v>0.61671338280321053</v>
      </c>
      <c r="AH29" t="str">
        <f t="shared" si="34"/>
        <v>72 Customer service occupations</v>
      </c>
      <c r="AI29" s="69">
        <v>0.11133397013809332</v>
      </c>
      <c r="AJ29" s="69">
        <v>0.11307018772796665</v>
      </c>
      <c r="AK29" s="69">
        <v>0.14154070735636973</v>
      </c>
      <c r="AL29" s="69">
        <v>0.16719796711460858</v>
      </c>
      <c r="AM29" s="69">
        <v>0.22720417853772806</v>
      </c>
      <c r="AN29" s="69"/>
      <c r="AO29" s="69">
        <f t="shared" si="35"/>
        <v>8.5663471181358336E-2</v>
      </c>
      <c r="AP29" s="69">
        <f>'RD T1'!E144</f>
        <v>9.7967268339202732E-2</v>
      </c>
      <c r="AQ29" s="69">
        <f t="shared" si="36"/>
        <v>0.18363073952056108</v>
      </c>
      <c r="AS29" t="str">
        <f t="shared" si="37"/>
        <v>72 Customer service occupations</v>
      </c>
      <c r="AT29" s="69">
        <v>0.20868811877157883</v>
      </c>
      <c r="AU29" s="69">
        <v>0.2027138772495776</v>
      </c>
      <c r="AV29" s="69">
        <v>0.22159115013400241</v>
      </c>
      <c r="AW29" s="69">
        <v>0.27207967864513261</v>
      </c>
      <c r="AX29" s="69">
        <v>0.32598257222309046</v>
      </c>
      <c r="AY29" s="69"/>
      <c r="AZ29" s="69">
        <f t="shared" si="38"/>
        <v>0.10439142208908805</v>
      </c>
      <c r="BA29" s="69">
        <f>'RD T1'!E173</f>
        <v>0.12954149436961465</v>
      </c>
      <c r="BB29" s="69">
        <f t="shared" si="39"/>
        <v>0.23393291645870271</v>
      </c>
      <c r="BD29" t="str">
        <f t="shared" si="40"/>
        <v>72 Customer service occupations</v>
      </c>
      <c r="BE29" s="69">
        <v>0.62514361271773522</v>
      </c>
      <c r="BF29" s="69">
        <v>0.6902445993753612</v>
      </c>
      <c r="BG29" s="69">
        <v>0.68636338098825767</v>
      </c>
      <c r="BH29" s="69">
        <v>0.7978546262827465</v>
      </c>
      <c r="BI29" s="69">
        <v>0.90399435746156609</v>
      </c>
      <c r="BJ29" s="69"/>
      <c r="BK29" s="69">
        <f t="shared" si="41"/>
        <v>0.21763097647330842</v>
      </c>
      <c r="BL29" s="69">
        <f>'RD T1'!E202</f>
        <v>0.33910898291566638</v>
      </c>
      <c r="BM29" s="69">
        <f t="shared" si="42"/>
        <v>0.5567399593889748</v>
      </c>
      <c r="BO29" t="str">
        <f t="shared" si="43"/>
        <v>72 Customer service occupations</v>
      </c>
      <c r="BP29" s="69">
        <v>0.70192888163032519</v>
      </c>
      <c r="BQ29" s="69">
        <v>0.76450661189038105</v>
      </c>
      <c r="BR29" s="69">
        <v>0.67159766270496768</v>
      </c>
      <c r="BS29" s="69">
        <v>0.76038180038535719</v>
      </c>
      <c r="BT29" s="69">
        <v>0.73521221460662489</v>
      </c>
      <c r="BU29" s="69"/>
      <c r="BV29" s="69">
        <f t="shared" si="44"/>
        <v>6.3614551901657213E-2</v>
      </c>
      <c r="BW29" s="69">
        <f>'RD T1'!E231</f>
        <v>0.35576561373614612</v>
      </c>
      <c r="BX29" s="69">
        <f t="shared" si="45"/>
        <v>0.41938016563780334</v>
      </c>
      <c r="BZ29" t="str">
        <f t="shared" si="46"/>
        <v>72 Customer service occupations</v>
      </c>
      <c r="CA29" s="69">
        <v>0.36645624738109162</v>
      </c>
      <c r="CB29" s="69">
        <v>0.34270715013273478</v>
      </c>
      <c r="CC29" s="69">
        <v>0.33459292509036126</v>
      </c>
      <c r="CD29" s="69">
        <v>0.31468240343792203</v>
      </c>
      <c r="CE29" s="69">
        <v>0.26127386042939066</v>
      </c>
      <c r="CF29" s="69"/>
      <c r="CG29" s="69">
        <f t="shared" si="47"/>
        <v>-7.3319064660970601E-2</v>
      </c>
      <c r="CH29" s="69">
        <f>'RD T1'!E260</f>
        <v>0.10074344852849244</v>
      </c>
      <c r="CI29" s="69">
        <f t="shared" si="48"/>
        <v>2.7424383867521843E-2</v>
      </c>
      <c r="CK29" t="str">
        <f t="shared" si="49"/>
        <v>72 Customer service occupations</v>
      </c>
      <c r="CL29" s="69">
        <v>0.15935895528062968</v>
      </c>
      <c r="CM29" s="69">
        <v>0.15965083272337161</v>
      </c>
      <c r="CN29" s="69">
        <v>0.18949402600349338</v>
      </c>
      <c r="CO29" s="69">
        <v>0.16401615568195338</v>
      </c>
      <c r="CP29" s="69">
        <v>0.15257478498178859</v>
      </c>
      <c r="CQ29" s="69"/>
      <c r="CR29" s="69">
        <f t="shared" si="50"/>
        <v>-3.6919241021704796E-2</v>
      </c>
      <c r="CS29" s="69">
        <f>'RD T1'!E289</f>
        <v>5.5283297894985907E-2</v>
      </c>
      <c r="CT29" s="69">
        <f t="shared" si="51"/>
        <v>1.8364056873281111E-2</v>
      </c>
    </row>
    <row r="30" spans="1:98" x14ac:dyDescent="0.2">
      <c r="A30" s="10" t="str">
        <f>name!D26</f>
        <v>81 Process, plant and machine operatives</v>
      </c>
      <c r="B30" s="69">
        <v>7.3695659584830072E-3</v>
      </c>
      <c r="C30" s="69">
        <v>9.8509850224135706E-3</v>
      </c>
      <c r="D30" s="69">
        <v>8.5340706143457162E-3</v>
      </c>
      <c r="E30" s="69">
        <v>1.3205960612406469E-2</v>
      </c>
      <c r="F30" s="69">
        <v>2.8525866161086589E-2</v>
      </c>
      <c r="G30" s="11"/>
      <c r="H30" s="69">
        <f t="shared" si="26"/>
        <v>1.9991795546740875E-2</v>
      </c>
      <c r="I30" s="69">
        <f>'RD T1'!E58</f>
        <v>9.4422485196116578E-3</v>
      </c>
      <c r="J30" s="69">
        <f t="shared" si="27"/>
        <v>2.9434044066352534E-2</v>
      </c>
      <c r="L30" t="str">
        <f t="shared" si="28"/>
        <v>81 Process, plant and machine operatives</v>
      </c>
      <c r="M30" s="69">
        <v>6.7081517649729069E-2</v>
      </c>
      <c r="N30" s="69">
        <v>8.717719834274365E-2</v>
      </c>
      <c r="O30" s="69">
        <v>7.5830632551983357E-2</v>
      </c>
      <c r="P30" s="69">
        <v>0.12832581939712381</v>
      </c>
      <c r="Q30" s="69">
        <v>0.24316821785970671</v>
      </c>
      <c r="R30" s="11"/>
      <c r="S30" s="69">
        <f t="shared" si="29"/>
        <v>0.16733758530772336</v>
      </c>
      <c r="T30" s="69">
        <f>'RD T1'!E87</f>
        <v>7.5949020645808482E-2</v>
      </c>
      <c r="U30" s="69">
        <f t="shared" si="30"/>
        <v>0.24328660595353185</v>
      </c>
      <c r="W30" t="str">
        <f t="shared" si="31"/>
        <v>81 Process, plant and machine operatives</v>
      </c>
      <c r="X30" s="69">
        <v>0.20767759416256701</v>
      </c>
      <c r="Y30" s="69">
        <v>0.1883600364042769</v>
      </c>
      <c r="Z30" s="69">
        <v>0.1824555098061274</v>
      </c>
      <c r="AA30" s="69">
        <v>0.27469222212453842</v>
      </c>
      <c r="AB30" s="69">
        <v>0.45282313252380568</v>
      </c>
      <c r="AC30" s="69"/>
      <c r="AD30" s="69">
        <f t="shared" si="32"/>
        <v>0.27036762271767828</v>
      </c>
      <c r="AE30" s="69">
        <f>'RD T1'!E116</f>
        <v>0.1748891081309043</v>
      </c>
      <c r="AF30" s="69">
        <f t="shared" si="33"/>
        <v>0.44525673084858258</v>
      </c>
      <c r="AH30" t="str">
        <f t="shared" si="34"/>
        <v>81 Process, plant and machine operatives</v>
      </c>
      <c r="AI30" s="69">
        <v>9.1247244601319971E-2</v>
      </c>
      <c r="AJ30" s="69">
        <v>8.4965633958723835E-2</v>
      </c>
      <c r="AK30" s="69">
        <v>8.1931651743157974E-2</v>
      </c>
      <c r="AL30" s="69">
        <v>0.11005622138357234</v>
      </c>
      <c r="AM30" s="69">
        <v>0.15078127451637766</v>
      </c>
      <c r="AN30" s="69"/>
      <c r="AO30" s="69">
        <f t="shared" si="35"/>
        <v>6.8849622773219682E-2</v>
      </c>
      <c r="AP30" s="69">
        <f>'RD T1'!E145</f>
        <v>5.6279815863536316E-2</v>
      </c>
      <c r="AQ30" s="69">
        <f t="shared" si="36"/>
        <v>0.12512943863675599</v>
      </c>
      <c r="AS30" t="str">
        <f t="shared" si="37"/>
        <v>81 Process, plant and machine operatives</v>
      </c>
      <c r="AT30" s="69">
        <v>0.22612545058069788</v>
      </c>
      <c r="AU30" s="69">
        <v>0.19218549113657421</v>
      </c>
      <c r="AV30" s="69">
        <v>0.17934229168287455</v>
      </c>
      <c r="AW30" s="69">
        <v>0.22352755866998134</v>
      </c>
      <c r="AX30" s="69">
        <v>0.29365115589708829</v>
      </c>
      <c r="AY30" s="69"/>
      <c r="AZ30" s="69">
        <f t="shared" si="38"/>
        <v>0.11430886421421374</v>
      </c>
      <c r="BA30" s="69">
        <f>'RD T1'!E174</f>
        <v>0.11674653720041285</v>
      </c>
      <c r="BB30" s="69">
        <f t="shared" si="39"/>
        <v>0.2310554014146266</v>
      </c>
      <c r="BD30" t="str">
        <f t="shared" si="40"/>
        <v>81 Process, plant and machine operatives</v>
      </c>
      <c r="BE30" s="69">
        <v>1.2892085908166444</v>
      </c>
      <c r="BF30" s="69">
        <v>1.3151038867148954</v>
      </c>
      <c r="BG30" s="69">
        <v>1.1471936922349169</v>
      </c>
      <c r="BH30" s="69">
        <v>1.3833239679296008</v>
      </c>
      <c r="BI30" s="69">
        <v>1.5359321880163053</v>
      </c>
      <c r="BJ30" s="69"/>
      <c r="BK30" s="69">
        <f t="shared" si="41"/>
        <v>0.38873849578138842</v>
      </c>
      <c r="BL30" s="69">
        <f>'RD T1'!E203</f>
        <v>0.52754626232299018</v>
      </c>
      <c r="BM30" s="69">
        <f t="shared" si="42"/>
        <v>0.91628475810437859</v>
      </c>
      <c r="BO30" t="str">
        <f t="shared" si="43"/>
        <v>81 Process, plant and machine operatives</v>
      </c>
      <c r="BP30" s="69">
        <v>1.916808355706235</v>
      </c>
      <c r="BQ30" s="69">
        <v>1.9021385497637739</v>
      </c>
      <c r="BR30" s="69">
        <v>1.5612299406310455</v>
      </c>
      <c r="BS30" s="69">
        <v>1.8882345392518469</v>
      </c>
      <c r="BT30" s="69">
        <v>1.7862286787119424</v>
      </c>
      <c r="BU30" s="69"/>
      <c r="BV30" s="69">
        <f t="shared" si="44"/>
        <v>0.22499873808089688</v>
      </c>
      <c r="BW30" s="69">
        <f>'RD T1'!E232</f>
        <v>0.76263681909571934</v>
      </c>
      <c r="BX30" s="69">
        <f t="shared" si="45"/>
        <v>0.98763555717661622</v>
      </c>
      <c r="BZ30" t="str">
        <f t="shared" si="46"/>
        <v>81 Process, plant and machine operatives</v>
      </c>
      <c r="CA30" s="69">
        <v>1.6392464233597832</v>
      </c>
      <c r="CB30" s="69">
        <v>1.3848445598748431</v>
      </c>
      <c r="CC30" s="69">
        <v>1.2057607051087005</v>
      </c>
      <c r="CD30" s="69">
        <v>1.1192134855055758</v>
      </c>
      <c r="CE30" s="69">
        <v>0.54007584530849484</v>
      </c>
      <c r="CF30" s="69"/>
      <c r="CG30" s="69">
        <f t="shared" si="47"/>
        <v>-0.66568485980020564</v>
      </c>
      <c r="CH30" s="69">
        <f>'RD T1'!E261</f>
        <v>0.34716487131299267</v>
      </c>
      <c r="CI30" s="69">
        <f t="shared" si="48"/>
        <v>-0.31851998848721297</v>
      </c>
      <c r="CK30" t="str">
        <f t="shared" si="49"/>
        <v>81 Process, plant and machine operatives</v>
      </c>
      <c r="CL30" s="69">
        <v>1.2657191053086936</v>
      </c>
      <c r="CM30" s="69">
        <v>0.83755021434648391</v>
      </c>
      <c r="CN30" s="69">
        <v>0.75417541756076689</v>
      </c>
      <c r="CO30" s="69">
        <v>0.30158368964486976</v>
      </c>
      <c r="CP30" s="69">
        <v>0.10389420853399647</v>
      </c>
      <c r="CQ30" s="69"/>
      <c r="CR30" s="69">
        <f t="shared" si="50"/>
        <v>-0.65028120902677045</v>
      </c>
      <c r="CS30" s="69">
        <f>'RD T1'!E290</f>
        <v>7.1975118420624914E-2</v>
      </c>
      <c r="CT30" s="69">
        <f t="shared" si="51"/>
        <v>-0.57830609060614557</v>
      </c>
    </row>
    <row r="31" spans="1:98" x14ac:dyDescent="0.2">
      <c r="A31" s="10" t="str">
        <f>name!D27</f>
        <v>82 Transport and mobile machine drivers and operatives</v>
      </c>
      <c r="B31" s="69">
        <v>9.9775450332457716E-3</v>
      </c>
      <c r="C31" s="69">
        <v>1.591314290534292E-2</v>
      </c>
      <c r="D31" s="69">
        <v>1.196024858669196E-2</v>
      </c>
      <c r="E31" s="69">
        <v>1.8717471801363024E-2</v>
      </c>
      <c r="F31" s="69">
        <v>3.2938207341123231E-2</v>
      </c>
      <c r="G31" s="11"/>
      <c r="H31" s="69">
        <f t="shared" si="26"/>
        <v>2.0977958754431272E-2</v>
      </c>
      <c r="I31" s="69">
        <f>'RD T1'!E59</f>
        <v>1.3413954245814229E-2</v>
      </c>
      <c r="J31" s="69">
        <f t="shared" si="27"/>
        <v>3.4391913000245501E-2</v>
      </c>
      <c r="L31" t="str">
        <f t="shared" si="28"/>
        <v>82 Transport and mobile machine drivers and operatives</v>
      </c>
      <c r="M31" s="69">
        <v>6.7733541444448125E-2</v>
      </c>
      <c r="N31" s="69">
        <v>9.7339721716361349E-2</v>
      </c>
      <c r="O31" s="69">
        <v>7.8129800275049732E-2</v>
      </c>
      <c r="P31" s="69">
        <v>0.11825521577010339</v>
      </c>
      <c r="Q31" s="69">
        <v>0.21509470537743805</v>
      </c>
      <c r="R31" s="11"/>
      <c r="S31" s="69">
        <f t="shared" si="29"/>
        <v>0.13696490510238832</v>
      </c>
      <c r="T31" s="69">
        <f>'RD T1'!E88</f>
        <v>8.4523974645390521E-2</v>
      </c>
      <c r="U31" s="69">
        <f t="shared" si="30"/>
        <v>0.22148887974777884</v>
      </c>
      <c r="W31" t="str">
        <f t="shared" si="31"/>
        <v>82 Transport and mobile machine drivers and operatives</v>
      </c>
      <c r="X31" s="69">
        <v>0.23764962572633899</v>
      </c>
      <c r="Y31" s="69">
        <v>0.27693421395169959</v>
      </c>
      <c r="Z31" s="69">
        <v>0.2709307627147346</v>
      </c>
      <c r="AA31" s="69">
        <v>0.34919260152373383</v>
      </c>
      <c r="AB31" s="69">
        <v>0.53847589819717034</v>
      </c>
      <c r="AC31" s="69"/>
      <c r="AD31" s="69">
        <f t="shared" si="32"/>
        <v>0.26754513548243575</v>
      </c>
      <c r="AE31" s="69">
        <f>'RD T1'!E117</f>
        <v>0.26146812943464653</v>
      </c>
      <c r="AF31" s="69">
        <f t="shared" si="33"/>
        <v>0.52901326491708223</v>
      </c>
      <c r="AH31" t="str">
        <f t="shared" si="34"/>
        <v>82 Transport and mobile machine drivers and operatives</v>
      </c>
      <c r="AI31" s="69">
        <v>0.11800643640771979</v>
      </c>
      <c r="AJ31" s="69">
        <v>0.13019081387016884</v>
      </c>
      <c r="AK31" s="69">
        <v>0.12223087334143486</v>
      </c>
      <c r="AL31" s="69">
        <v>0.14896624983660992</v>
      </c>
      <c r="AM31" s="69">
        <v>0.19123581161692696</v>
      </c>
      <c r="AN31" s="69"/>
      <c r="AO31" s="69">
        <f t="shared" si="35"/>
        <v>6.9004938275492103E-2</v>
      </c>
      <c r="AP31" s="69">
        <f>'RD T1'!E146</f>
        <v>0.10055480897021901</v>
      </c>
      <c r="AQ31" s="69">
        <f t="shared" si="36"/>
        <v>0.1695597472457111</v>
      </c>
      <c r="AS31" t="str">
        <f t="shared" si="37"/>
        <v>82 Transport and mobile machine drivers and operatives</v>
      </c>
      <c r="AT31" s="69">
        <v>0.20290181039696273</v>
      </c>
      <c r="AU31" s="69">
        <v>0.20817736493985961</v>
      </c>
      <c r="AV31" s="69">
        <v>0.19558264876322523</v>
      </c>
      <c r="AW31" s="69">
        <v>0.22566691728762892</v>
      </c>
      <c r="AX31" s="69">
        <v>0.276845293648732</v>
      </c>
      <c r="AY31" s="69"/>
      <c r="AZ31" s="69">
        <f t="shared" si="38"/>
        <v>8.1262644885506774E-2</v>
      </c>
      <c r="BA31" s="69">
        <f>'RD T1'!E175</f>
        <v>0.15394321976501965</v>
      </c>
      <c r="BB31" s="69">
        <f t="shared" si="39"/>
        <v>0.23520586465052642</v>
      </c>
      <c r="BD31" t="str">
        <f t="shared" si="40"/>
        <v>82 Transport and mobile machine drivers and operatives</v>
      </c>
      <c r="BE31" s="69">
        <v>1.0229046949883416</v>
      </c>
      <c r="BF31" s="69">
        <v>1.2049582463489148</v>
      </c>
      <c r="BG31" s="69">
        <v>1.0898189643418523</v>
      </c>
      <c r="BH31" s="69">
        <v>1.2718174784849907</v>
      </c>
      <c r="BI31" s="69">
        <v>1.4729609249763074</v>
      </c>
      <c r="BJ31" s="69"/>
      <c r="BK31" s="69">
        <f t="shared" si="41"/>
        <v>0.38314196063445505</v>
      </c>
      <c r="BL31" s="69">
        <f>'RD T1'!E204</f>
        <v>0.67272539527974207</v>
      </c>
      <c r="BM31" s="69">
        <f t="shared" si="42"/>
        <v>1.0558673559141971</v>
      </c>
      <c r="BO31" t="str">
        <f t="shared" si="43"/>
        <v>82 Transport and mobile machine drivers and operatives</v>
      </c>
      <c r="BP31" s="69">
        <v>1.7750806649561566</v>
      </c>
      <c r="BQ31" s="69">
        <v>2.0285363883287015</v>
      </c>
      <c r="BR31" s="69">
        <v>1.6876069014216828</v>
      </c>
      <c r="BS31" s="69">
        <v>1.9796508463578368</v>
      </c>
      <c r="BT31" s="69">
        <v>2.0379678445306122</v>
      </c>
      <c r="BU31" s="69"/>
      <c r="BV31" s="69">
        <f t="shared" si="44"/>
        <v>0.3503609431089294</v>
      </c>
      <c r="BW31" s="69">
        <f>'RD T1'!E233</f>
        <v>1.1231640703212145</v>
      </c>
      <c r="BX31" s="69">
        <f t="shared" si="45"/>
        <v>1.4735250134301439</v>
      </c>
      <c r="BZ31" t="str">
        <f t="shared" si="46"/>
        <v>82 Transport and mobile machine drivers and operatives</v>
      </c>
      <c r="CA31" s="69">
        <v>1.6958002192205186</v>
      </c>
      <c r="CB31" s="69">
        <v>1.5734731182873409</v>
      </c>
      <c r="CC31" s="69">
        <v>1.4044646808482169</v>
      </c>
      <c r="CD31" s="69">
        <v>1.2241404512643996</v>
      </c>
      <c r="CE31" s="69">
        <v>0.89790290553906482</v>
      </c>
      <c r="CF31" s="69"/>
      <c r="CG31" s="69">
        <f t="shared" si="47"/>
        <v>-0.50656177530915203</v>
      </c>
      <c r="CH31" s="69">
        <f>'RD T1'!E262</f>
        <v>0.52643931427777257</v>
      </c>
      <c r="CI31" s="69">
        <f t="shared" si="48"/>
        <v>1.9877538968620545E-2</v>
      </c>
      <c r="CK31" t="str">
        <f t="shared" si="49"/>
        <v>82 Transport and mobile machine drivers and operatives</v>
      </c>
      <c r="CL31" s="69">
        <v>1.0787793710592886</v>
      </c>
      <c r="CM31" s="69">
        <v>1.0882461164992696</v>
      </c>
      <c r="CN31" s="69">
        <v>1.0005419823133919</v>
      </c>
      <c r="CO31" s="69">
        <v>0.61906524797839024</v>
      </c>
      <c r="CP31" s="69">
        <v>0.28996279517228457</v>
      </c>
      <c r="CQ31" s="69"/>
      <c r="CR31" s="69">
        <f t="shared" si="50"/>
        <v>-0.71057918714110735</v>
      </c>
      <c r="CS31" s="69">
        <f>'RD T1'!E291</f>
        <v>0.22326804475399475</v>
      </c>
      <c r="CT31" s="69">
        <f t="shared" si="51"/>
        <v>-0.48731114238711259</v>
      </c>
    </row>
    <row r="32" spans="1:98" x14ac:dyDescent="0.2">
      <c r="A32" s="10" t="str">
        <f>name!D28</f>
        <v>91 Elementary trades and related occupations</v>
      </c>
      <c r="B32" s="69">
        <v>1.1123061263182471E-4</v>
      </c>
      <c r="C32" s="69">
        <v>1.129700917742026E-4</v>
      </c>
      <c r="D32" s="69">
        <v>8.8746143887046775E-5</v>
      </c>
      <c r="E32" s="69">
        <v>5.6247329007350273E-4</v>
      </c>
      <c r="F32" s="69">
        <v>1.5365898424614581E-3</v>
      </c>
      <c r="G32" s="11"/>
      <c r="H32" s="69">
        <f t="shared" si="26"/>
        <v>1.4478436985744113E-3</v>
      </c>
      <c r="I32" s="69">
        <f>'RD T1'!E60</f>
        <v>5.7314060512920551E-4</v>
      </c>
      <c r="J32" s="69">
        <f t="shared" si="27"/>
        <v>2.0209843037036169E-3</v>
      </c>
      <c r="L32" t="str">
        <f t="shared" si="28"/>
        <v>91 Elementary trades and related occupations</v>
      </c>
      <c r="M32" s="69">
        <v>3.4148889980477694E-2</v>
      </c>
      <c r="N32" s="69">
        <v>4.2512940440101739E-2</v>
      </c>
      <c r="O32" s="69">
        <v>2.7988642451603325E-2</v>
      </c>
      <c r="P32" s="69">
        <v>7.1596631267513866E-2</v>
      </c>
      <c r="Q32" s="69">
        <v>0.17463782902225244</v>
      </c>
      <c r="R32" s="11"/>
      <c r="S32" s="69">
        <f t="shared" si="29"/>
        <v>0.14664918657064913</v>
      </c>
      <c r="T32" s="69">
        <f>'RD T1'!E89</f>
        <v>5.8911826608486546E-2</v>
      </c>
      <c r="U32" s="69">
        <f t="shared" si="30"/>
        <v>0.20556101317913567</v>
      </c>
      <c r="W32" t="str">
        <f t="shared" si="31"/>
        <v>91 Elementary trades and related occupations</v>
      </c>
      <c r="X32" s="69">
        <v>0.1295306123558386</v>
      </c>
      <c r="Y32" s="69">
        <v>0.10323367334157887</v>
      </c>
      <c r="Z32" s="69">
        <v>9.1213832673455897E-2</v>
      </c>
      <c r="AA32" s="69">
        <v>0.26791983560538546</v>
      </c>
      <c r="AB32" s="69">
        <v>0.43608248733453703</v>
      </c>
      <c r="AC32" s="69"/>
      <c r="AD32" s="69">
        <f t="shared" si="32"/>
        <v>0.34486865466108113</v>
      </c>
      <c r="AE32" s="69">
        <f>'RD T1'!E118</f>
        <v>0.22353105589885944</v>
      </c>
      <c r="AF32" s="69">
        <f t="shared" si="33"/>
        <v>0.56839971055994054</v>
      </c>
      <c r="AH32" t="str">
        <f t="shared" si="34"/>
        <v>91 Elementary trades and related occupations</v>
      </c>
      <c r="AI32" s="69">
        <v>9.2284403988776076E-2</v>
      </c>
      <c r="AJ32" s="69">
        <v>7.5503315004354365E-2</v>
      </c>
      <c r="AK32" s="69">
        <v>6.1932403042369168E-2</v>
      </c>
      <c r="AL32" s="69">
        <v>0.16350920503125774</v>
      </c>
      <c r="AM32" s="69">
        <v>0.25704919723434033</v>
      </c>
      <c r="AN32" s="69"/>
      <c r="AO32" s="69">
        <f t="shared" si="35"/>
        <v>0.19511679419197117</v>
      </c>
      <c r="AP32" s="69">
        <f>'RD T1'!E147</f>
        <v>0.13195751308475356</v>
      </c>
      <c r="AQ32" s="69">
        <f t="shared" si="36"/>
        <v>0.32707430727672471</v>
      </c>
      <c r="AS32" t="str">
        <f t="shared" si="37"/>
        <v>91 Elementary trades and related occupations</v>
      </c>
      <c r="AT32" s="69">
        <v>0.10748365787391866</v>
      </c>
      <c r="AU32" s="69">
        <v>8.8621542891833147E-2</v>
      </c>
      <c r="AV32" s="69">
        <v>7.8818951129608586E-2</v>
      </c>
      <c r="AW32" s="69">
        <v>0.2019446560151868</v>
      </c>
      <c r="AX32" s="69">
        <v>0.29990156949694807</v>
      </c>
      <c r="AY32" s="69"/>
      <c r="AZ32" s="69">
        <f t="shared" si="38"/>
        <v>0.2210826183673395</v>
      </c>
      <c r="BA32" s="69">
        <f>'RD T1'!E176</f>
        <v>0.14253749528036319</v>
      </c>
      <c r="BB32" s="69">
        <f t="shared" si="39"/>
        <v>0.36362011364770269</v>
      </c>
      <c r="BD32" t="str">
        <f t="shared" si="40"/>
        <v>91 Elementary trades and related occupations</v>
      </c>
      <c r="BE32" s="69">
        <v>0.46429071961077434</v>
      </c>
      <c r="BF32" s="69">
        <v>0.45518468531396283</v>
      </c>
      <c r="BG32" s="69">
        <v>0.3677135184574804</v>
      </c>
      <c r="BH32" s="69">
        <v>0.69667053783077959</v>
      </c>
      <c r="BI32" s="69">
        <v>0.93200577916875826</v>
      </c>
      <c r="BJ32" s="69"/>
      <c r="BK32" s="69">
        <f t="shared" si="41"/>
        <v>0.56429226071127792</v>
      </c>
      <c r="BL32" s="69">
        <f>'RD T1'!E205</f>
        <v>0.32798692122056755</v>
      </c>
      <c r="BM32" s="69">
        <f t="shared" si="42"/>
        <v>0.89227918193184541</v>
      </c>
      <c r="BO32" t="str">
        <f t="shared" si="43"/>
        <v>91 Elementary trades and related occupations</v>
      </c>
      <c r="BP32" s="69">
        <v>0.84655555080893874</v>
      </c>
      <c r="BQ32" s="69">
        <v>0.77479259789367283</v>
      </c>
      <c r="BR32" s="69">
        <v>0.63060604520848018</v>
      </c>
      <c r="BS32" s="69">
        <v>1.1944357520203388</v>
      </c>
      <c r="BT32" s="69">
        <v>1.382788610434045</v>
      </c>
      <c r="BU32" s="69"/>
      <c r="BV32" s="69">
        <f t="shared" si="44"/>
        <v>0.75218256522556481</v>
      </c>
      <c r="BW32" s="69">
        <f>'RD T1'!E234</f>
        <v>0.51897334184534738</v>
      </c>
      <c r="BX32" s="69">
        <f t="shared" si="45"/>
        <v>1.2711559070709122</v>
      </c>
      <c r="BZ32" t="str">
        <f t="shared" si="46"/>
        <v>91 Elementary trades and related occupations</v>
      </c>
      <c r="CA32" s="69">
        <v>1.083847618748532</v>
      </c>
      <c r="CB32" s="69">
        <v>0.90335822342052063</v>
      </c>
      <c r="CC32" s="69">
        <v>0.7646879211447275</v>
      </c>
      <c r="CD32" s="69">
        <v>1.1832166978889889</v>
      </c>
      <c r="CE32" s="69">
        <v>1.0007874454226087</v>
      </c>
      <c r="CF32" s="69"/>
      <c r="CG32" s="69">
        <f t="shared" si="47"/>
        <v>0.23609952427788117</v>
      </c>
      <c r="CH32" s="69">
        <f>'RD T1'!E263</f>
        <v>0.4769759525140268</v>
      </c>
      <c r="CI32" s="69">
        <f t="shared" si="48"/>
        <v>0.71307547679190797</v>
      </c>
      <c r="CK32" t="str">
        <f t="shared" si="49"/>
        <v>91 Elementary trades and related occupations</v>
      </c>
      <c r="CL32" s="69">
        <v>0.83431064702336699</v>
      </c>
      <c r="CM32" s="69">
        <v>0.61088656729349211</v>
      </c>
      <c r="CN32" s="69">
        <v>0.57709315487330504</v>
      </c>
      <c r="CO32" s="69">
        <v>0.72043647954867052</v>
      </c>
      <c r="CP32" s="69">
        <v>0.58065890259527142</v>
      </c>
      <c r="CQ32" s="69"/>
      <c r="CR32" s="69">
        <f t="shared" si="50"/>
        <v>3.5657477219663836E-3</v>
      </c>
      <c r="CS32" s="69">
        <f>'RD T1'!E292</f>
        <v>0.23999857747800121</v>
      </c>
      <c r="CT32" s="69">
        <f t="shared" si="51"/>
        <v>0.2435643251999676</v>
      </c>
    </row>
    <row r="33" spans="1:98" x14ac:dyDescent="0.2">
      <c r="A33" s="10" t="str">
        <f>name!D29</f>
        <v>92 Elementary administration and service occupations</v>
      </c>
      <c r="B33" s="69">
        <v>7.3213183472807947E-3</v>
      </c>
      <c r="C33" s="69">
        <v>1.1084436692565003E-2</v>
      </c>
      <c r="D33" s="69">
        <v>9.7668459761285891E-3</v>
      </c>
      <c r="E33" s="69">
        <v>1.2277590290714123E-2</v>
      </c>
      <c r="F33" s="69">
        <v>1.953211238970913E-2</v>
      </c>
      <c r="G33" s="11"/>
      <c r="H33" s="69">
        <f t="shared" ref="H33" si="52">F33-D33</f>
        <v>9.7652664135805412E-3</v>
      </c>
      <c r="I33" s="69">
        <f>'RD T1'!E61</f>
        <v>7.5286514374090004E-3</v>
      </c>
      <c r="J33" s="69">
        <f t="shared" ref="J33" si="53">SUM(H33:I33)</f>
        <v>1.7293917850989542E-2</v>
      </c>
      <c r="L33" t="str">
        <f t="shared" ref="L33" si="54">A33</f>
        <v>92 Elementary administration and service occupations</v>
      </c>
      <c r="M33" s="69">
        <v>0.19658557386205894</v>
      </c>
      <c r="N33" s="69">
        <v>0.31115712639335796</v>
      </c>
      <c r="O33" s="69">
        <v>0.29637092862330722</v>
      </c>
      <c r="P33" s="69">
        <v>0.40313957895552621</v>
      </c>
      <c r="Q33" s="69">
        <v>0.78542932763795659</v>
      </c>
      <c r="R33" s="11"/>
      <c r="S33" s="69">
        <f t="shared" ref="S33" si="55">Q33-O33</f>
        <v>0.48905839901464937</v>
      </c>
      <c r="T33" s="69">
        <f>'RD T1'!E90</f>
        <v>0.2791444371256171</v>
      </c>
      <c r="U33" s="69">
        <f t="shared" ref="U33" si="56">SUM(S33:T33)</f>
        <v>0.76820283614026641</v>
      </c>
      <c r="W33" t="str">
        <f t="shared" ref="W33" si="57">A33</f>
        <v>92 Elementary administration and service occupations</v>
      </c>
      <c r="X33" s="69">
        <v>0.85200111181934801</v>
      </c>
      <c r="Y33" s="69">
        <v>0.96528438948375095</v>
      </c>
      <c r="Z33" s="69">
        <v>1.0580249347633339</v>
      </c>
      <c r="AA33" s="69">
        <v>1.1480853571688348</v>
      </c>
      <c r="AB33" s="69">
        <v>1.5077413415062217</v>
      </c>
      <c r="AC33" s="69"/>
      <c r="AD33" s="69">
        <f t="shared" ref="AD33" si="58">AB33-Z33</f>
        <v>0.44971640674288782</v>
      </c>
      <c r="AE33" s="69">
        <f>'RD T1'!E119</f>
        <v>0.82557178784486163</v>
      </c>
      <c r="AF33" s="69">
        <f t="shared" ref="AF33" si="59">SUM(AD33:AE33)</f>
        <v>1.2752881945877494</v>
      </c>
      <c r="AH33" t="str">
        <f t="shared" ref="AH33" si="60">L33</f>
        <v>92 Elementary administration and service occupations</v>
      </c>
      <c r="AI33" s="69">
        <v>0.3953560376613201</v>
      </c>
      <c r="AJ33" s="69">
        <v>0.44190296062209933</v>
      </c>
      <c r="AK33" s="69">
        <v>0.48517472597851169</v>
      </c>
      <c r="AL33" s="69">
        <v>0.51774055276023845</v>
      </c>
      <c r="AM33" s="69">
        <v>0.71546986673852397</v>
      </c>
      <c r="AN33" s="69"/>
      <c r="AO33" s="69">
        <f t="shared" ref="AO33" si="61">AM33-AK33</f>
        <v>0.23029514076001228</v>
      </c>
      <c r="AP33" s="69">
        <f>'RD T1'!E148</f>
        <v>0.3482479579793793</v>
      </c>
      <c r="AQ33" s="69">
        <f t="shared" ref="AQ33" si="62">SUM(AO33:AP33)</f>
        <v>0.57854309873939158</v>
      </c>
      <c r="AS33" t="str">
        <f t="shared" ref="AS33" si="63">W33</f>
        <v>92 Elementary administration and service occupations</v>
      </c>
      <c r="AT33" s="69">
        <v>0.40418190816129018</v>
      </c>
      <c r="AU33" s="69">
        <v>0.43895920957265649</v>
      </c>
      <c r="AV33" s="69">
        <v>0.48065710187442534</v>
      </c>
      <c r="AW33" s="69">
        <v>0.5098724347736493</v>
      </c>
      <c r="AX33" s="69">
        <v>0.70677981365082732</v>
      </c>
      <c r="AY33" s="69"/>
      <c r="AZ33" s="69">
        <f t="shared" ref="AZ33" si="64">AX33-AV33</f>
        <v>0.22612271177640197</v>
      </c>
      <c r="BA33" s="69">
        <f>'RD T1'!E177</f>
        <v>0.35328426480484754</v>
      </c>
      <c r="BB33" s="69">
        <f t="shared" ref="BB33" si="65">SUM(AZ33:BA33)</f>
        <v>0.57940697658124951</v>
      </c>
      <c r="BD33" t="str">
        <f t="shared" ref="BD33" si="66">AH33</f>
        <v>92 Elementary administration and service occupations</v>
      </c>
      <c r="BE33" s="69">
        <v>2.3043309803467036</v>
      </c>
      <c r="BF33" s="69">
        <v>2.4586381817231642</v>
      </c>
      <c r="BG33" s="69">
        <v>2.2506676880677463</v>
      </c>
      <c r="BH33" s="69">
        <v>1.9902444665635142</v>
      </c>
      <c r="BI33" s="69">
        <v>1.7720511676764379</v>
      </c>
      <c r="BJ33" s="69"/>
      <c r="BK33" s="69">
        <f t="shared" ref="BK33" si="67">BI33-BG33</f>
        <v>-0.47861652039130842</v>
      </c>
      <c r="BL33" s="69">
        <f>'RD T1'!E206</f>
        <v>0.9538804863797663</v>
      </c>
      <c r="BM33" s="69">
        <f t="shared" ref="BM33" si="68">SUM(BK33:BL33)</f>
        <v>0.47526396598845788</v>
      </c>
      <c r="BO33" t="str">
        <f t="shared" ref="BO33" si="69">AS33</f>
        <v>92 Elementary administration and service occupations</v>
      </c>
      <c r="BP33" s="69">
        <v>4.151705437434777</v>
      </c>
      <c r="BQ33" s="69">
        <v>4.7680498912544804</v>
      </c>
      <c r="BR33" s="69">
        <v>3.8660666805943706</v>
      </c>
      <c r="BS33" s="69">
        <v>3.8987224374439631</v>
      </c>
      <c r="BT33" s="69">
        <v>3.5301941783682689</v>
      </c>
      <c r="BU33" s="69"/>
      <c r="BV33" s="69">
        <f t="shared" ref="BV33" si="70">BT33-BR33</f>
        <v>-0.33587250222610177</v>
      </c>
      <c r="BW33" s="69">
        <f>'RD T1'!E235</f>
        <v>1.9217551797748056</v>
      </c>
      <c r="BX33" s="69">
        <f t="shared" ref="BX33" si="71">SUM(BV33:BW33)</f>
        <v>1.5858826775487038</v>
      </c>
      <c r="BZ33" t="str">
        <f t="shared" ref="BZ33" si="72">BD33</f>
        <v>92 Elementary administration and service occupations</v>
      </c>
      <c r="CA33" s="69">
        <v>3.6044191265323975</v>
      </c>
      <c r="CB33" s="69">
        <v>3.7028947969617794</v>
      </c>
      <c r="CC33" s="69">
        <v>3.1082906202825993</v>
      </c>
      <c r="CD33" s="69">
        <v>2.514567088975201</v>
      </c>
      <c r="CE33" s="69">
        <v>1.5488822767073165</v>
      </c>
      <c r="CF33" s="69"/>
      <c r="CG33" s="69">
        <f t="shared" ref="CG33" si="73">CE33-CC33</f>
        <v>-1.5594083435752828</v>
      </c>
      <c r="CH33" s="69">
        <f>'RD T1'!E264</f>
        <v>0.92690712717909363</v>
      </c>
      <c r="CI33" s="69">
        <f t="shared" ref="CI33" si="74">SUM(CG33:CH33)</f>
        <v>-0.63250121639618917</v>
      </c>
      <c r="CK33" t="str">
        <f t="shared" ref="CK33" si="75">BO33</f>
        <v>92 Elementary administration and service occupations</v>
      </c>
      <c r="CL33" s="69">
        <v>2.6565692202387017</v>
      </c>
      <c r="CM33" s="69">
        <v>1.9499742476404651</v>
      </c>
      <c r="CN33" s="69">
        <v>1.8993042964387077</v>
      </c>
      <c r="CO33" s="69">
        <v>1.0053999933799478</v>
      </c>
      <c r="CP33" s="69">
        <v>0.54234679093666227</v>
      </c>
      <c r="CQ33" s="69"/>
      <c r="CR33" s="69">
        <f t="shared" ref="CR33" si="76">CP33-CN33</f>
        <v>-1.3569575055020455</v>
      </c>
      <c r="CS33" s="69">
        <f>'RD T1'!E293</f>
        <v>0.27750783200842966</v>
      </c>
      <c r="CT33" s="69">
        <f t="shared" ref="CT33" si="77">SUM(CR33:CS33)</f>
        <v>-1.0794496734936159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1.6704360530966724</v>
      </c>
      <c r="C35" s="67">
        <f t="shared" ref="C35:F35" si="78">SUM(C8:C33)</f>
        <v>2.3263177400483608</v>
      </c>
      <c r="D35" s="67">
        <f t="shared" si="78"/>
        <v>2.2511977726342143</v>
      </c>
      <c r="E35" s="67">
        <f t="shared" si="78"/>
        <v>2.9133257429276589</v>
      </c>
      <c r="F35" s="67">
        <f t="shared" si="78"/>
        <v>4.3197420110578877</v>
      </c>
      <c r="G35" s="11"/>
      <c r="H35" s="67">
        <f>F35-D35</f>
        <v>2.0685442384236734</v>
      </c>
      <c r="I35" s="67">
        <f>SUM(I8:I33)</f>
        <v>1.529338290841229</v>
      </c>
      <c r="J35" s="67">
        <f>SUM(H35:I35)</f>
        <v>3.5978825292649024</v>
      </c>
      <c r="L35" s="24" t="str">
        <f>A35</f>
        <v>All occupations</v>
      </c>
      <c r="M35" s="67">
        <f>SUM(M8:M33)</f>
        <v>11.269053452480442</v>
      </c>
      <c r="N35" s="67">
        <f t="shared" ref="N35:Q35" si="79">SUM(N8:N33)</f>
        <v>15.937233060747035</v>
      </c>
      <c r="O35" s="67">
        <f t="shared" si="79"/>
        <v>15.830522442779579</v>
      </c>
      <c r="P35" s="67">
        <f t="shared" si="79"/>
        <v>20.132710572884598</v>
      </c>
      <c r="Q35" s="67">
        <f t="shared" si="79"/>
        <v>30.011180449349787</v>
      </c>
      <c r="R35" s="11"/>
      <c r="S35" s="67">
        <f t="shared" si="29"/>
        <v>14.180658006570209</v>
      </c>
      <c r="T35" s="67">
        <f>SUM(T8:T33)</f>
        <v>11.1276489778243</v>
      </c>
      <c r="U35" s="67">
        <f>SUM(S35:T35)</f>
        <v>25.308306984394509</v>
      </c>
      <c r="W35" s="24" t="str">
        <f>A35</f>
        <v>All occupations</v>
      </c>
      <c r="X35" s="67">
        <f>SUM(X8:X33)</f>
        <v>27.279960469463997</v>
      </c>
      <c r="Y35" s="67">
        <f t="shared" ref="Y35:AB35" si="80">SUM(Y8:Y33)</f>
        <v>27.274676307659266</v>
      </c>
      <c r="Z35" s="67">
        <f t="shared" si="80"/>
        <v>30.200819665454205</v>
      </c>
      <c r="AA35" s="67">
        <f t="shared" si="80"/>
        <v>32.302899264871947</v>
      </c>
      <c r="AB35" s="67">
        <f t="shared" si="80"/>
        <v>37.720092636875123</v>
      </c>
      <c r="AC35" s="69"/>
      <c r="AD35" s="67">
        <f t="shared" ref="AD35" si="81">AB35-Z35</f>
        <v>7.5192729714209179</v>
      </c>
      <c r="AE35" s="67">
        <f>SUM(AE8:AE33)</f>
        <v>18.800279549459631</v>
      </c>
      <c r="AF35" s="67">
        <f>SUM(AD35:AE35)</f>
        <v>26.319552520880549</v>
      </c>
      <c r="AH35" s="24" t="str">
        <f>L35</f>
        <v>All occupations</v>
      </c>
      <c r="AI35" s="67">
        <f>SUM(AI8:AI33)</f>
        <v>8.6428761382344295</v>
      </c>
      <c r="AJ35" s="67">
        <f t="shared" ref="AJ35:AM35" si="82">SUM(AJ8:AJ33)</f>
        <v>8.0681827042377527</v>
      </c>
      <c r="AK35" s="67">
        <f t="shared" si="82"/>
        <v>8.9717683778530262</v>
      </c>
      <c r="AL35" s="67">
        <f t="shared" si="82"/>
        <v>8.8494117631570628</v>
      </c>
      <c r="AM35" s="67">
        <f t="shared" si="82"/>
        <v>9.916704522385686</v>
      </c>
      <c r="AN35" s="69"/>
      <c r="AO35" s="67">
        <f t="shared" ref="AO35" si="83">AM35-AK35</f>
        <v>0.94493614453265984</v>
      </c>
      <c r="AP35" s="67">
        <f>SUM(AP8:AP33)</f>
        <v>4.9615259417425897</v>
      </c>
      <c r="AQ35" s="67">
        <f>SUM(AO35:AP35)</f>
        <v>5.9064620862752495</v>
      </c>
      <c r="AS35" s="24" t="str">
        <f>W35</f>
        <v>All occupations</v>
      </c>
      <c r="AT35" s="67">
        <f>SUM(AT8:AT33)</f>
        <v>8.5202528280237928</v>
      </c>
      <c r="AU35" s="67">
        <f t="shared" ref="AU35:AX35" si="84">SUM(AU8:AU33)</f>
        <v>8.1724029414561343</v>
      </c>
      <c r="AV35" s="67">
        <f t="shared" si="84"/>
        <v>8.8898733951584479</v>
      </c>
      <c r="AW35" s="67">
        <f t="shared" si="84"/>
        <v>9.2613652881586574</v>
      </c>
      <c r="AX35" s="67">
        <f t="shared" si="84"/>
        <v>10.802907324937763</v>
      </c>
      <c r="AY35" s="69"/>
      <c r="AZ35" s="67">
        <f t="shared" ref="AZ35" si="85">AX35-AV35</f>
        <v>1.9130339297793153</v>
      </c>
      <c r="BA35" s="67">
        <f>SUM(BA8:BA33)</f>
        <v>5.0400208388707348</v>
      </c>
      <c r="BB35" s="67">
        <f>SUM(AZ35:BA35)</f>
        <v>6.9530547686500501</v>
      </c>
      <c r="BD35" s="24" t="str">
        <f>AH35</f>
        <v>All occupations</v>
      </c>
      <c r="BE35" s="67">
        <f>SUM(BE8:BE33)</f>
        <v>30.857183439266336</v>
      </c>
      <c r="BF35" s="67">
        <f t="shared" ref="BF35:BI35" si="86">SUM(BF8:BF33)</f>
        <v>33.794159335200554</v>
      </c>
      <c r="BG35" s="67">
        <f t="shared" si="86"/>
        <v>32.119737448016593</v>
      </c>
      <c r="BH35" s="67">
        <f t="shared" si="86"/>
        <v>33.406022170517581</v>
      </c>
      <c r="BI35" s="67">
        <f t="shared" si="86"/>
        <v>33.889362652655578</v>
      </c>
      <c r="BJ35" s="69"/>
      <c r="BK35" s="67">
        <f t="shared" ref="BK35" si="87">BI35-BG35</f>
        <v>1.7696252046389844</v>
      </c>
      <c r="BL35" s="67">
        <f>SUM(BL8:BL33)</f>
        <v>14.988534440616242</v>
      </c>
      <c r="BM35" s="67">
        <f>SUM(BK35:BL35)</f>
        <v>16.758159645255226</v>
      </c>
      <c r="BO35" s="24" t="str">
        <f>AS35</f>
        <v>All occupations</v>
      </c>
      <c r="BP35" s="67">
        <f>SUM(BP8:BP33)</f>
        <v>34.304817011772705</v>
      </c>
      <c r="BQ35" s="67">
        <f t="shared" ref="BQ35:BT35" si="88">SUM(BQ8:BQ33)</f>
        <v>35.849331578659907</v>
      </c>
      <c r="BR35" s="67">
        <f t="shared" si="88"/>
        <v>30.828192577558255</v>
      </c>
      <c r="BS35" s="67">
        <f t="shared" si="88"/>
        <v>32.445038184603568</v>
      </c>
      <c r="BT35" s="67">
        <f t="shared" si="88"/>
        <v>28.807753519718069</v>
      </c>
      <c r="BU35" s="69"/>
      <c r="BV35" s="67">
        <f t="shared" ref="BV35" si="89">BT35-BR35</f>
        <v>-2.0204390578401856</v>
      </c>
      <c r="BW35" s="67">
        <f>SUM(BW8:BW33)</f>
        <v>14.679308155310546</v>
      </c>
      <c r="BX35" s="67">
        <f>SUM(BV35:BW35)</f>
        <v>12.65886909747036</v>
      </c>
      <c r="BZ35" s="24" t="str">
        <f>BD35</f>
        <v>All occupations</v>
      </c>
      <c r="CA35" s="67">
        <f>SUM(CA8:CA33)</f>
        <v>22.535713848063683</v>
      </c>
      <c r="CB35" s="67">
        <f t="shared" ref="CB35:CE35" si="90">SUM(CB8:CB33)</f>
        <v>20.775149980428328</v>
      </c>
      <c r="CC35" s="67">
        <f t="shared" si="90"/>
        <v>18.829213573057334</v>
      </c>
      <c r="CD35" s="67">
        <f t="shared" si="90"/>
        <v>16.335109953462904</v>
      </c>
      <c r="CE35" s="67">
        <f t="shared" si="90"/>
        <v>10.162574544524368</v>
      </c>
      <c r="CF35" s="69"/>
      <c r="CG35" s="67">
        <f t="shared" ref="CG35" si="91">CE35-CC35</f>
        <v>-8.6666390285329662</v>
      </c>
      <c r="CH35" s="67">
        <f>SUM(CH8:CH33)</f>
        <v>5.8541879851591938</v>
      </c>
      <c r="CI35" s="67">
        <f>SUM(CG35:CH35)</f>
        <v>-2.8124510433737724</v>
      </c>
      <c r="CK35" s="24" t="str">
        <f>BO35</f>
        <v>All occupations</v>
      </c>
      <c r="CL35" s="67">
        <f>SUM(CL8:CL33)</f>
        <v>12.69170675959796</v>
      </c>
      <c r="CM35" s="67">
        <f t="shared" ref="CM35:CP35" si="92">SUM(CM8:CM33)</f>
        <v>10.407546351562605</v>
      </c>
      <c r="CN35" s="67">
        <f t="shared" si="92"/>
        <v>10.28867474748832</v>
      </c>
      <c r="CO35" s="67">
        <f t="shared" si="92"/>
        <v>6.6451170594160445</v>
      </c>
      <c r="CP35" s="67">
        <f t="shared" si="92"/>
        <v>4.2706823384956394</v>
      </c>
      <c r="CQ35" s="69"/>
      <c r="CR35" s="67">
        <f t="shared" ref="CR35" si="93">CP35-CN35</f>
        <v>-6.0179924089926811</v>
      </c>
      <c r="CS35" s="67">
        <f>SUM(CS8:CS33)</f>
        <v>2.0903170560049604</v>
      </c>
      <c r="CT35" s="67">
        <f>SUM(CR35:CS35)</f>
        <v>-3.9276753529877206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Worcestershire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Worcestershire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Worcestershire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Worcestershire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Worcestershire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Worcestershire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Worcestershire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Worcestershire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Worcestershire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6.3922009013297352</v>
      </c>
      <c r="C45" s="18">
        <f t="shared" si="104"/>
        <v>6.361325433924776</v>
      </c>
      <c r="D45" s="18">
        <f t="shared" si="104"/>
        <v>6.0830970004054583</v>
      </c>
      <c r="E45" s="18">
        <f t="shared" si="104"/>
        <v>5.5271499150841032</v>
      </c>
      <c r="F45" s="18">
        <f t="shared" si="104"/>
        <v>5.8201043715394452</v>
      </c>
      <c r="H45" s="68">
        <f t="shared" ref="H45:H70" si="105">IF(D8&gt;0,(H8/D8)*100,0)</f>
        <v>83.590494195712267</v>
      </c>
      <c r="I45" s="69">
        <f t="shared" ref="I45:I70" si="106">IF(D8&gt;0,I8/D8*100,0)</f>
        <v>69.549844872639326</v>
      </c>
      <c r="J45" s="69">
        <f t="shared" ref="J45:J70" si="107">IF(D8&gt;0,(J8/D8)*100,0)</f>
        <v>153.14033906835158</v>
      </c>
      <c r="L45" t="str">
        <f>A45</f>
        <v>11 Corporate managers and directors</v>
      </c>
      <c r="M45" s="18">
        <f t="shared" ref="M45:Q54" si="108">M8/M$35*100</f>
        <v>7.5976046513231283</v>
      </c>
      <c r="N45" s="18">
        <f t="shared" si="108"/>
        <v>8.1806338683288029</v>
      </c>
      <c r="O45" s="18">
        <f t="shared" si="108"/>
        <v>7.9581029498089499</v>
      </c>
      <c r="P45" s="18">
        <f t="shared" si="108"/>
        <v>7.0692347612143536</v>
      </c>
      <c r="Q45" s="18">
        <f t="shared" si="108"/>
        <v>7.13233371887996</v>
      </c>
      <c r="S45" s="68">
        <f t="shared" ref="S45:S70" si="109">IF(O8&gt;0,(S8/O8)*100,0)</f>
        <v>69.906476136251342</v>
      </c>
      <c r="T45" s="69">
        <f t="shared" ref="T45:T70" si="110">IF(O8&gt;0,T8/O8*100,0)</f>
        <v>66.654622675253137</v>
      </c>
      <c r="U45" s="69">
        <f t="shared" ref="U45:U70" si="111">IF(O8&gt;0,(U8/O8)*100,0)</f>
        <v>136.56109881150448</v>
      </c>
      <c r="W45" t="str">
        <f>A45</f>
        <v>11 Corporate managers and directors</v>
      </c>
      <c r="X45" s="18">
        <f t="shared" ref="X45:AB54" si="112">X8/X$35*100</f>
        <v>9.2114687140383609</v>
      </c>
      <c r="Y45" s="18">
        <f t="shared" si="112"/>
        <v>9.8965754191427013</v>
      </c>
      <c r="Z45" s="18">
        <f t="shared" si="112"/>
        <v>9.5890721087330739</v>
      </c>
      <c r="AA45" s="18">
        <f t="shared" si="112"/>
        <v>8.2975639550887443</v>
      </c>
      <c r="AB45" s="18">
        <f t="shared" si="112"/>
        <v>8.1208682538057317</v>
      </c>
      <c r="AD45" s="68">
        <f t="shared" ref="AD45:AD70" si="113">IF(Z8&gt;0,(AD8/Z8)*100,0)</f>
        <v>5.7742369397585236</v>
      </c>
      <c r="AE45" s="69">
        <f t="shared" ref="AE45:AE70" si="114">IF(Z8&gt;0,AE8/Z8*100,0)</f>
        <v>56.709026839493291</v>
      </c>
      <c r="AF45" s="69">
        <f t="shared" ref="AF45:AF70" si="115">IF(Z8&gt;0,(AF8/Z8)*100,0)</f>
        <v>62.483263779251821</v>
      </c>
      <c r="AH45" t="str">
        <f>L45</f>
        <v>11 Corporate managers and directors</v>
      </c>
      <c r="AI45" s="18">
        <f t="shared" ref="AI45:AM54" si="116">AI8/AI$35*100</f>
        <v>5.6830829827948444</v>
      </c>
      <c r="AJ45" s="18">
        <f t="shared" si="116"/>
        <v>6.4757434844135364</v>
      </c>
      <c r="AK45" s="18">
        <f t="shared" si="116"/>
        <v>6.4671240398693195</v>
      </c>
      <c r="AL45" s="18">
        <f t="shared" si="116"/>
        <v>5.8463334564690284</v>
      </c>
      <c r="AM45" s="18">
        <f t="shared" si="116"/>
        <v>5.7229943499244262</v>
      </c>
      <c r="AO45" s="68">
        <f t="shared" ref="AO45:AO70" si="117">IF(AK8&gt;0,(AO8/AK8)*100,0)</f>
        <v>-2.1859037658740887</v>
      </c>
      <c r="AP45" s="69">
        <f t="shared" ref="AP45:AP70" si="118">IF(AK8&gt;0,AP8/AK8*100,0)</f>
        <v>50.113623830319632</v>
      </c>
      <c r="AQ45" s="69">
        <f t="shared" ref="AQ45:AQ70" si="119">IF(AK8&gt;0,(AQ8/AK8)*100,0)</f>
        <v>47.927720064445538</v>
      </c>
      <c r="AS45" t="str">
        <f>W45</f>
        <v>11 Corporate managers and directors</v>
      </c>
      <c r="AT45" s="18">
        <f t="shared" ref="AT45:AX54" si="120">AT8/AT$35*100</f>
        <v>8.8477860239223514</v>
      </c>
      <c r="AU45" s="18">
        <f t="shared" si="120"/>
        <v>9.5450633622880847</v>
      </c>
      <c r="AV45" s="18">
        <f t="shared" si="120"/>
        <v>9.3693576594476813</v>
      </c>
      <c r="AW45" s="18">
        <f t="shared" si="120"/>
        <v>7.7294581212956253</v>
      </c>
      <c r="AX45" s="18">
        <f t="shared" si="120"/>
        <v>7.1909495155107859</v>
      </c>
      <c r="AZ45" s="68">
        <f t="shared" ref="AZ45:AZ70" si="121">IF(AV8&gt;0,(AZ8/AV8)*100,0)</f>
        <v>-6.7343982932679802</v>
      </c>
      <c r="BA45" s="69">
        <f t="shared" ref="BA45:BA70" si="122">IF(AV8&gt;0,BA8/AV8*100,0)</f>
        <v>48.244315767365016</v>
      </c>
      <c r="BB45" s="69">
        <f t="shared" ref="BB45:BB70" si="123">IF(AV8&gt;0,(BB8/AV8)*100,0)</f>
        <v>41.50991747409703</v>
      </c>
      <c r="BD45" t="str">
        <f>AH45</f>
        <v>11 Corporate managers and directors</v>
      </c>
      <c r="BE45" s="18">
        <f t="shared" ref="BE45:BI54" si="124">BE8/BE$35*100</f>
        <v>5.0969582418632964</v>
      </c>
      <c r="BF45" s="18">
        <f t="shared" si="124"/>
        <v>5.7720029820597238</v>
      </c>
      <c r="BG45" s="18">
        <f t="shared" si="124"/>
        <v>6.218605406674599</v>
      </c>
      <c r="BH45" s="18">
        <f t="shared" si="124"/>
        <v>5.3119726385779131</v>
      </c>
      <c r="BI45" s="18">
        <f t="shared" si="124"/>
        <v>5.6555164904422321</v>
      </c>
      <c r="BK45" s="68">
        <f t="shared" ref="BK45:BK70" si="125">IF(BG8&gt;0,(BK8/BG8)*100,0)</f>
        <v>-4.0443199741223106</v>
      </c>
      <c r="BL45" s="69">
        <f t="shared" ref="BL45:BL70" si="126">IF(BG8&gt;0,BL8/BG8*100,0)</f>
        <v>41.17224718837285</v>
      </c>
      <c r="BM45" s="69">
        <f t="shared" ref="BM45:BM70" si="127">IF(BG8&gt;0,(BM8/BG8)*100,0)</f>
        <v>37.127927214250548</v>
      </c>
      <c r="BO45" t="str">
        <f>AS45</f>
        <v>11 Corporate managers and directors</v>
      </c>
      <c r="BP45" s="18">
        <f t="shared" ref="BP45:BT54" si="128">BP8/BP$35*100</f>
        <v>4.2140543777402009</v>
      </c>
      <c r="BQ45" s="18">
        <f t="shared" si="128"/>
        <v>4.6056313123199937</v>
      </c>
      <c r="BR45" s="18">
        <f t="shared" si="128"/>
        <v>5.0093608993887342</v>
      </c>
      <c r="BS45" s="18">
        <f t="shared" si="128"/>
        <v>4.2319682769542259</v>
      </c>
      <c r="BT45" s="18">
        <f t="shared" si="128"/>
        <v>4.2857751759178688</v>
      </c>
      <c r="BV45" s="68">
        <f t="shared" ref="BV45:BV70" si="129">IF(BR8&gt;0,(BV8/BR8)*100,0)</f>
        <v>-20.051854773001338</v>
      </c>
      <c r="BW45" s="69">
        <f t="shared" ref="BW45:BW70" si="130">IF(BR8&gt;0,BW8/BR8*100,0)</f>
        <v>42.213705752338534</v>
      </c>
      <c r="BX45" s="69">
        <f t="shared" ref="BX45:BX70" si="131">IF(BR8&gt;0,(BX8/BR8)*100,0)</f>
        <v>22.161850979337196</v>
      </c>
      <c r="BZ45" t="str">
        <f>BD45</f>
        <v>11 Corporate managers and directors</v>
      </c>
      <c r="CA45" s="18">
        <f t="shared" ref="CA45:CE54" si="132">CA8/CA$35*100</f>
        <v>4.5192480233048826</v>
      </c>
      <c r="CB45" s="18">
        <f t="shared" si="132"/>
        <v>5.1463962093330355</v>
      </c>
      <c r="CC45" s="18">
        <f t="shared" si="132"/>
        <v>5.9276429150843315</v>
      </c>
      <c r="CD45" s="18">
        <f t="shared" si="132"/>
        <v>5.2043667327525949</v>
      </c>
      <c r="CE45" s="18">
        <f t="shared" si="132"/>
        <v>6.0367386903095959</v>
      </c>
      <c r="CG45" s="68">
        <f t="shared" ref="CG45:CG70" si="133">IF(CC8&gt;0,(CG8/CC8)*100,0)</f>
        <v>-45.034281886461372</v>
      </c>
      <c r="CH45" s="69">
        <f t="shared" ref="CH45:CH70" si="134">IF(CC8&gt;0,CH8/CC8*100,0)</f>
        <v>32.134978121134473</v>
      </c>
      <c r="CI45" s="69">
        <f t="shared" ref="CI45:CI70" si="135">IF(CC8&gt;0,(CI8/CC8)*100,0)</f>
        <v>-12.899303765326897</v>
      </c>
      <c r="CK45" t="str">
        <f>BO45</f>
        <v>11 Corporate managers and directors</v>
      </c>
      <c r="CL45" s="18">
        <f t="shared" ref="CL45:CP54" si="136">CL8/CL$35*100</f>
        <v>2.4013176947700359</v>
      </c>
      <c r="CM45" s="18">
        <f t="shared" si="136"/>
        <v>3.1326146040152656</v>
      </c>
      <c r="CN45" s="18">
        <f t="shared" si="136"/>
        <v>3.497294096743119</v>
      </c>
      <c r="CO45" s="18">
        <f t="shared" si="136"/>
        <v>3.4689388179972047</v>
      </c>
      <c r="CP45" s="18">
        <f t="shared" si="136"/>
        <v>4.491397881007626</v>
      </c>
      <c r="CR45" s="68">
        <f t="shared" ref="CR45:CR70" si="137">IF(CN8&gt;0,(CR8/CN8)*100,0)</f>
        <v>-46.692636234165697</v>
      </c>
      <c r="CS45" s="69">
        <f t="shared" ref="CS45:CS70" si="138">IF(CN8&gt;0,CS8/CN8*100,0)</f>
        <v>22.446484516240854</v>
      </c>
      <c r="CT45" s="69">
        <f t="shared" ref="CT45:CT70" si="139">IF(CN8&gt;0,(CT8/CN8)*100,0)</f>
        <v>-24.246151717924842</v>
      </c>
    </row>
    <row r="46" spans="1:98" x14ac:dyDescent="0.2">
      <c r="A46" t="str">
        <f t="shared" si="103"/>
        <v>12 Other managers and proprietors</v>
      </c>
      <c r="B46" s="18">
        <f t="shared" si="104"/>
        <v>2.2818563784178085</v>
      </c>
      <c r="C46" s="18">
        <f t="shared" si="104"/>
        <v>2.2138322943345785</v>
      </c>
      <c r="D46" s="18">
        <f t="shared" si="104"/>
        <v>2.0363071014505532</v>
      </c>
      <c r="E46" s="18">
        <f t="shared" si="104"/>
        <v>2.1416123545233057</v>
      </c>
      <c r="F46" s="18">
        <f t="shared" si="104"/>
        <v>2.5413490029381713</v>
      </c>
      <c r="H46" s="68">
        <f t="shared" si="105"/>
        <v>139.47776406792957</v>
      </c>
      <c r="I46" s="69">
        <f t="shared" si="106"/>
        <v>98.632022079460327</v>
      </c>
      <c r="J46" s="69">
        <f t="shared" si="107"/>
        <v>238.10978614738988</v>
      </c>
      <c r="L46" t="str">
        <f t="shared" ref="L46:L69" si="140">A46</f>
        <v>12 Other managers and proprietors</v>
      </c>
      <c r="M46" s="18">
        <f t="shared" si="108"/>
        <v>2.9566334282601883</v>
      </c>
      <c r="N46" s="18">
        <f t="shared" si="108"/>
        <v>2.9305139668151745</v>
      </c>
      <c r="O46" s="18">
        <f t="shared" si="108"/>
        <v>2.9900916736949315</v>
      </c>
      <c r="P46" s="18">
        <f t="shared" si="108"/>
        <v>3.0469555716331782</v>
      </c>
      <c r="Q46" s="18">
        <f t="shared" si="108"/>
        <v>3.5375502790729567</v>
      </c>
      <c r="S46" s="68">
        <f t="shared" si="109"/>
        <v>124.28795331870248</v>
      </c>
      <c r="T46" s="69">
        <f t="shared" si="110"/>
        <v>90.337998215087666</v>
      </c>
      <c r="U46" s="69">
        <f t="shared" si="111"/>
        <v>214.62595153379013</v>
      </c>
      <c r="W46" t="str">
        <f t="shared" ref="W46:W69" si="141">A46</f>
        <v>12 Other managers and proprietors</v>
      </c>
      <c r="X46" s="18">
        <f t="shared" si="112"/>
        <v>3.2014965646007787</v>
      </c>
      <c r="Y46" s="18">
        <f t="shared" si="112"/>
        <v>3.2716656252172767</v>
      </c>
      <c r="Z46" s="18">
        <f t="shared" si="112"/>
        <v>3.3574927014282419</v>
      </c>
      <c r="AA46" s="18">
        <f t="shared" si="112"/>
        <v>3.389407188227922</v>
      </c>
      <c r="AB46" s="18">
        <f t="shared" si="112"/>
        <v>3.7113206634657461</v>
      </c>
      <c r="AD46" s="68">
        <f t="shared" si="113"/>
        <v>38.059858182782186</v>
      </c>
      <c r="AE46" s="69">
        <f t="shared" si="114"/>
        <v>77.080584901700178</v>
      </c>
      <c r="AF46" s="69">
        <f t="shared" si="115"/>
        <v>115.14044308448237</v>
      </c>
      <c r="AH46" t="str">
        <f t="shared" ref="AH46:AH69" si="142">L46</f>
        <v>12 Other managers and proprietors</v>
      </c>
      <c r="AI46" s="18">
        <f t="shared" si="116"/>
        <v>2.9637439882027965</v>
      </c>
      <c r="AJ46" s="18">
        <f t="shared" si="116"/>
        <v>3.2171684852812437</v>
      </c>
      <c r="AK46" s="18">
        <f t="shared" si="116"/>
        <v>3.4690362986243839</v>
      </c>
      <c r="AL46" s="18">
        <f t="shared" si="116"/>
        <v>3.5132086427679026</v>
      </c>
      <c r="AM46" s="18">
        <f t="shared" si="116"/>
        <v>4.0666513462707217</v>
      </c>
      <c r="AO46" s="68">
        <f t="shared" si="117"/>
        <v>29.57386577080824</v>
      </c>
      <c r="AP46" s="69">
        <f t="shared" si="118"/>
        <v>71.000917500293951</v>
      </c>
      <c r="AQ46" s="69">
        <f t="shared" si="119"/>
        <v>100.57478327110221</v>
      </c>
      <c r="AS46" t="str">
        <f t="shared" ref="AS46:AS69" si="143">W46</f>
        <v>12 Other managers and proprietors</v>
      </c>
      <c r="AT46" s="18">
        <f t="shared" si="120"/>
        <v>3.4153190804810309</v>
      </c>
      <c r="AU46" s="18">
        <f t="shared" si="120"/>
        <v>3.5565137401261797</v>
      </c>
      <c r="AV46" s="18">
        <f t="shared" si="120"/>
        <v>3.7435355705331199</v>
      </c>
      <c r="AW46" s="18">
        <f t="shared" si="120"/>
        <v>3.7994147657873816</v>
      </c>
      <c r="AX46" s="18">
        <f t="shared" si="120"/>
        <v>3.9762792575393453</v>
      </c>
      <c r="AZ46" s="68">
        <f t="shared" si="121"/>
        <v>29.074362275271014</v>
      </c>
      <c r="BA46" s="69">
        <f t="shared" si="122"/>
        <v>68.720475535568056</v>
      </c>
      <c r="BB46" s="69">
        <f t="shared" si="123"/>
        <v>97.79483781083907</v>
      </c>
      <c r="BD46" t="str">
        <f t="shared" ref="BD46:BD69" si="144">AH46</f>
        <v>12 Other managers and proprietors</v>
      </c>
      <c r="BE46" s="18">
        <f t="shared" si="124"/>
        <v>2.4479521654111185</v>
      </c>
      <c r="BF46" s="18">
        <f t="shared" si="124"/>
        <v>2.3732260087530346</v>
      </c>
      <c r="BG46" s="18">
        <f t="shared" si="124"/>
        <v>2.475352712029864</v>
      </c>
      <c r="BH46" s="18">
        <f t="shared" si="124"/>
        <v>2.3232780412277956</v>
      </c>
      <c r="BI46" s="18">
        <f t="shared" si="124"/>
        <v>2.4047502046517941</v>
      </c>
      <c r="BK46" s="68">
        <f t="shared" si="125"/>
        <v>2.5001013648206531</v>
      </c>
      <c r="BL46" s="69">
        <f t="shared" si="126"/>
        <v>46.769993008650488</v>
      </c>
      <c r="BM46" s="69">
        <f t="shared" si="127"/>
        <v>49.270094373471139</v>
      </c>
      <c r="BO46" t="str">
        <f t="shared" ref="BO46:BO69" si="145">AS46</f>
        <v>12 Other managers and proprietors</v>
      </c>
      <c r="BP46" s="18">
        <f t="shared" si="128"/>
        <v>2.4918937792608182</v>
      </c>
      <c r="BQ46" s="18">
        <f t="shared" si="128"/>
        <v>2.569589884717749</v>
      </c>
      <c r="BR46" s="18">
        <f t="shared" si="128"/>
        <v>2.9061309000380176</v>
      </c>
      <c r="BS46" s="18">
        <f t="shared" si="128"/>
        <v>2.8837351380139968</v>
      </c>
      <c r="BT46" s="18">
        <f t="shared" si="128"/>
        <v>3.1244579375597374</v>
      </c>
      <c r="BV46" s="68">
        <f t="shared" si="129"/>
        <v>0.46639976242546022</v>
      </c>
      <c r="BW46" s="69">
        <f t="shared" si="130"/>
        <v>59.088182765543607</v>
      </c>
      <c r="BX46" s="69">
        <f t="shared" si="131"/>
        <v>59.554582527969067</v>
      </c>
      <c r="BZ46" t="str">
        <f t="shared" ref="BZ46:BZ69" si="146">BD46</f>
        <v>12 Other managers and proprietors</v>
      </c>
      <c r="CA46" s="18">
        <f t="shared" si="132"/>
        <v>2.5548213207905266</v>
      </c>
      <c r="CB46" s="18">
        <f t="shared" si="132"/>
        <v>2.8724055170977172</v>
      </c>
      <c r="CC46" s="18">
        <f t="shared" si="132"/>
        <v>3.1977795432351281</v>
      </c>
      <c r="CD46" s="18">
        <f t="shared" si="132"/>
        <v>3.2928686080470815</v>
      </c>
      <c r="CE46" s="18">
        <f t="shared" si="132"/>
        <v>3.8106125603213048</v>
      </c>
      <c r="CG46" s="68">
        <f t="shared" si="133"/>
        <v>-35.684176098491889</v>
      </c>
      <c r="CH46" s="69">
        <f t="shared" si="134"/>
        <v>40.523806178212887</v>
      </c>
      <c r="CI46" s="69">
        <f t="shared" si="135"/>
        <v>4.8396300797210001</v>
      </c>
      <c r="CK46" t="str">
        <f t="shared" ref="CK46:CK69" si="147">BO46</f>
        <v>12 Other managers and proprietors</v>
      </c>
      <c r="CL46" s="18">
        <f t="shared" si="136"/>
        <v>2.2872916289059284</v>
      </c>
      <c r="CM46" s="18">
        <f t="shared" si="136"/>
        <v>2.5898648786012135</v>
      </c>
      <c r="CN46" s="18">
        <f t="shared" si="136"/>
        <v>2.7288938527166247</v>
      </c>
      <c r="CO46" s="18">
        <f t="shared" si="136"/>
        <v>3.0527681523724755</v>
      </c>
      <c r="CP46" s="18">
        <f t="shared" si="136"/>
        <v>3.3989675644591899</v>
      </c>
      <c r="CR46" s="68">
        <f t="shared" si="137"/>
        <v>-48.299087536905652</v>
      </c>
      <c r="CS46" s="69">
        <f t="shared" si="138"/>
        <v>25.811326336004775</v>
      </c>
      <c r="CT46" s="69">
        <f t="shared" si="139"/>
        <v>-22.487761200900881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19.297431235894184</v>
      </c>
      <c r="C47" s="18">
        <f t="shared" si="104"/>
        <v>19.440413123462825</v>
      </c>
      <c r="D47" s="18">
        <f t="shared" si="104"/>
        <v>18.250212793246288</v>
      </c>
      <c r="E47" s="18">
        <f t="shared" si="104"/>
        <v>20.145134588496671</v>
      </c>
      <c r="F47" s="18">
        <f t="shared" si="104"/>
        <v>19.494951268389443</v>
      </c>
      <c r="H47" s="68">
        <f t="shared" si="105"/>
        <v>104.9738134483201</v>
      </c>
      <c r="I47" s="69">
        <f t="shared" si="106"/>
        <v>57.921406842654577</v>
      </c>
      <c r="J47" s="69">
        <f t="shared" si="107"/>
        <v>162.89522029097466</v>
      </c>
      <c r="L47" t="str">
        <f t="shared" si="140"/>
        <v>21 Science, research, engineering and technology professionals</v>
      </c>
      <c r="M47" s="18">
        <f t="shared" si="108"/>
        <v>10.627192142638613</v>
      </c>
      <c r="N47" s="18">
        <f t="shared" si="108"/>
        <v>10.837890576476463</v>
      </c>
      <c r="O47" s="18">
        <f t="shared" si="108"/>
        <v>10.32691333658275</v>
      </c>
      <c r="P47" s="18">
        <f t="shared" si="108"/>
        <v>12.271404799171858</v>
      </c>
      <c r="Q47" s="18">
        <f t="shared" si="108"/>
        <v>12.244389594405225</v>
      </c>
      <c r="S47" s="68">
        <f t="shared" si="109"/>
        <v>124.7783285764292</v>
      </c>
      <c r="T47" s="69">
        <f t="shared" si="110"/>
        <v>64.612027605937101</v>
      </c>
      <c r="U47" s="69">
        <f t="shared" si="111"/>
        <v>189.3903561823663</v>
      </c>
      <c r="W47" t="str">
        <f t="shared" si="141"/>
        <v>21 Science, research, engineering and technology professionals</v>
      </c>
      <c r="X47" s="18">
        <f t="shared" si="112"/>
        <v>9.8899258654249191</v>
      </c>
      <c r="Y47" s="18">
        <f t="shared" si="112"/>
        <v>9.9192261835802178</v>
      </c>
      <c r="Z47" s="18">
        <f t="shared" si="112"/>
        <v>9.8750207473636191</v>
      </c>
      <c r="AA47" s="18">
        <f t="shared" si="112"/>
        <v>10.71103680428717</v>
      </c>
      <c r="AB47" s="18">
        <f t="shared" si="112"/>
        <v>9.844354527313568</v>
      </c>
      <c r="AD47" s="68">
        <f t="shared" si="113"/>
        <v>24.509717997236208</v>
      </c>
      <c r="AE47" s="69">
        <f t="shared" si="114"/>
        <v>46.273617729606642</v>
      </c>
      <c r="AF47" s="69">
        <f t="shared" si="115"/>
        <v>70.78333572684285</v>
      </c>
      <c r="AH47" t="str">
        <f t="shared" si="142"/>
        <v>21 Science, research, engineering and technology professionals</v>
      </c>
      <c r="AI47" s="18">
        <f t="shared" si="116"/>
        <v>3.2534841043725589</v>
      </c>
      <c r="AJ47" s="18">
        <f t="shared" si="116"/>
        <v>3.2972813610231189</v>
      </c>
      <c r="AK47" s="18">
        <f t="shared" si="116"/>
        <v>3.4061103146164617</v>
      </c>
      <c r="AL47" s="18">
        <f t="shared" si="116"/>
        <v>3.9940468823480915</v>
      </c>
      <c r="AM47" s="18">
        <f t="shared" si="116"/>
        <v>4.017456148790111</v>
      </c>
      <c r="AO47" s="68">
        <f t="shared" si="117"/>
        <v>30.37122786753315</v>
      </c>
      <c r="AP47" s="69">
        <f t="shared" si="118"/>
        <v>45.522135568411116</v>
      </c>
      <c r="AQ47" s="69">
        <f t="shared" si="119"/>
        <v>75.893363435944266</v>
      </c>
      <c r="AS47" t="str">
        <f t="shared" si="143"/>
        <v>21 Science, research, engineering and technology professionals</v>
      </c>
      <c r="AT47" s="18">
        <f t="shared" si="120"/>
        <v>9.4710978750168504</v>
      </c>
      <c r="AU47" s="18">
        <f t="shared" si="120"/>
        <v>9.7812863032726369</v>
      </c>
      <c r="AV47" s="18">
        <f t="shared" si="120"/>
        <v>9.9499714136789326</v>
      </c>
      <c r="AW47" s="18">
        <f t="shared" si="120"/>
        <v>10.249627820391138</v>
      </c>
      <c r="AX47" s="18">
        <f t="shared" si="120"/>
        <v>9.0175824325183029</v>
      </c>
      <c r="AZ47" s="68">
        <f t="shared" si="121"/>
        <v>10.131958490738382</v>
      </c>
      <c r="BA47" s="69">
        <f t="shared" si="122"/>
        <v>38.24629204787896</v>
      </c>
      <c r="BB47" s="69">
        <f t="shared" si="123"/>
        <v>48.378250538617344</v>
      </c>
      <c r="BD47" t="str">
        <f t="shared" si="144"/>
        <v>21 Science, research, engineering and technology professionals</v>
      </c>
      <c r="BE47" s="18">
        <f t="shared" si="124"/>
        <v>3.3680637461065492</v>
      </c>
      <c r="BF47" s="18">
        <f t="shared" si="124"/>
        <v>3.7350620939562105</v>
      </c>
      <c r="BG47" s="18">
        <f t="shared" si="124"/>
        <v>4.2032825337671813</v>
      </c>
      <c r="BH47" s="18">
        <f t="shared" si="124"/>
        <v>4.7533261810690473</v>
      </c>
      <c r="BI47" s="18">
        <f t="shared" si="124"/>
        <v>5.0959891804204558</v>
      </c>
      <c r="BK47" s="68">
        <f t="shared" si="125"/>
        <v>27.917902260366525</v>
      </c>
      <c r="BL47" s="69">
        <f t="shared" si="126"/>
        <v>35.99252246884484</v>
      </c>
      <c r="BM47" s="69">
        <f t="shared" si="127"/>
        <v>63.910424729211371</v>
      </c>
      <c r="BO47" t="str">
        <f t="shared" si="145"/>
        <v>21 Science, research, engineering and technology professionals</v>
      </c>
      <c r="BP47" s="18">
        <f t="shared" si="128"/>
        <v>2.3131988578425191</v>
      </c>
      <c r="BQ47" s="18">
        <f t="shared" si="128"/>
        <v>2.5123007058428217</v>
      </c>
      <c r="BR47" s="18">
        <f t="shared" si="128"/>
        <v>2.9446033845306911</v>
      </c>
      <c r="BS47" s="18">
        <f t="shared" si="128"/>
        <v>3.2912638429929655</v>
      </c>
      <c r="BT47" s="18">
        <f t="shared" si="128"/>
        <v>3.4899513268356994</v>
      </c>
      <c r="BV47" s="68">
        <f t="shared" si="129"/>
        <v>10.752590303517131</v>
      </c>
      <c r="BW47" s="69">
        <f t="shared" si="130"/>
        <v>39.590538342020047</v>
      </c>
      <c r="BX47" s="69">
        <f t="shared" si="131"/>
        <v>50.343128645537185</v>
      </c>
      <c r="BZ47" t="str">
        <f t="shared" si="146"/>
        <v>21 Science, research, engineering and technology professionals</v>
      </c>
      <c r="CA47" s="18">
        <f t="shared" si="132"/>
        <v>2.1227717293101431</v>
      </c>
      <c r="CB47" s="18">
        <f t="shared" si="132"/>
        <v>2.4126536881669316</v>
      </c>
      <c r="CC47" s="18">
        <f t="shared" si="132"/>
        <v>2.8727802391265351</v>
      </c>
      <c r="CD47" s="18">
        <f t="shared" si="132"/>
        <v>3.4461413263041702</v>
      </c>
      <c r="CE47" s="18">
        <f t="shared" si="132"/>
        <v>4.0389621020729622</v>
      </c>
      <c r="CG47" s="68">
        <f t="shared" si="133"/>
        <v>-24.117970786471446</v>
      </c>
      <c r="CH47" s="69">
        <f t="shared" si="134"/>
        <v>29.559758549898181</v>
      </c>
      <c r="CI47" s="69">
        <f t="shared" si="135"/>
        <v>5.441787763426734</v>
      </c>
      <c r="CK47" t="str">
        <f t="shared" si="147"/>
        <v>21 Science, research, engineering and technology professionals</v>
      </c>
      <c r="CL47" s="18">
        <f t="shared" si="136"/>
        <v>1.3274429716515335</v>
      </c>
      <c r="CM47" s="18">
        <f t="shared" si="136"/>
        <v>1.9390273026830254</v>
      </c>
      <c r="CN47" s="18">
        <f t="shared" si="136"/>
        <v>2.2485502652984657</v>
      </c>
      <c r="CO47" s="18">
        <f t="shared" si="136"/>
        <v>3.1904817059809658</v>
      </c>
      <c r="CP47" s="18">
        <f t="shared" si="136"/>
        <v>3.866865412025061</v>
      </c>
      <c r="CR47" s="68">
        <f t="shared" si="137"/>
        <v>-28.617083696770052</v>
      </c>
      <c r="CS47" s="69">
        <f t="shared" si="138"/>
        <v>26.064848517263826</v>
      </c>
      <c r="CT47" s="69">
        <f t="shared" si="139"/>
        <v>-2.5522351795062224</v>
      </c>
    </row>
    <row r="48" spans="1:98" x14ac:dyDescent="0.2">
      <c r="A48" t="str">
        <f t="shared" si="103"/>
        <v>22 Health professionals</v>
      </c>
      <c r="B48" s="18">
        <f t="shared" si="104"/>
        <v>18.569529996111171</v>
      </c>
      <c r="C48" s="18">
        <f t="shared" si="104"/>
        <v>22.381713404006263</v>
      </c>
      <c r="D48" s="18">
        <f t="shared" si="104"/>
        <v>22.402089265516626</v>
      </c>
      <c r="E48" s="18">
        <f t="shared" si="104"/>
        <v>22.774954312844738</v>
      </c>
      <c r="F48" s="18">
        <f t="shared" si="104"/>
        <v>23.112080723353042</v>
      </c>
      <c r="H48" s="68">
        <f t="shared" si="105"/>
        <v>97.967857053137976</v>
      </c>
      <c r="I48" s="69">
        <f t="shared" si="106"/>
        <v>71.055486109389363</v>
      </c>
      <c r="J48" s="69">
        <f t="shared" si="107"/>
        <v>169.02334316252731</v>
      </c>
      <c r="L48" t="str">
        <f t="shared" si="140"/>
        <v>22 Health professionals</v>
      </c>
      <c r="M48" s="18">
        <f t="shared" si="108"/>
        <v>8.3852511828705083</v>
      </c>
      <c r="N48" s="18">
        <f t="shared" si="108"/>
        <v>9.8952016798218807</v>
      </c>
      <c r="O48" s="18">
        <f t="shared" si="108"/>
        <v>9.7784366790528203</v>
      </c>
      <c r="P48" s="18">
        <f t="shared" si="108"/>
        <v>9.1161535893113399</v>
      </c>
      <c r="Q48" s="18">
        <f t="shared" si="108"/>
        <v>8.7401900311508474</v>
      </c>
      <c r="S48" s="68">
        <f t="shared" si="109"/>
        <v>69.449104417582447</v>
      </c>
      <c r="T48" s="69">
        <f t="shared" si="110"/>
        <v>66.400594903159543</v>
      </c>
      <c r="U48" s="69">
        <f t="shared" si="111"/>
        <v>135.84969932074199</v>
      </c>
      <c r="W48" t="str">
        <f t="shared" si="141"/>
        <v>22 Health professionals</v>
      </c>
      <c r="X48" s="18">
        <f t="shared" si="112"/>
        <v>8.6549669439468389</v>
      </c>
      <c r="Y48" s="18">
        <f t="shared" si="112"/>
        <v>10.179952381656403</v>
      </c>
      <c r="Z48" s="18">
        <f t="shared" si="112"/>
        <v>9.6922614854833284</v>
      </c>
      <c r="AA48" s="18">
        <f t="shared" si="112"/>
        <v>8.9175085651671235</v>
      </c>
      <c r="AB48" s="18">
        <f t="shared" si="112"/>
        <v>7.9382570362527964</v>
      </c>
      <c r="AD48" s="68">
        <f t="shared" si="113"/>
        <v>2.294917213472774</v>
      </c>
      <c r="AE48" s="69">
        <f t="shared" si="114"/>
        <v>58.216343257094174</v>
      </c>
      <c r="AF48" s="69">
        <f t="shared" si="115"/>
        <v>60.511260470566938</v>
      </c>
      <c r="AH48" t="str">
        <f t="shared" si="142"/>
        <v>22 Health professionals</v>
      </c>
      <c r="AI48" s="18">
        <f t="shared" si="116"/>
        <v>14.279239863844342</v>
      </c>
      <c r="AJ48" s="18">
        <f t="shared" si="116"/>
        <v>12.655618506160041</v>
      </c>
      <c r="AK48" s="18">
        <f t="shared" si="116"/>
        <v>11.049518559713096</v>
      </c>
      <c r="AL48" s="18">
        <f t="shared" si="116"/>
        <v>6.0021427643287897</v>
      </c>
      <c r="AM48" s="18">
        <f t="shared" si="116"/>
        <v>2.0802722436356285</v>
      </c>
      <c r="AO48" s="68">
        <f t="shared" si="117"/>
        <v>-79.190284682553283</v>
      </c>
      <c r="AP48" s="69">
        <f t="shared" si="118"/>
        <v>18.367250125139361</v>
      </c>
      <c r="AQ48" s="69">
        <f t="shared" si="119"/>
        <v>-60.823034557413926</v>
      </c>
      <c r="AS48" t="str">
        <f t="shared" si="143"/>
        <v>22 Health professionals</v>
      </c>
      <c r="AT48" s="18">
        <f t="shared" si="120"/>
        <v>1.8307887771661344</v>
      </c>
      <c r="AU48" s="18">
        <f t="shared" si="120"/>
        <v>2.0965831085780993</v>
      </c>
      <c r="AV48" s="18">
        <f t="shared" si="120"/>
        <v>2.1922390900306437</v>
      </c>
      <c r="AW48" s="18">
        <f t="shared" si="120"/>
        <v>2.0855954278818225</v>
      </c>
      <c r="AX48" s="18">
        <f t="shared" si="120"/>
        <v>1.9164823167787681</v>
      </c>
      <c r="AZ48" s="68">
        <f t="shared" si="121"/>
        <v>6.2336182130715585</v>
      </c>
      <c r="BA48" s="69">
        <f t="shared" si="122"/>
        <v>52.044078491787992</v>
      </c>
      <c r="BB48" s="69">
        <f t="shared" si="123"/>
        <v>58.277696704859551</v>
      </c>
      <c r="BD48" t="str">
        <f t="shared" si="144"/>
        <v>22 Health professionals</v>
      </c>
      <c r="BE48" s="18">
        <f t="shared" si="124"/>
        <v>2.193676158237079</v>
      </c>
      <c r="BF48" s="18">
        <f t="shared" si="124"/>
        <v>2.7629176557937103</v>
      </c>
      <c r="BG48" s="18">
        <f t="shared" si="124"/>
        <v>2.6402323782945234</v>
      </c>
      <c r="BH48" s="18">
        <f t="shared" si="124"/>
        <v>2.6332135030190393</v>
      </c>
      <c r="BI48" s="18">
        <f t="shared" si="124"/>
        <v>2.5095123357553359</v>
      </c>
      <c r="BK48" s="68">
        <f t="shared" si="125"/>
        <v>0.28560452453735635</v>
      </c>
      <c r="BL48" s="69">
        <f t="shared" si="126"/>
        <v>57.13935101301999</v>
      </c>
      <c r="BM48" s="69">
        <f t="shared" si="127"/>
        <v>57.424955537557345</v>
      </c>
      <c r="BO48" t="str">
        <f t="shared" si="145"/>
        <v>22 Health professionals</v>
      </c>
      <c r="BP48" s="18">
        <f t="shared" si="128"/>
        <v>1.7191759097622592</v>
      </c>
      <c r="BQ48" s="18">
        <f t="shared" si="128"/>
        <v>2.0587460331778491</v>
      </c>
      <c r="BR48" s="18">
        <f t="shared" si="128"/>
        <v>1.9796283223181943</v>
      </c>
      <c r="BS48" s="18">
        <f t="shared" si="128"/>
        <v>1.910008070406215</v>
      </c>
      <c r="BT48" s="18">
        <f t="shared" si="128"/>
        <v>1.7893545394242323</v>
      </c>
      <c r="BV48" s="68">
        <f t="shared" si="129"/>
        <v>-15.535528288074236</v>
      </c>
      <c r="BW48" s="69">
        <f t="shared" si="130"/>
        <v>50.283961703487826</v>
      </c>
      <c r="BX48" s="69">
        <f t="shared" si="131"/>
        <v>34.748433415413579</v>
      </c>
      <c r="BZ48" t="str">
        <f t="shared" si="146"/>
        <v>22 Health professionals</v>
      </c>
      <c r="CA48" s="18">
        <f t="shared" si="132"/>
        <v>1.3483452872171258</v>
      </c>
      <c r="CB48" s="18">
        <f t="shared" si="132"/>
        <v>1.7938323189020111</v>
      </c>
      <c r="CC48" s="18">
        <f t="shared" si="132"/>
        <v>1.5154104443285745</v>
      </c>
      <c r="CD48" s="18">
        <f t="shared" si="132"/>
        <v>1.4254905540237945</v>
      </c>
      <c r="CE48" s="18">
        <f t="shared" si="132"/>
        <v>1.137839089020741</v>
      </c>
      <c r="CG48" s="68">
        <f t="shared" si="133"/>
        <v>-59.475082821433865</v>
      </c>
      <c r="CH48" s="69">
        <f t="shared" si="134"/>
        <v>29.725302107958267</v>
      </c>
      <c r="CI48" s="69">
        <f t="shared" si="135"/>
        <v>-29.749780713475598</v>
      </c>
      <c r="CK48" t="str">
        <f t="shared" si="147"/>
        <v>22 Health professionals</v>
      </c>
      <c r="CL48" s="18">
        <f t="shared" si="136"/>
        <v>0.49013286291298219</v>
      </c>
      <c r="CM48" s="18">
        <f t="shared" si="136"/>
        <v>0.7337965623760353</v>
      </c>
      <c r="CN48" s="18">
        <f t="shared" si="136"/>
        <v>0.92319398306875189</v>
      </c>
      <c r="CO48" s="18">
        <f t="shared" si="136"/>
        <v>0.95943511824775596</v>
      </c>
      <c r="CP48" s="18">
        <f t="shared" si="136"/>
        <v>1.2970579226762358</v>
      </c>
      <c r="CR48" s="68">
        <f t="shared" si="137"/>
        <v>-41.681783176258151</v>
      </c>
      <c r="CS48" s="69">
        <f t="shared" si="138"/>
        <v>29.541077779047182</v>
      </c>
      <c r="CT48" s="69">
        <f t="shared" si="139"/>
        <v>-12.140705397210969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28.041260886349047</v>
      </c>
      <c r="C49" s="18">
        <f t="shared" si="104"/>
        <v>24.156694156117041</v>
      </c>
      <c r="D49" s="18">
        <f t="shared" si="104"/>
        <v>25.80437541142236</v>
      </c>
      <c r="E49" s="18">
        <f t="shared" si="104"/>
        <v>22.912384349058367</v>
      </c>
      <c r="F49" s="18">
        <f t="shared" si="104"/>
        <v>19.628075313836373</v>
      </c>
      <c r="H49" s="68">
        <f t="shared" si="105"/>
        <v>45.958208411513141</v>
      </c>
      <c r="I49" s="69">
        <f t="shared" si="106"/>
        <v>60.695126873019454</v>
      </c>
      <c r="J49" s="69">
        <f t="shared" si="107"/>
        <v>106.6533352845326</v>
      </c>
      <c r="L49" t="str">
        <f t="shared" si="140"/>
        <v>23 Teaching and other educational professionals</v>
      </c>
      <c r="M49" s="18">
        <f t="shared" si="108"/>
        <v>22.870617984692078</v>
      </c>
      <c r="N49" s="18">
        <f t="shared" si="108"/>
        <v>20.198975134033876</v>
      </c>
      <c r="O49" s="18">
        <f t="shared" si="108"/>
        <v>21.240777008192467</v>
      </c>
      <c r="P49" s="18">
        <f t="shared" si="108"/>
        <v>18.910948113636046</v>
      </c>
      <c r="Q49" s="18">
        <f t="shared" si="108"/>
        <v>15.874323235153023</v>
      </c>
      <c r="S49" s="68">
        <f t="shared" si="109"/>
        <v>41.681338133105605</v>
      </c>
      <c r="T49" s="69">
        <f t="shared" si="110"/>
        <v>61.402013335749302</v>
      </c>
      <c r="U49" s="69">
        <f t="shared" si="111"/>
        <v>103.0833514688549</v>
      </c>
      <c r="W49" t="str">
        <f t="shared" si="141"/>
        <v>23 Teaching and other educational professionals</v>
      </c>
      <c r="X49" s="18">
        <f t="shared" si="112"/>
        <v>7.1992563641033982</v>
      </c>
      <c r="Y49" s="18">
        <f t="shared" si="112"/>
        <v>5.4854249814554743</v>
      </c>
      <c r="Z49" s="18">
        <f t="shared" si="112"/>
        <v>5.5810864535530635</v>
      </c>
      <c r="AA49" s="18">
        <f t="shared" si="112"/>
        <v>4.0180047434853403</v>
      </c>
      <c r="AB49" s="18">
        <f t="shared" si="112"/>
        <v>2.4827741751081649</v>
      </c>
      <c r="AD49" s="68">
        <f t="shared" si="113"/>
        <v>-44.438688317051351</v>
      </c>
      <c r="AE49" s="69">
        <f t="shared" si="114"/>
        <v>39.065663633743505</v>
      </c>
      <c r="AF49" s="69">
        <f t="shared" si="115"/>
        <v>-5.3730246833078494</v>
      </c>
      <c r="AH49" t="str">
        <f t="shared" si="142"/>
        <v>23 Teaching and other educational professionals</v>
      </c>
      <c r="AI49" s="18">
        <f t="shared" si="116"/>
        <v>3.1931712523448246</v>
      </c>
      <c r="AJ49" s="18">
        <f t="shared" si="116"/>
        <v>1.662403877858553</v>
      </c>
      <c r="AK49" s="18">
        <f t="shared" si="116"/>
        <v>1.4805892416145119</v>
      </c>
      <c r="AL49" s="18">
        <f t="shared" si="116"/>
        <v>0.82000407666671693</v>
      </c>
      <c r="AM49" s="18">
        <f t="shared" si="116"/>
        <v>0.7707526186019481</v>
      </c>
      <c r="AO49" s="68">
        <f t="shared" si="117"/>
        <v>-42.460015602856863</v>
      </c>
      <c r="AP49" s="69">
        <f t="shared" si="118"/>
        <v>17.487257778156817</v>
      </c>
      <c r="AQ49" s="69">
        <f t="shared" si="119"/>
        <v>-24.972757824700047</v>
      </c>
      <c r="AS49" t="str">
        <f t="shared" si="143"/>
        <v>23 Teaching and other educational professionals</v>
      </c>
      <c r="AT49" s="18">
        <f t="shared" si="120"/>
        <v>0.79209160955097202</v>
      </c>
      <c r="AU49" s="18">
        <f t="shared" si="120"/>
        <v>0.68148886605255365</v>
      </c>
      <c r="AV49" s="18">
        <f t="shared" si="120"/>
        <v>0.72285003816310633</v>
      </c>
      <c r="AW49" s="18">
        <f t="shared" si="120"/>
        <v>0.52545715494944434</v>
      </c>
      <c r="AX49" s="18">
        <f t="shared" si="120"/>
        <v>0.38610207023577703</v>
      </c>
      <c r="AZ49" s="68">
        <f t="shared" si="121"/>
        <v>-35.091885084847611</v>
      </c>
      <c r="BA49" s="69">
        <f t="shared" si="122"/>
        <v>37.02935448782457</v>
      </c>
      <c r="BB49" s="69">
        <f t="shared" si="123"/>
        <v>1.9374694029769612</v>
      </c>
      <c r="BD49" t="str">
        <f t="shared" si="144"/>
        <v>23 Teaching and other educational professionals</v>
      </c>
      <c r="BE49" s="18">
        <f t="shared" si="124"/>
        <v>0.85311966806927431</v>
      </c>
      <c r="BF49" s="18">
        <f t="shared" si="124"/>
        <v>0.78185365159105424</v>
      </c>
      <c r="BG49" s="18">
        <f t="shared" si="124"/>
        <v>0.88542432733354837</v>
      </c>
      <c r="BH49" s="18">
        <f t="shared" si="124"/>
        <v>0.76576199483380814</v>
      </c>
      <c r="BI49" s="18">
        <f t="shared" si="124"/>
        <v>0.76947484401098698</v>
      </c>
      <c r="BK49" s="68">
        <f t="shared" si="125"/>
        <v>-8.3073782289060532</v>
      </c>
      <c r="BL49" s="69">
        <f t="shared" si="126"/>
        <v>40.327381761247878</v>
      </c>
      <c r="BM49" s="69">
        <f t="shared" si="127"/>
        <v>32.020003532341825</v>
      </c>
      <c r="BO49" t="str">
        <f t="shared" si="145"/>
        <v>23 Teaching and other educational professionals</v>
      </c>
      <c r="BP49" s="18">
        <f t="shared" si="128"/>
        <v>0.70743241319902594</v>
      </c>
      <c r="BQ49" s="18">
        <f t="shared" si="128"/>
        <v>0.66840393248755126</v>
      </c>
      <c r="BR49" s="18">
        <f t="shared" si="128"/>
        <v>0.70515351980400376</v>
      </c>
      <c r="BS49" s="18">
        <f t="shared" si="128"/>
        <v>0.60194339433993826</v>
      </c>
      <c r="BT49" s="18">
        <f t="shared" si="128"/>
        <v>0.5302662346936341</v>
      </c>
      <c r="BV49" s="68">
        <f t="shared" si="129"/>
        <v>-29.729729549219485</v>
      </c>
      <c r="BW49" s="69">
        <f t="shared" si="130"/>
        <v>43.681075256514326</v>
      </c>
      <c r="BX49" s="69">
        <f t="shared" si="131"/>
        <v>13.951345707294841</v>
      </c>
      <c r="BZ49" t="str">
        <f t="shared" si="146"/>
        <v>23 Teaching and other educational professionals</v>
      </c>
      <c r="CA49" s="18">
        <f t="shared" si="132"/>
        <v>0.69486695966483503</v>
      </c>
      <c r="CB49" s="18">
        <f t="shared" si="132"/>
        <v>0.72443159366508114</v>
      </c>
      <c r="CC49" s="18">
        <f t="shared" si="132"/>
        <v>0.80885683917005891</v>
      </c>
      <c r="CD49" s="18">
        <f t="shared" si="132"/>
        <v>0.73634504369667986</v>
      </c>
      <c r="CE49" s="18">
        <f t="shared" si="132"/>
        <v>0.68459552664893208</v>
      </c>
      <c r="CG49" s="68">
        <f t="shared" si="133"/>
        <v>-54.319172993801089</v>
      </c>
      <c r="CH49" s="69">
        <f t="shared" si="134"/>
        <v>32.972834907313484</v>
      </c>
      <c r="CI49" s="69">
        <f t="shared" si="135"/>
        <v>-21.346338086487606</v>
      </c>
      <c r="CK49" t="str">
        <f t="shared" si="147"/>
        <v>23 Teaching and other educational professionals</v>
      </c>
      <c r="CL49" s="18">
        <f t="shared" si="136"/>
        <v>0.38610973953001765</v>
      </c>
      <c r="CM49" s="18">
        <f t="shared" si="136"/>
        <v>0.46581546886417308</v>
      </c>
      <c r="CN49" s="18">
        <f t="shared" si="136"/>
        <v>0.66796540378469926</v>
      </c>
      <c r="CO49" s="18">
        <f t="shared" si="136"/>
        <v>0.70524834932950964</v>
      </c>
      <c r="CP49" s="18">
        <f t="shared" si="136"/>
        <v>0.94565193768961986</v>
      </c>
      <c r="CR49" s="68">
        <f t="shared" si="137"/>
        <v>-41.235482033571451</v>
      </c>
      <c r="CS49" s="69">
        <f t="shared" si="138"/>
        <v>30.457625526885806</v>
      </c>
      <c r="CT49" s="69">
        <f t="shared" si="139"/>
        <v>-10.777856506685641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6.6336039643017779</v>
      </c>
      <c r="C50" s="18">
        <f t="shared" si="104"/>
        <v>6.9549089769926189</v>
      </c>
      <c r="D50" s="18">
        <f t="shared" si="104"/>
        <v>7.2043824514037684</v>
      </c>
      <c r="E50" s="18">
        <f t="shared" si="104"/>
        <v>7.2667003123572602</v>
      </c>
      <c r="F50" s="18">
        <f t="shared" si="104"/>
        <v>7.5493325980306318</v>
      </c>
      <c r="H50" s="68">
        <f t="shared" si="105"/>
        <v>101.07401938450971</v>
      </c>
      <c r="I50" s="69">
        <f t="shared" si="106"/>
        <v>70.703983952894617</v>
      </c>
      <c r="J50" s="69">
        <f t="shared" si="107"/>
        <v>171.77800333740433</v>
      </c>
      <c r="L50" t="str">
        <f t="shared" si="140"/>
        <v>24 Business, media and public service professionals</v>
      </c>
      <c r="M50" s="18">
        <f t="shared" si="108"/>
        <v>12.162890007748128</v>
      </c>
      <c r="N50" s="18">
        <f t="shared" si="108"/>
        <v>13.194733063833034</v>
      </c>
      <c r="O50" s="18">
        <f t="shared" si="108"/>
        <v>13.191588635781857</v>
      </c>
      <c r="P50" s="18">
        <f t="shared" si="108"/>
        <v>12.734374419965219</v>
      </c>
      <c r="Q50" s="18">
        <f t="shared" si="108"/>
        <v>12.011155577549983</v>
      </c>
      <c r="S50" s="68">
        <f t="shared" si="109"/>
        <v>72.613803724186297</v>
      </c>
      <c r="T50" s="69">
        <f t="shared" si="110"/>
        <v>64.522891963834027</v>
      </c>
      <c r="U50" s="69">
        <f t="shared" si="111"/>
        <v>137.13669568802032</v>
      </c>
      <c r="W50" t="str">
        <f t="shared" si="141"/>
        <v>24 Business, media and public service professionals</v>
      </c>
      <c r="X50" s="18">
        <f t="shared" si="112"/>
        <v>10.420243855457649</v>
      </c>
      <c r="Y50" s="18">
        <f t="shared" si="112"/>
        <v>10.909726749336135</v>
      </c>
      <c r="Z50" s="18">
        <f t="shared" si="112"/>
        <v>11.493267315074384</v>
      </c>
      <c r="AA50" s="18">
        <f t="shared" si="112"/>
        <v>10.73184611210945</v>
      </c>
      <c r="AB50" s="18">
        <f t="shared" si="112"/>
        <v>9.8323361105716689</v>
      </c>
      <c r="AD50" s="68">
        <f t="shared" si="113"/>
        <v>6.8482045749078209</v>
      </c>
      <c r="AE50" s="69">
        <f t="shared" si="114"/>
        <v>53.433679843945427</v>
      </c>
      <c r="AF50" s="69">
        <f t="shared" si="115"/>
        <v>60.281884418853252</v>
      </c>
      <c r="AH50" t="str">
        <f t="shared" si="142"/>
        <v>24 Business, media and public service professionals</v>
      </c>
      <c r="AI50" s="18">
        <f t="shared" si="116"/>
        <v>3.7645526793583572</v>
      </c>
      <c r="AJ50" s="18">
        <f t="shared" si="116"/>
        <v>3.8207728452806977</v>
      </c>
      <c r="AK50" s="18">
        <f t="shared" si="116"/>
        <v>4.0975525479846562</v>
      </c>
      <c r="AL50" s="18">
        <f t="shared" si="116"/>
        <v>3.7321880902858311</v>
      </c>
      <c r="AM50" s="18">
        <f t="shared" si="116"/>
        <v>3.4422919338478213</v>
      </c>
      <c r="AO50" s="68">
        <f t="shared" si="117"/>
        <v>-7.143462007040025</v>
      </c>
      <c r="AP50" s="69">
        <f t="shared" si="118"/>
        <v>35.177921201943185</v>
      </c>
      <c r="AQ50" s="69">
        <f t="shared" si="119"/>
        <v>28.03445919490316</v>
      </c>
      <c r="AS50" t="str">
        <f t="shared" si="143"/>
        <v>24 Business, media and public service professionals</v>
      </c>
      <c r="AT50" s="18">
        <f t="shared" si="120"/>
        <v>5.7567958419223464</v>
      </c>
      <c r="AU50" s="18">
        <f t="shared" si="120"/>
        <v>5.9995688394444535</v>
      </c>
      <c r="AV50" s="18">
        <f t="shared" si="120"/>
        <v>6.4967599489772345</v>
      </c>
      <c r="AW50" s="18">
        <f t="shared" si="120"/>
        <v>6.3304435602947962</v>
      </c>
      <c r="AX50" s="18">
        <f t="shared" si="120"/>
        <v>6.0483729215836775</v>
      </c>
      <c r="AZ50" s="68">
        <f t="shared" si="121"/>
        <v>13.132351612648224</v>
      </c>
      <c r="BA50" s="69">
        <f t="shared" si="122"/>
        <v>50.807459683221687</v>
      </c>
      <c r="BB50" s="69">
        <f t="shared" si="123"/>
        <v>63.939811295869909</v>
      </c>
      <c r="BD50" t="str">
        <f t="shared" si="144"/>
        <v>24 Business, media and public service professionals</v>
      </c>
      <c r="BE50" s="18">
        <f t="shared" si="124"/>
        <v>3.2292235031965077</v>
      </c>
      <c r="BF50" s="18">
        <f t="shared" si="124"/>
        <v>3.6676228738159415</v>
      </c>
      <c r="BG50" s="18">
        <f t="shared" si="124"/>
        <v>4.2410134187391382</v>
      </c>
      <c r="BH50" s="18">
        <f t="shared" si="124"/>
        <v>4.2924175724258697</v>
      </c>
      <c r="BI50" s="18">
        <f t="shared" si="124"/>
        <v>4.664936522545073</v>
      </c>
      <c r="BK50" s="68">
        <f t="shared" si="125"/>
        <v>16.055975557208889</v>
      </c>
      <c r="BL50" s="69">
        <f t="shared" si="126"/>
        <v>45.826205227344389</v>
      </c>
      <c r="BM50" s="69">
        <f t="shared" si="127"/>
        <v>61.882180784553277</v>
      </c>
      <c r="BO50" t="str">
        <f t="shared" si="145"/>
        <v>24 Business, media and public service professionals</v>
      </c>
      <c r="BP50" s="18">
        <f t="shared" si="128"/>
        <v>2.3759125159572858</v>
      </c>
      <c r="BQ50" s="18">
        <f t="shared" si="128"/>
        <v>2.5755754554477308</v>
      </c>
      <c r="BR50" s="18">
        <f t="shared" si="128"/>
        <v>2.9253201967164584</v>
      </c>
      <c r="BS50" s="18">
        <f t="shared" si="128"/>
        <v>2.8057987113336402</v>
      </c>
      <c r="BT50" s="18">
        <f t="shared" si="128"/>
        <v>2.845263434473623</v>
      </c>
      <c r="BV50" s="68">
        <f t="shared" si="129"/>
        <v>-9.1111931325817377</v>
      </c>
      <c r="BW50" s="69">
        <f t="shared" si="130"/>
        <v>42.280566864423726</v>
      </c>
      <c r="BX50" s="69">
        <f t="shared" si="131"/>
        <v>33.169373731841986</v>
      </c>
      <c r="BZ50" t="str">
        <f t="shared" si="146"/>
        <v>24 Business, media and public service professionals</v>
      </c>
      <c r="CA50" s="18">
        <f t="shared" si="132"/>
        <v>2.1469674906903125</v>
      </c>
      <c r="CB50" s="18">
        <f t="shared" si="132"/>
        <v>2.5164945439257553</v>
      </c>
      <c r="CC50" s="18">
        <f t="shared" si="132"/>
        <v>2.9097503576673138</v>
      </c>
      <c r="CD50" s="18">
        <f t="shared" si="132"/>
        <v>2.8727474689299015</v>
      </c>
      <c r="CE50" s="18">
        <f t="shared" si="132"/>
        <v>3.0030767805841148</v>
      </c>
      <c r="CG50" s="68">
        <f t="shared" si="133"/>
        <v>-44.29652762013707</v>
      </c>
      <c r="CH50" s="69">
        <f t="shared" si="134"/>
        <v>30.409866569687576</v>
      </c>
      <c r="CI50" s="69">
        <f t="shared" si="135"/>
        <v>-13.886661050449497</v>
      </c>
      <c r="CK50" t="str">
        <f t="shared" si="147"/>
        <v>24 Business, media and public service professionals</v>
      </c>
      <c r="CL50" s="18">
        <f t="shared" si="136"/>
        <v>1.3067472720651085</v>
      </c>
      <c r="CM50" s="18">
        <f t="shared" si="136"/>
        <v>1.7756310676397338</v>
      </c>
      <c r="CN50" s="18">
        <f t="shared" si="136"/>
        <v>2.1783320654339566</v>
      </c>
      <c r="CO50" s="18">
        <f t="shared" si="136"/>
        <v>2.4988134603344134</v>
      </c>
      <c r="CP50" s="18">
        <f t="shared" si="136"/>
        <v>3.0591839568144334</v>
      </c>
      <c r="CR50" s="68">
        <f t="shared" si="137"/>
        <v>-41.706606333863107</v>
      </c>
      <c r="CS50" s="69">
        <f t="shared" si="138"/>
        <v>26.222822333333113</v>
      </c>
      <c r="CT50" s="69">
        <f t="shared" si="139"/>
        <v>-15.483784000529994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2.1693421479842572</v>
      </c>
      <c r="C51" s="18">
        <f t="shared" si="104"/>
        <v>2.3442678295986124</v>
      </c>
      <c r="D51" s="18">
        <f t="shared" si="104"/>
        <v>2.2698288460503022</v>
      </c>
      <c r="E51" s="18">
        <f t="shared" si="104"/>
        <v>2.208654665659981</v>
      </c>
      <c r="F51" s="18">
        <f t="shared" si="104"/>
        <v>2.4890674506126387</v>
      </c>
      <c r="H51" s="68">
        <f t="shared" si="105"/>
        <v>110.42033825449775</v>
      </c>
      <c r="I51" s="69">
        <f t="shared" si="106"/>
        <v>66.106197779477782</v>
      </c>
      <c r="J51" s="69">
        <f t="shared" si="107"/>
        <v>176.52653603397553</v>
      </c>
      <c r="L51" t="str">
        <f t="shared" si="140"/>
        <v>31 Science, engineering and technology associate professionals</v>
      </c>
      <c r="M51" s="18">
        <f t="shared" si="108"/>
        <v>2.0267959286217381</v>
      </c>
      <c r="N51" s="18">
        <f t="shared" si="108"/>
        <v>2.0958038337863596</v>
      </c>
      <c r="O51" s="18">
        <f t="shared" si="108"/>
        <v>2.0140012017273854</v>
      </c>
      <c r="P51" s="18">
        <f t="shared" si="108"/>
        <v>1.8004167016194024</v>
      </c>
      <c r="Q51" s="18">
        <f t="shared" si="108"/>
        <v>1.7443856852528836</v>
      </c>
      <c r="S51" s="68">
        <f t="shared" si="109"/>
        <v>64.199042063368395</v>
      </c>
      <c r="T51" s="69">
        <f t="shared" si="110"/>
        <v>52.875818589425435</v>
      </c>
      <c r="U51" s="69">
        <f t="shared" si="111"/>
        <v>117.07486065279382</v>
      </c>
      <c r="W51" t="str">
        <f t="shared" si="141"/>
        <v>31 Science, engineering and technology associate professionals</v>
      </c>
      <c r="X51" s="18">
        <f t="shared" si="112"/>
        <v>2.3147643116652725</v>
      </c>
      <c r="Y51" s="18">
        <f t="shared" si="112"/>
        <v>2.4729752336981377</v>
      </c>
      <c r="Z51" s="18">
        <f t="shared" si="112"/>
        <v>2.44172651367187</v>
      </c>
      <c r="AA51" s="18">
        <f t="shared" si="112"/>
        <v>2.2183434773316657</v>
      </c>
      <c r="AB51" s="18">
        <f t="shared" si="112"/>
        <v>2.147089116900454</v>
      </c>
      <c r="AD51" s="68">
        <f t="shared" si="113"/>
        <v>9.8264819407698738</v>
      </c>
      <c r="AE51" s="69">
        <f t="shared" si="114"/>
        <v>44.805565609372636</v>
      </c>
      <c r="AF51" s="69">
        <f t="shared" si="115"/>
        <v>54.632047550142516</v>
      </c>
      <c r="AH51" t="str">
        <f t="shared" si="142"/>
        <v>31 Science, engineering and technology associate professionals</v>
      </c>
      <c r="AI51" s="18">
        <f t="shared" si="116"/>
        <v>1.2492423850965213</v>
      </c>
      <c r="AJ51" s="18">
        <f t="shared" si="116"/>
        <v>1.5136462659231062</v>
      </c>
      <c r="AK51" s="18">
        <f t="shared" si="116"/>
        <v>1.6052425842791742</v>
      </c>
      <c r="AL51" s="18">
        <f t="shared" si="116"/>
        <v>1.677797728258221</v>
      </c>
      <c r="AM51" s="18">
        <f t="shared" si="116"/>
        <v>1.9705833765621028</v>
      </c>
      <c r="AO51" s="68">
        <f t="shared" si="117"/>
        <v>35.688631634110322</v>
      </c>
      <c r="AP51" s="69">
        <f t="shared" si="118"/>
        <v>52.108035975097764</v>
      </c>
      <c r="AQ51" s="69">
        <f t="shared" si="119"/>
        <v>87.796667609208086</v>
      </c>
      <c r="AS51" t="str">
        <f t="shared" si="143"/>
        <v>31 Science, engineering and technology associate professionals</v>
      </c>
      <c r="AT51" s="18">
        <f t="shared" si="120"/>
        <v>3.5039457538785035</v>
      </c>
      <c r="AU51" s="18">
        <f t="shared" si="120"/>
        <v>3.5144506493710823</v>
      </c>
      <c r="AV51" s="18">
        <f t="shared" si="120"/>
        <v>3.4619785576897182</v>
      </c>
      <c r="AW51" s="18">
        <f t="shared" si="120"/>
        <v>2.8342020510564594</v>
      </c>
      <c r="AX51" s="18">
        <f t="shared" si="120"/>
        <v>2.4097738990236608</v>
      </c>
      <c r="AZ51" s="68">
        <f t="shared" si="121"/>
        <v>-15.41429043789525</v>
      </c>
      <c r="BA51" s="69">
        <f t="shared" si="122"/>
        <v>32.256654154019103</v>
      </c>
      <c r="BB51" s="69">
        <f t="shared" si="123"/>
        <v>16.842363716123856</v>
      </c>
      <c r="BD51" t="str">
        <f t="shared" si="144"/>
        <v>31 Science, engineering and technology associate professionals</v>
      </c>
      <c r="BE51" s="18">
        <f t="shared" si="124"/>
        <v>1.4607425649751185</v>
      </c>
      <c r="BF51" s="18">
        <f t="shared" si="124"/>
        <v>1.4283719604310412</v>
      </c>
      <c r="BG51" s="18">
        <f t="shared" si="124"/>
        <v>1.6218533475424506</v>
      </c>
      <c r="BH51" s="18">
        <f t="shared" si="124"/>
        <v>1.3462785329218048</v>
      </c>
      <c r="BI51" s="18">
        <f t="shared" si="124"/>
        <v>1.1621514000106383</v>
      </c>
      <c r="BK51" s="68">
        <f t="shared" si="125"/>
        <v>-24.396388314824375</v>
      </c>
      <c r="BL51" s="69">
        <f t="shared" si="126"/>
        <v>29.291808096137551</v>
      </c>
      <c r="BM51" s="69">
        <f t="shared" si="127"/>
        <v>4.8954197813131772</v>
      </c>
      <c r="BO51" t="str">
        <f t="shared" si="145"/>
        <v>31 Science, engineering and technology associate professionals</v>
      </c>
      <c r="BP51" s="18">
        <f t="shared" si="128"/>
        <v>1.0504141935580775</v>
      </c>
      <c r="BQ51" s="18">
        <f t="shared" si="128"/>
        <v>1.1643475907280467</v>
      </c>
      <c r="BR51" s="18">
        <f t="shared" si="128"/>
        <v>1.3847703750735318</v>
      </c>
      <c r="BS51" s="18">
        <f t="shared" si="128"/>
        <v>1.2584326449354106</v>
      </c>
      <c r="BT51" s="18">
        <f t="shared" si="128"/>
        <v>1.3927681641962497</v>
      </c>
      <c r="BV51" s="68">
        <f t="shared" si="129"/>
        <v>-6.0141666686405459</v>
      </c>
      <c r="BW51" s="69">
        <f t="shared" si="130"/>
        <v>36.39045543701576</v>
      </c>
      <c r="BX51" s="69">
        <f t="shared" si="131"/>
        <v>30.376288768375208</v>
      </c>
      <c r="BZ51" t="str">
        <f t="shared" si="146"/>
        <v>31 Science, engineering and technology associate professionals</v>
      </c>
      <c r="CA51" s="18">
        <f t="shared" si="132"/>
        <v>1.2203718527764724</v>
      </c>
      <c r="CB51" s="18">
        <f t="shared" si="132"/>
        <v>1.4340739613934552</v>
      </c>
      <c r="CC51" s="18">
        <f t="shared" si="132"/>
        <v>1.8051579981537293</v>
      </c>
      <c r="CD51" s="18">
        <f t="shared" si="132"/>
        <v>1.6681642019229428</v>
      </c>
      <c r="CE51" s="18">
        <f t="shared" si="132"/>
        <v>2.0847326053963071</v>
      </c>
      <c r="CG51" s="68">
        <f t="shared" si="133"/>
        <v>-37.668625813809754</v>
      </c>
      <c r="CH51" s="69">
        <f t="shared" si="134"/>
        <v>27.452111254507955</v>
      </c>
      <c r="CI51" s="69">
        <f t="shared" si="135"/>
        <v>-10.216514559301798</v>
      </c>
      <c r="CK51" t="str">
        <f t="shared" si="147"/>
        <v>31 Science, engineering and technology associate professionals</v>
      </c>
      <c r="CL51" s="18">
        <f t="shared" si="136"/>
        <v>0.59908314706645271</v>
      </c>
      <c r="CM51" s="18">
        <f t="shared" si="136"/>
        <v>0.89307896018507948</v>
      </c>
      <c r="CN51" s="18">
        <f t="shared" si="136"/>
        <v>1.1830893020013733</v>
      </c>
      <c r="CO51" s="18">
        <f t="shared" si="136"/>
        <v>1.4597313998901791</v>
      </c>
      <c r="CP51" s="18">
        <f t="shared" si="136"/>
        <v>2.5914543594124897</v>
      </c>
      <c r="CR51" s="68">
        <f t="shared" si="137"/>
        <v>-9.0790702970856731</v>
      </c>
      <c r="CS51" s="69">
        <f t="shared" si="138"/>
        <v>32.921606608108185</v>
      </c>
      <c r="CT51" s="69">
        <f t="shared" si="139"/>
        <v>23.842536311022506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0.52016291238318735</v>
      </c>
      <c r="C52" s="18">
        <f t="shared" si="104"/>
        <v>0.5663358513953225</v>
      </c>
      <c r="D52" s="18">
        <f t="shared" si="104"/>
        <v>0.52522004822720392</v>
      </c>
      <c r="E52" s="18">
        <f t="shared" si="104"/>
        <v>0.88184362033608155</v>
      </c>
      <c r="F52" s="18">
        <f t="shared" si="104"/>
        <v>1.28123563798118</v>
      </c>
      <c r="H52" s="68">
        <f t="shared" si="105"/>
        <v>368.09270692455715</v>
      </c>
      <c r="I52" s="69">
        <f t="shared" si="106"/>
        <v>159.65902528585013</v>
      </c>
      <c r="J52" s="69">
        <f t="shared" si="107"/>
        <v>527.75173221040734</v>
      </c>
      <c r="L52" t="str">
        <f t="shared" si="140"/>
        <v>32 Health and social care associate professionals</v>
      </c>
      <c r="M52" s="18">
        <f t="shared" si="108"/>
        <v>2.0023924368860628</v>
      </c>
      <c r="N52" s="18">
        <f t="shared" si="108"/>
        <v>2.3653598034743788</v>
      </c>
      <c r="O52" s="18">
        <f t="shared" si="108"/>
        <v>2.4051441130654774</v>
      </c>
      <c r="P52" s="18">
        <f t="shared" si="108"/>
        <v>3.9106611140558161</v>
      </c>
      <c r="Q52" s="18">
        <f t="shared" si="108"/>
        <v>4.9875385337140692</v>
      </c>
      <c r="S52" s="68">
        <f t="shared" si="109"/>
        <v>293.12710713150835</v>
      </c>
      <c r="T52" s="69">
        <f t="shared" si="110"/>
        <v>138.55598304384554</v>
      </c>
      <c r="U52" s="69">
        <f t="shared" si="111"/>
        <v>431.68309017535387</v>
      </c>
      <c r="W52" t="str">
        <f t="shared" si="141"/>
        <v>32 Health and social care associate professionals</v>
      </c>
      <c r="X52" s="18">
        <f t="shared" si="112"/>
        <v>2.9094440064468672</v>
      </c>
      <c r="Y52" s="18">
        <f t="shared" si="112"/>
        <v>3.4615556530019362</v>
      </c>
      <c r="Z52" s="18">
        <f t="shared" si="112"/>
        <v>3.4451650416637043</v>
      </c>
      <c r="AA52" s="18">
        <f t="shared" si="112"/>
        <v>5.5164331119998664</v>
      </c>
      <c r="AB52" s="18">
        <f t="shared" si="112"/>
        <v>6.1078691185649969</v>
      </c>
      <c r="AD52" s="68">
        <f t="shared" si="113"/>
        <v>121.42859841883697</v>
      </c>
      <c r="AE52" s="69">
        <f t="shared" si="114"/>
        <v>118.02240030654274</v>
      </c>
      <c r="AF52" s="69">
        <f t="shared" si="115"/>
        <v>239.45099872537972</v>
      </c>
      <c r="AH52" t="str">
        <f t="shared" si="142"/>
        <v>32 Health and social care associate professionals</v>
      </c>
      <c r="AI52" s="18">
        <f t="shared" si="116"/>
        <v>6.5510685746962531</v>
      </c>
      <c r="AJ52" s="18">
        <f t="shared" si="116"/>
        <v>6.3825555549328987</v>
      </c>
      <c r="AK52" s="18">
        <f t="shared" si="116"/>
        <v>6.0051243872477826</v>
      </c>
      <c r="AL52" s="18">
        <f t="shared" si="116"/>
        <v>6.8981402914247898</v>
      </c>
      <c r="AM52" s="18">
        <f t="shared" si="116"/>
        <v>4.0085360146574507</v>
      </c>
      <c r="AO52" s="68">
        <f t="shared" si="117"/>
        <v>-26.217544850388773</v>
      </c>
      <c r="AP52" s="69">
        <f t="shared" si="118"/>
        <v>44.666796086231741</v>
      </c>
      <c r="AQ52" s="69">
        <f t="shared" si="119"/>
        <v>18.449251235842969</v>
      </c>
      <c r="AS52" t="str">
        <f t="shared" si="143"/>
        <v>32 Health and social care associate professionals</v>
      </c>
      <c r="AT52" s="18">
        <f t="shared" si="120"/>
        <v>1.3806902506088867</v>
      </c>
      <c r="AU52" s="18">
        <f t="shared" si="120"/>
        <v>1.5517206692704715</v>
      </c>
      <c r="AV52" s="18">
        <f t="shared" si="120"/>
        <v>1.6573704852417215</v>
      </c>
      <c r="AW52" s="18">
        <f t="shared" si="120"/>
        <v>2.3124890102515132</v>
      </c>
      <c r="AX52" s="18">
        <f t="shared" si="120"/>
        <v>2.3632057662144677</v>
      </c>
      <c r="AZ52" s="68">
        <f t="shared" si="121"/>
        <v>73.271450683048883</v>
      </c>
      <c r="BA52" s="69">
        <f t="shared" si="122"/>
        <v>86.394584797742297</v>
      </c>
      <c r="BB52" s="69">
        <f t="shared" si="123"/>
        <v>159.66603548079118</v>
      </c>
      <c r="BD52" t="str">
        <f t="shared" si="144"/>
        <v>32 Health and social care associate professionals</v>
      </c>
      <c r="BE52" s="18">
        <f t="shared" si="124"/>
        <v>1.5210724969993572</v>
      </c>
      <c r="BF52" s="18">
        <f t="shared" si="124"/>
        <v>1.8831511393661415</v>
      </c>
      <c r="BG52" s="18">
        <f t="shared" si="124"/>
        <v>1.8651903054478576</v>
      </c>
      <c r="BH52" s="18">
        <f t="shared" si="124"/>
        <v>3.0216778879682367</v>
      </c>
      <c r="BI52" s="18">
        <f t="shared" si="124"/>
        <v>3.3525442187898808</v>
      </c>
      <c r="BK52" s="68">
        <f t="shared" si="125"/>
        <v>89.645603874870076</v>
      </c>
      <c r="BL52" s="69">
        <f t="shared" si="126"/>
        <v>97.493402379591103</v>
      </c>
      <c r="BM52" s="69">
        <f t="shared" si="127"/>
        <v>187.13900625446118</v>
      </c>
      <c r="BO52" t="str">
        <f t="shared" si="145"/>
        <v>32 Health and social care associate professionals</v>
      </c>
      <c r="BP52" s="18">
        <f t="shared" si="128"/>
        <v>1.235268970279308</v>
      </c>
      <c r="BQ52" s="18">
        <f t="shared" si="128"/>
        <v>1.433294717166284</v>
      </c>
      <c r="BR52" s="18">
        <f t="shared" si="128"/>
        <v>1.3661656959268078</v>
      </c>
      <c r="BS52" s="18">
        <f t="shared" si="128"/>
        <v>2.1001147206491591</v>
      </c>
      <c r="BT52" s="18">
        <f t="shared" si="128"/>
        <v>2.0663363563679584</v>
      </c>
      <c r="BV52" s="68">
        <f t="shared" si="129"/>
        <v>41.338009309879332</v>
      </c>
      <c r="BW52" s="69">
        <f t="shared" si="130"/>
        <v>82.692731537492321</v>
      </c>
      <c r="BX52" s="69">
        <f t="shared" si="131"/>
        <v>124.03074084737165</v>
      </c>
      <c r="BZ52" t="str">
        <f t="shared" si="146"/>
        <v>32 Health and social care associate professionals</v>
      </c>
      <c r="CA52" s="18">
        <f t="shared" si="132"/>
        <v>0.73304502494712054</v>
      </c>
      <c r="CB52" s="18">
        <f t="shared" si="132"/>
        <v>0.80478215550182453</v>
      </c>
      <c r="CC52" s="18">
        <f t="shared" si="132"/>
        <v>0.73587973186402478</v>
      </c>
      <c r="CD52" s="18">
        <f t="shared" si="132"/>
        <v>1.0354360648954373</v>
      </c>
      <c r="CE52" s="18">
        <f t="shared" si="132"/>
        <v>0.97077726100537365</v>
      </c>
      <c r="CG52" s="68">
        <f t="shared" si="133"/>
        <v>-28.799291307259502</v>
      </c>
      <c r="CH52" s="69">
        <f t="shared" si="134"/>
        <v>46.187540946382548</v>
      </c>
      <c r="CI52" s="69">
        <f t="shared" si="135"/>
        <v>17.38824963912305</v>
      </c>
      <c r="CK52" t="str">
        <f t="shared" si="147"/>
        <v>32 Health and social care associate professionals</v>
      </c>
      <c r="CL52" s="18">
        <f t="shared" si="136"/>
        <v>0.24573252782376406</v>
      </c>
      <c r="CM52" s="18">
        <f t="shared" si="136"/>
        <v>0.32977219223370779</v>
      </c>
      <c r="CN52" s="18">
        <f t="shared" si="136"/>
        <v>0.3868125716480969</v>
      </c>
      <c r="CO52" s="18">
        <f t="shared" si="136"/>
        <v>0.63275591199196235</v>
      </c>
      <c r="CP52" s="18">
        <f t="shared" si="136"/>
        <v>0.91069240560676112</v>
      </c>
      <c r="CR52" s="68">
        <f t="shared" si="137"/>
        <v>-2.2742605565299239</v>
      </c>
      <c r="CS52" s="69">
        <f t="shared" si="138"/>
        <v>43.36444775538628</v>
      </c>
      <c r="CT52" s="69">
        <f t="shared" si="139"/>
        <v>41.090187198856363</v>
      </c>
    </row>
    <row r="53" spans="1:98" x14ac:dyDescent="0.2">
      <c r="A53" t="str">
        <f t="shared" si="103"/>
        <v>33 Protective service occupations</v>
      </c>
      <c r="B53" s="18">
        <f t="shared" si="104"/>
        <v>0.35488545303385693</v>
      </c>
      <c r="C53" s="18">
        <f t="shared" si="104"/>
        <v>0.35072357859386954</v>
      </c>
      <c r="D53" s="18">
        <f t="shared" si="104"/>
        <v>0.32950570964327214</v>
      </c>
      <c r="E53" s="18">
        <f t="shared" si="104"/>
        <v>0.31546166339374043</v>
      </c>
      <c r="F53" s="18">
        <f t="shared" si="104"/>
        <v>0.37591417822730205</v>
      </c>
      <c r="H53" s="68">
        <f t="shared" si="105"/>
        <v>118.91217780036365</v>
      </c>
      <c r="I53" s="69">
        <f t="shared" si="106"/>
        <v>56.746128769164308</v>
      </c>
      <c r="J53" s="69">
        <f t="shared" si="107"/>
        <v>175.65830656952798</v>
      </c>
      <c r="L53" t="str">
        <f t="shared" si="140"/>
        <v>33 Protective service occupations</v>
      </c>
      <c r="M53" s="18">
        <f t="shared" si="108"/>
        <v>0.70134510883892198</v>
      </c>
      <c r="N53" s="18">
        <f t="shared" si="108"/>
        <v>0.66365191676174529</v>
      </c>
      <c r="O53" s="18">
        <f t="shared" si="108"/>
        <v>0.61492635660128281</v>
      </c>
      <c r="P53" s="18">
        <f t="shared" si="108"/>
        <v>0.53404283507513484</v>
      </c>
      <c r="Q53" s="18">
        <f t="shared" si="108"/>
        <v>0.60149780485701321</v>
      </c>
      <c r="S53" s="68">
        <f t="shared" si="109"/>
        <v>85.438014741932193</v>
      </c>
      <c r="T53" s="69">
        <f t="shared" si="110"/>
        <v>42.460665349053549</v>
      </c>
      <c r="U53" s="69">
        <f t="shared" si="111"/>
        <v>127.89868009098575</v>
      </c>
      <c r="W53" t="str">
        <f t="shared" si="141"/>
        <v>33 Protective service occupations</v>
      </c>
      <c r="X53" s="18">
        <f t="shared" si="112"/>
        <v>1.3651709385950705</v>
      </c>
      <c r="Y53" s="18">
        <f t="shared" si="112"/>
        <v>1.3835140419422065</v>
      </c>
      <c r="Z53" s="18">
        <f t="shared" si="112"/>
        <v>1.4720338303775651</v>
      </c>
      <c r="AA53" s="18">
        <f t="shared" si="112"/>
        <v>1.2511753271689863</v>
      </c>
      <c r="AB53" s="18">
        <f t="shared" si="112"/>
        <v>1.4989714252679733</v>
      </c>
      <c r="AD53" s="68">
        <f t="shared" si="113"/>
        <v>27.183151857062761</v>
      </c>
      <c r="AE53" s="69">
        <f t="shared" si="114"/>
        <v>43.734701850093558</v>
      </c>
      <c r="AF53" s="69">
        <f t="shared" si="115"/>
        <v>70.917853707156326</v>
      </c>
      <c r="AH53" t="str">
        <f t="shared" si="142"/>
        <v>33 Protective service occupations</v>
      </c>
      <c r="AI53" s="18">
        <f t="shared" si="116"/>
        <v>1.139249162265592</v>
      </c>
      <c r="AJ53" s="18">
        <f t="shared" si="116"/>
        <v>1.2186043431890798</v>
      </c>
      <c r="AK53" s="18">
        <f t="shared" si="116"/>
        <v>1.2824477590877501</v>
      </c>
      <c r="AL53" s="18">
        <f t="shared" si="116"/>
        <v>1.2321187698114557</v>
      </c>
      <c r="AM53" s="18">
        <f t="shared" si="116"/>
        <v>1.5631916914303243</v>
      </c>
      <c r="AO53" s="68">
        <f t="shared" si="117"/>
        <v>34.729244748397988</v>
      </c>
      <c r="AP53" s="69">
        <f t="shared" si="118"/>
        <v>40.165354520477038</v>
      </c>
      <c r="AQ53" s="69">
        <f t="shared" si="119"/>
        <v>74.894599268875027</v>
      </c>
      <c r="AS53" t="str">
        <f t="shared" si="143"/>
        <v>33 Protective service occupations</v>
      </c>
      <c r="AT53" s="18">
        <f t="shared" si="120"/>
        <v>1.1604003581726396</v>
      </c>
      <c r="AU53" s="18">
        <f t="shared" si="120"/>
        <v>1.0658147436468157</v>
      </c>
      <c r="AV53" s="18">
        <f t="shared" si="120"/>
        <v>1.1314515099562887</v>
      </c>
      <c r="AW53" s="18">
        <f t="shared" si="120"/>
        <v>0.89377944076483529</v>
      </c>
      <c r="AX53" s="18">
        <f t="shared" si="120"/>
        <v>0.93139307616570011</v>
      </c>
      <c r="AZ53" s="68">
        <f t="shared" si="121"/>
        <v>3.2732728599902262E-2</v>
      </c>
      <c r="BA53" s="69">
        <f t="shared" si="122"/>
        <v>33.808788115602596</v>
      </c>
      <c r="BB53" s="69">
        <f t="shared" si="123"/>
        <v>33.841520844202499</v>
      </c>
      <c r="BD53" t="str">
        <f t="shared" si="144"/>
        <v>33 Protective service occupations</v>
      </c>
      <c r="BE53" s="18">
        <f t="shared" si="124"/>
        <v>0.98471786876754264</v>
      </c>
      <c r="BF53" s="18">
        <f t="shared" si="124"/>
        <v>0.91919737264559798</v>
      </c>
      <c r="BG53" s="18">
        <f t="shared" si="124"/>
        <v>1.0122793501608389</v>
      </c>
      <c r="BH53" s="18">
        <f t="shared" si="124"/>
        <v>0.81835521566370262</v>
      </c>
      <c r="BI53" s="18">
        <f t="shared" si="124"/>
        <v>0.74203262147405014</v>
      </c>
      <c r="BK53" s="68">
        <f t="shared" si="125"/>
        <v>-22.65824274287138</v>
      </c>
      <c r="BL53" s="69">
        <f t="shared" si="126"/>
        <v>21.351817278959491</v>
      </c>
      <c r="BM53" s="69">
        <f t="shared" si="127"/>
        <v>-1.3064254639118895</v>
      </c>
      <c r="BO53" t="str">
        <f t="shared" si="145"/>
        <v>33 Protective service occupations</v>
      </c>
      <c r="BP53" s="18">
        <f t="shared" si="128"/>
        <v>1.138503541479476</v>
      </c>
      <c r="BQ53" s="18">
        <f t="shared" si="128"/>
        <v>1.1501626859306902</v>
      </c>
      <c r="BR53" s="18">
        <f t="shared" si="128"/>
        <v>1.2883288801511183</v>
      </c>
      <c r="BS53" s="18">
        <f t="shared" si="128"/>
        <v>1.0334285675228778</v>
      </c>
      <c r="BT53" s="18">
        <f t="shared" si="128"/>
        <v>0.93174030882410175</v>
      </c>
      <c r="BV53" s="68">
        <f t="shared" si="129"/>
        <v>-32.418244129473891</v>
      </c>
      <c r="BW53" s="69">
        <f t="shared" si="130"/>
        <v>24.798614554770083</v>
      </c>
      <c r="BX53" s="69">
        <f t="shared" si="131"/>
        <v>-7.6196295747038043</v>
      </c>
      <c r="BZ53" t="str">
        <f t="shared" si="146"/>
        <v>33 Protective service occupations</v>
      </c>
      <c r="CA53" s="18">
        <f t="shared" si="132"/>
        <v>0.97563059527202389</v>
      </c>
      <c r="CB53" s="18">
        <f t="shared" si="132"/>
        <v>1.0435620340907468</v>
      </c>
      <c r="CC53" s="18">
        <f t="shared" si="132"/>
        <v>1.1684930116564851</v>
      </c>
      <c r="CD53" s="18">
        <f t="shared" si="132"/>
        <v>1.0095725154014237</v>
      </c>
      <c r="CE53" s="18">
        <f t="shared" si="132"/>
        <v>1.0911014687470835</v>
      </c>
      <c r="CG53" s="68">
        <f t="shared" si="133"/>
        <v>-49.60231546313031</v>
      </c>
      <c r="CH53" s="69">
        <f t="shared" si="134"/>
        <v>24.015683982982157</v>
      </c>
      <c r="CI53" s="69">
        <f t="shared" si="135"/>
        <v>-25.586631480148153</v>
      </c>
      <c r="CK53" t="str">
        <f t="shared" si="147"/>
        <v>33 Protective service occupations</v>
      </c>
      <c r="CL53" s="18">
        <f t="shared" si="136"/>
        <v>0.43909153772421711</v>
      </c>
      <c r="CM53" s="18">
        <f t="shared" si="136"/>
        <v>0.44034826969485052</v>
      </c>
      <c r="CN53" s="18">
        <f t="shared" si="136"/>
        <v>0.49506524132674568</v>
      </c>
      <c r="CO53" s="18">
        <f t="shared" si="136"/>
        <v>0.55931594988248934</v>
      </c>
      <c r="CP53" s="18">
        <f t="shared" si="136"/>
        <v>0.71047109170589817</v>
      </c>
      <c r="CR53" s="68">
        <f t="shared" si="137"/>
        <v>-40.430794613504169</v>
      </c>
      <c r="CS53" s="69">
        <f t="shared" si="138"/>
        <v>16.270338588211047</v>
      </c>
      <c r="CT53" s="69">
        <f t="shared" si="139"/>
        <v>-24.160456025293119</v>
      </c>
    </row>
    <row r="54" spans="1:98" x14ac:dyDescent="0.2">
      <c r="A54" t="str">
        <f t="shared" si="103"/>
        <v>34 Culture, media and sports occupations</v>
      </c>
      <c r="B54" s="18">
        <f t="shared" si="104"/>
        <v>1.0083307221109408</v>
      </c>
      <c r="C54" s="18">
        <f t="shared" si="104"/>
        <v>1.1348250806220668</v>
      </c>
      <c r="D54" s="18">
        <f t="shared" si="104"/>
        <v>1.1785156771844654</v>
      </c>
      <c r="E54" s="18">
        <f t="shared" si="104"/>
        <v>1.0636389928543044</v>
      </c>
      <c r="F54" s="18">
        <f t="shared" si="104"/>
        <v>1.0289134688223951</v>
      </c>
      <c r="H54" s="68">
        <f t="shared" si="105"/>
        <v>67.528094186785765</v>
      </c>
      <c r="I54" s="69">
        <f t="shared" si="106"/>
        <v>65.916003070911117</v>
      </c>
      <c r="J54" s="69">
        <f t="shared" si="107"/>
        <v>133.44409725769688</v>
      </c>
      <c r="L54" t="str">
        <f t="shared" si="140"/>
        <v>34 Culture, media and sports occupations</v>
      </c>
      <c r="M54" s="18">
        <f t="shared" si="108"/>
        <v>3.2015999115085418</v>
      </c>
      <c r="N54" s="18">
        <f t="shared" si="108"/>
        <v>3.2181314411136239</v>
      </c>
      <c r="O54" s="18">
        <f t="shared" si="108"/>
        <v>3.2139547248205629</v>
      </c>
      <c r="P54" s="18">
        <f t="shared" si="108"/>
        <v>2.5680204877306276</v>
      </c>
      <c r="Q54" s="18">
        <f t="shared" si="108"/>
        <v>2.3847025242239352</v>
      </c>
      <c r="S54" s="68">
        <f t="shared" si="109"/>
        <v>40.663781093488893</v>
      </c>
      <c r="T54" s="69">
        <f t="shared" si="110"/>
        <v>56.288101232089126</v>
      </c>
      <c r="U54" s="69">
        <f t="shared" si="111"/>
        <v>96.951882325578026</v>
      </c>
      <c r="W54" t="str">
        <f t="shared" si="141"/>
        <v>34 Culture, media and sports occupations</v>
      </c>
      <c r="X54" s="18">
        <f t="shared" si="112"/>
        <v>3.7812899167691283</v>
      </c>
      <c r="Y54" s="18">
        <f t="shared" si="112"/>
        <v>3.7511172538083253</v>
      </c>
      <c r="Z54" s="18">
        <f t="shared" si="112"/>
        <v>3.5380464766048512</v>
      </c>
      <c r="AA54" s="18">
        <f t="shared" si="112"/>
        <v>2.8248002478589171</v>
      </c>
      <c r="AB54" s="18">
        <f t="shared" si="112"/>
        <v>2.6468609709942239</v>
      </c>
      <c r="AD54" s="68">
        <f t="shared" si="113"/>
        <v>-6.5624124122636669</v>
      </c>
      <c r="AE54" s="69">
        <f t="shared" si="114"/>
        <v>43.64072750309537</v>
      </c>
      <c r="AF54" s="69">
        <f t="shared" si="115"/>
        <v>37.078315090831708</v>
      </c>
      <c r="AH54" t="str">
        <f t="shared" si="142"/>
        <v>34 Culture, media and sports occupations</v>
      </c>
      <c r="AI54" s="18">
        <f t="shared" si="116"/>
        <v>1.5924465183206795</v>
      </c>
      <c r="AJ54" s="18">
        <f t="shared" si="116"/>
        <v>1.5222959541698522</v>
      </c>
      <c r="AK54" s="18">
        <f t="shared" si="116"/>
        <v>1.656034621518097</v>
      </c>
      <c r="AL54" s="18">
        <f t="shared" si="116"/>
        <v>1.4829033544207388</v>
      </c>
      <c r="AM54" s="18">
        <f t="shared" si="116"/>
        <v>1.7376916096861341</v>
      </c>
      <c r="AO54" s="68">
        <f t="shared" si="117"/>
        <v>15.982539166322457</v>
      </c>
      <c r="AP54" s="69">
        <f t="shared" si="118"/>
        <v>50.563525546895406</v>
      </c>
      <c r="AQ54" s="69">
        <f t="shared" si="119"/>
        <v>66.546064713217874</v>
      </c>
      <c r="AS54" t="str">
        <f t="shared" si="143"/>
        <v>34 Culture, media and sports occupations</v>
      </c>
      <c r="AT54" s="18">
        <f t="shared" si="120"/>
        <v>2.0615383792537587</v>
      </c>
      <c r="AU54" s="18">
        <f t="shared" si="120"/>
        <v>2.0146526355120025</v>
      </c>
      <c r="AV54" s="18">
        <f t="shared" si="120"/>
        <v>1.9251289251848194</v>
      </c>
      <c r="AW54" s="18">
        <f t="shared" si="120"/>
        <v>1.4977761871637452</v>
      </c>
      <c r="AX54" s="18">
        <f t="shared" si="120"/>
        <v>1.3430217026441267</v>
      </c>
      <c r="AZ54" s="68">
        <f t="shared" si="121"/>
        <v>-15.224904874846471</v>
      </c>
      <c r="BA54" s="69">
        <f t="shared" si="122"/>
        <v>39.573328502967627</v>
      </c>
      <c r="BB54" s="69">
        <f t="shared" si="123"/>
        <v>24.348423628121154</v>
      </c>
      <c r="BD54" t="str">
        <f t="shared" si="144"/>
        <v>34 Culture, media and sports occupations</v>
      </c>
      <c r="BE54" s="18">
        <f t="shared" si="124"/>
        <v>1.5032095199119382</v>
      </c>
      <c r="BF54" s="18">
        <f t="shared" si="124"/>
        <v>1.4618771475419479</v>
      </c>
      <c r="BG54" s="18">
        <f t="shared" si="124"/>
        <v>1.5831990525118842</v>
      </c>
      <c r="BH54" s="18">
        <f t="shared" si="124"/>
        <v>1.2961791752816492</v>
      </c>
      <c r="BI54" s="18">
        <f t="shared" si="124"/>
        <v>1.4363651240769142</v>
      </c>
      <c r="BK54" s="68">
        <f t="shared" si="125"/>
        <v>-4.2760205278052679</v>
      </c>
      <c r="BL54" s="69">
        <f t="shared" si="126"/>
        <v>35.39291361944084</v>
      </c>
      <c r="BM54" s="69">
        <f t="shared" si="127"/>
        <v>31.116893091635578</v>
      </c>
      <c r="BO54" t="str">
        <f t="shared" si="145"/>
        <v>34 Culture, media and sports occupations</v>
      </c>
      <c r="BP54" s="18">
        <f t="shared" si="128"/>
        <v>0.77584908319518131</v>
      </c>
      <c r="BQ54" s="18">
        <f t="shared" si="128"/>
        <v>0.71695280127208239</v>
      </c>
      <c r="BR54" s="18">
        <f t="shared" si="128"/>
        <v>0.7368057284088686</v>
      </c>
      <c r="BS54" s="18">
        <f t="shared" si="128"/>
        <v>0.5510253486864497</v>
      </c>
      <c r="BT54" s="18">
        <f t="shared" si="128"/>
        <v>0.45814158660301757</v>
      </c>
      <c r="BV54" s="68">
        <f t="shared" si="129"/>
        <v>-41.89572975403307</v>
      </c>
      <c r="BW54" s="69">
        <f t="shared" si="130"/>
        <v>28.386345483215734</v>
      </c>
      <c r="BX54" s="69">
        <f t="shared" si="131"/>
        <v>-13.509384270817341</v>
      </c>
      <c r="BZ54" t="str">
        <f t="shared" si="146"/>
        <v>34 Culture, media and sports occupations</v>
      </c>
      <c r="CA54" s="18">
        <f t="shared" si="132"/>
        <v>0.82857074066745307</v>
      </c>
      <c r="CB54" s="18">
        <f t="shared" si="132"/>
        <v>0.79216478431620541</v>
      </c>
      <c r="CC54" s="18">
        <f t="shared" si="132"/>
        <v>0.85123340487873367</v>
      </c>
      <c r="CD54" s="18">
        <f t="shared" si="132"/>
        <v>0.60188529824063797</v>
      </c>
      <c r="CE54" s="18">
        <f t="shared" si="132"/>
        <v>0.50073301509343504</v>
      </c>
      <c r="CG54" s="68">
        <f t="shared" si="133"/>
        <v>-68.25106721722787</v>
      </c>
      <c r="CH54" s="69">
        <f t="shared" si="134"/>
        <v>19.574859167361623</v>
      </c>
      <c r="CI54" s="69">
        <f t="shared" si="135"/>
        <v>-48.67620804986624</v>
      </c>
      <c r="CK54" t="str">
        <f t="shared" si="147"/>
        <v>34 Culture, media and sports occupations</v>
      </c>
      <c r="CL54" s="18">
        <f t="shared" si="136"/>
        <v>0.74432047420455572</v>
      </c>
      <c r="CM54" s="18">
        <f t="shared" si="136"/>
        <v>0.92954870003115386</v>
      </c>
      <c r="CN54" s="18">
        <f t="shared" si="136"/>
        <v>1.0157997732324719</v>
      </c>
      <c r="CO54" s="18">
        <f t="shared" si="136"/>
        <v>0.9589962778671397</v>
      </c>
      <c r="CP54" s="18">
        <f t="shared" si="136"/>
        <v>1.2132917810883213</v>
      </c>
      <c r="CR54" s="68">
        <f t="shared" si="137"/>
        <v>-50.421318276437368</v>
      </c>
      <c r="CS54" s="69">
        <f t="shared" si="138"/>
        <v>22.632610393850971</v>
      </c>
      <c r="CT54" s="69">
        <f t="shared" si="139"/>
        <v>-27.788707882586401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5.4153997495834325</v>
      </c>
      <c r="C55" s="18">
        <f t="shared" si="148"/>
        <v>5.3308484180366511</v>
      </c>
      <c r="D55" s="18">
        <f t="shared" si="148"/>
        <v>5.155129859488305</v>
      </c>
      <c r="E55" s="18">
        <f t="shared" si="148"/>
        <v>5.2522775879879049</v>
      </c>
      <c r="F55" s="18">
        <f t="shared" si="148"/>
        <v>5.7728220292377941</v>
      </c>
      <c r="H55" s="68">
        <f t="shared" si="105"/>
        <v>114.87837882434242</v>
      </c>
      <c r="I55" s="69">
        <f t="shared" si="106"/>
        <v>71.650392729089234</v>
      </c>
      <c r="J55" s="69">
        <f t="shared" si="107"/>
        <v>186.52877155343165</v>
      </c>
      <c r="L55" t="str">
        <f t="shared" si="140"/>
        <v>35 Business and public service associate professionals</v>
      </c>
      <c r="M55" s="18">
        <f t="shared" ref="M55:Q64" si="149">M18/M$35*100</f>
        <v>8.1620949750301826</v>
      </c>
      <c r="N55" s="18">
        <f t="shared" si="149"/>
        <v>7.8711241593503987</v>
      </c>
      <c r="O55" s="18">
        <f t="shared" si="149"/>
        <v>7.6998785982491897</v>
      </c>
      <c r="P55" s="18">
        <f t="shared" si="149"/>
        <v>7.6286944971293584</v>
      </c>
      <c r="Q55" s="18">
        <f t="shared" si="149"/>
        <v>7.6666261809652729</v>
      </c>
      <c r="S55" s="68">
        <f t="shared" si="109"/>
        <v>88.759248841505652</v>
      </c>
      <c r="T55" s="69">
        <f t="shared" si="110"/>
        <v>68.023437806868372</v>
      </c>
      <c r="U55" s="69">
        <f t="shared" si="111"/>
        <v>156.78268664837404</v>
      </c>
      <c r="W55" t="str">
        <f t="shared" si="141"/>
        <v>35 Business and public service associate professionals</v>
      </c>
      <c r="X55" s="18">
        <f t="shared" ref="X55:AB64" si="150">X18/X$35*100</f>
        <v>8.2695898696382191</v>
      </c>
      <c r="Y55" s="18">
        <f t="shared" si="150"/>
        <v>7.7208334361714899</v>
      </c>
      <c r="Z55" s="18">
        <f t="shared" si="150"/>
        <v>7.6908000295877219</v>
      </c>
      <c r="AA55" s="18">
        <f t="shared" si="150"/>
        <v>7.249801192206033</v>
      </c>
      <c r="AB55" s="18">
        <f t="shared" si="150"/>
        <v>6.6472500250798676</v>
      </c>
      <c r="AD55" s="68">
        <f t="shared" si="113"/>
        <v>7.9504645486815972</v>
      </c>
      <c r="AE55" s="69">
        <f t="shared" si="114"/>
        <v>53.092879278954484</v>
      </c>
      <c r="AF55" s="69">
        <f t="shared" si="115"/>
        <v>61.043343827636079</v>
      </c>
      <c r="AH55" t="str">
        <f t="shared" si="142"/>
        <v>35 Business and public service associate professionals</v>
      </c>
      <c r="AI55" s="18">
        <f t="shared" ref="AI55:AM64" si="151">AI18/AI$35*100</f>
        <v>7.2155576972551376</v>
      </c>
      <c r="AJ55" s="18">
        <f t="shared" si="151"/>
        <v>7.6406223237805841</v>
      </c>
      <c r="AK55" s="18">
        <f t="shared" si="151"/>
        <v>7.9568145857970531</v>
      </c>
      <c r="AL55" s="18">
        <f t="shared" si="151"/>
        <v>8.2172202777268222</v>
      </c>
      <c r="AM55" s="18">
        <f t="shared" si="151"/>
        <v>8.2513496386297405</v>
      </c>
      <c r="AO55" s="68">
        <f t="shared" si="117"/>
        <v>14.623871330449182</v>
      </c>
      <c r="AP55" s="69">
        <f t="shared" si="118"/>
        <v>52.066757476707956</v>
      </c>
      <c r="AQ55" s="69">
        <f t="shared" si="119"/>
        <v>66.69062880715714</v>
      </c>
      <c r="AS55" t="str">
        <f t="shared" si="143"/>
        <v>35 Business and public service associate professionals</v>
      </c>
      <c r="AT55" s="18">
        <f t="shared" ref="AT55:AX64" si="152">AT18/AT$35*100</f>
        <v>6.8822486636601372</v>
      </c>
      <c r="AU55" s="18">
        <f t="shared" si="152"/>
        <v>6.7616595844922509</v>
      </c>
      <c r="AV55" s="18">
        <f t="shared" si="152"/>
        <v>6.9218571640070694</v>
      </c>
      <c r="AW55" s="18">
        <f t="shared" si="152"/>
        <v>6.7629658805888102</v>
      </c>
      <c r="AX55" s="18">
        <f t="shared" si="152"/>
        <v>6.5352867918078097</v>
      </c>
      <c r="AZ55" s="68">
        <f t="shared" si="121"/>
        <v>14.732667775703067</v>
      </c>
      <c r="BA55" s="69">
        <f t="shared" si="122"/>
        <v>50.426268274800734</v>
      </c>
      <c r="BB55" s="69">
        <f t="shared" si="123"/>
        <v>65.158936050503797</v>
      </c>
      <c r="BD55" t="str">
        <f t="shared" si="144"/>
        <v>35 Business and public service associate professionals</v>
      </c>
      <c r="BE55" s="18">
        <f t="shared" ref="BE55:BI64" si="153">BE18/BE$35*100</f>
        <v>5.2238052863378108</v>
      </c>
      <c r="BF55" s="18">
        <f t="shared" si="153"/>
        <v>5.1673299411009292</v>
      </c>
      <c r="BG55" s="18">
        <f t="shared" si="153"/>
        <v>5.4849085705889342</v>
      </c>
      <c r="BH55" s="18">
        <f t="shared" si="153"/>
        <v>5.2144746181811881</v>
      </c>
      <c r="BI55" s="18">
        <f t="shared" si="153"/>
        <v>5.1334384653274121</v>
      </c>
      <c r="BK55" s="68">
        <f t="shared" si="125"/>
        <v>-1.251528386510516</v>
      </c>
      <c r="BL55" s="69">
        <f t="shared" si="126"/>
        <v>41.432742775354022</v>
      </c>
      <c r="BM55" s="69">
        <f t="shared" si="127"/>
        <v>40.181214388843507</v>
      </c>
      <c r="BO55" t="str">
        <f t="shared" si="145"/>
        <v>35 Business and public service associate professionals</v>
      </c>
      <c r="BP55" s="18">
        <f t="shared" ref="BP55:BT64" si="154">BP18/BP$35*100</f>
        <v>4.2205185255028264</v>
      </c>
      <c r="BQ55" s="18">
        <f t="shared" si="154"/>
        <v>4.0882434974446724</v>
      </c>
      <c r="BR55" s="18">
        <f t="shared" si="154"/>
        <v>4.3804627050533567</v>
      </c>
      <c r="BS55" s="18">
        <f t="shared" si="154"/>
        <v>4.0748533607715638</v>
      </c>
      <c r="BT55" s="18">
        <f t="shared" si="154"/>
        <v>3.9447663863858873</v>
      </c>
      <c r="BV55" s="68">
        <f t="shared" si="129"/>
        <v>-15.848350927791927</v>
      </c>
      <c r="BW55" s="69">
        <f t="shared" si="130"/>
        <v>39.011751644056574</v>
      </c>
      <c r="BX55" s="69">
        <f t="shared" si="131"/>
        <v>23.163400716264647</v>
      </c>
      <c r="BZ55" t="str">
        <f t="shared" si="146"/>
        <v>35 Business and public service associate professionals</v>
      </c>
      <c r="CA55" s="18">
        <f t="shared" ref="CA55:CE64" si="155">CA18/CA$35*100</f>
        <v>3.7772866145059396</v>
      </c>
      <c r="CB55" s="18">
        <f t="shared" si="155"/>
        <v>3.9622866369852674</v>
      </c>
      <c r="CC55" s="18">
        <f t="shared" si="155"/>
        <v>4.2905209959786816</v>
      </c>
      <c r="CD55" s="18">
        <f t="shared" si="155"/>
        <v>4.0581742827579692</v>
      </c>
      <c r="CE55" s="18">
        <f t="shared" si="155"/>
        <v>4.1565178429110468</v>
      </c>
      <c r="CG55" s="68">
        <f t="shared" si="133"/>
        <v>-47.713306319227328</v>
      </c>
      <c r="CH55" s="69">
        <f t="shared" si="134"/>
        <v>27.279215485697538</v>
      </c>
      <c r="CI55" s="69">
        <f t="shared" si="135"/>
        <v>-20.43409083352979</v>
      </c>
      <c r="CK55" t="str">
        <f t="shared" si="147"/>
        <v>35 Business and public service associate professionals</v>
      </c>
      <c r="CL55" s="18">
        <f t="shared" ref="CL55:CP64" si="156">CL18/CL$35*100</f>
        <v>2.2594621367849852</v>
      </c>
      <c r="CM55" s="18">
        <f t="shared" si="156"/>
        <v>2.6742003712537281</v>
      </c>
      <c r="CN55" s="18">
        <f t="shared" si="156"/>
        <v>3.173602842660781</v>
      </c>
      <c r="CO55" s="18">
        <f t="shared" si="156"/>
        <v>3.2485891068323043</v>
      </c>
      <c r="CP55" s="18">
        <f t="shared" si="156"/>
        <v>4.598800703598573</v>
      </c>
      <c r="CR55" s="68">
        <f t="shared" si="137"/>
        <v>-39.850801672735152</v>
      </c>
      <c r="CS55" s="69">
        <f t="shared" si="138"/>
        <v>22.524327155805068</v>
      </c>
      <c r="CT55" s="69">
        <f t="shared" si="139"/>
        <v>-17.326474516930084</v>
      </c>
    </row>
    <row r="56" spans="1:98" x14ac:dyDescent="0.2">
      <c r="A56" t="str">
        <f t="shared" si="103"/>
        <v>41 Administrative occupations</v>
      </c>
      <c r="B56" s="18">
        <f t="shared" si="148"/>
        <v>4.1516305257483834</v>
      </c>
      <c r="C56" s="18">
        <f t="shared" si="148"/>
        <v>3.9194259547280272</v>
      </c>
      <c r="D56" s="18">
        <f t="shared" si="148"/>
        <v>4.2587776645524853</v>
      </c>
      <c r="E56" s="18">
        <f t="shared" si="148"/>
        <v>4.5750179508313167</v>
      </c>
      <c r="F56" s="18">
        <f t="shared" si="148"/>
        <v>5.2388084164869477</v>
      </c>
      <c r="H56" s="68">
        <f t="shared" si="105"/>
        <v>136.04331680535958</v>
      </c>
      <c r="I56" s="69">
        <f t="shared" si="106"/>
        <v>82.951004000293196</v>
      </c>
      <c r="J56" s="69">
        <f t="shared" si="107"/>
        <v>218.99432080565276</v>
      </c>
      <c r="L56" t="str">
        <f t="shared" si="140"/>
        <v>41 Administrative occupations</v>
      </c>
      <c r="M56" s="18">
        <f t="shared" si="149"/>
        <v>6.2298559116364949</v>
      </c>
      <c r="N56" s="18">
        <f t="shared" si="149"/>
        <v>5.8695748908687495</v>
      </c>
      <c r="O56" s="18">
        <f t="shared" si="149"/>
        <v>6.338148922751448</v>
      </c>
      <c r="P56" s="18">
        <f t="shared" si="149"/>
        <v>6.7848702046690317</v>
      </c>
      <c r="Q56" s="18">
        <f t="shared" si="149"/>
        <v>6.8853009936795733</v>
      </c>
      <c r="S56" s="68">
        <f t="shared" si="109"/>
        <v>105.94361009657449</v>
      </c>
      <c r="T56" s="69">
        <f t="shared" si="110"/>
        <v>78.877739790631153</v>
      </c>
      <c r="U56" s="69">
        <f t="shared" si="111"/>
        <v>184.82134988720566</v>
      </c>
      <c r="W56" t="str">
        <f t="shared" si="141"/>
        <v>41 Administrative occupations</v>
      </c>
      <c r="X56" s="18">
        <f t="shared" si="150"/>
        <v>10.22245717347905</v>
      </c>
      <c r="Y56" s="18">
        <f t="shared" si="150"/>
        <v>9.3919544448508532</v>
      </c>
      <c r="Z56" s="18">
        <f t="shared" si="150"/>
        <v>10.106942413423052</v>
      </c>
      <c r="AA56" s="18">
        <f t="shared" si="150"/>
        <v>10.853480951290679</v>
      </c>
      <c r="AB56" s="18">
        <f t="shared" si="150"/>
        <v>11.31623548835675</v>
      </c>
      <c r="AD56" s="68">
        <f t="shared" si="113"/>
        <v>39.841542520584802</v>
      </c>
      <c r="AE56" s="69">
        <f t="shared" si="114"/>
        <v>69.221269018068838</v>
      </c>
      <c r="AF56" s="69">
        <f t="shared" si="115"/>
        <v>109.06281153865365</v>
      </c>
      <c r="AH56" t="str">
        <f t="shared" si="142"/>
        <v>41 Administrative occupations</v>
      </c>
      <c r="AI56" s="18">
        <f t="shared" si="151"/>
        <v>11.514893119003418</v>
      </c>
      <c r="AJ56" s="18">
        <f t="shared" si="151"/>
        <v>12.01500357905104</v>
      </c>
      <c r="AK56" s="18">
        <f t="shared" si="151"/>
        <v>13.079098458764099</v>
      </c>
      <c r="AL56" s="18">
        <f t="shared" si="151"/>
        <v>14.730603985131808</v>
      </c>
      <c r="AM56" s="18">
        <f t="shared" si="151"/>
        <v>15.876614721130524</v>
      </c>
      <c r="AO56" s="68">
        <f t="shared" si="117"/>
        <v>34.174324330137388</v>
      </c>
      <c r="AP56" s="69">
        <f t="shared" si="118"/>
        <v>70.694077185800637</v>
      </c>
      <c r="AQ56" s="69">
        <f t="shared" si="119"/>
        <v>104.86840151593803</v>
      </c>
      <c r="AS56" t="str">
        <f t="shared" si="143"/>
        <v>41 Administrative occupations</v>
      </c>
      <c r="AT56" s="18">
        <f t="shared" si="152"/>
        <v>11.705217775644563</v>
      </c>
      <c r="AU56" s="18">
        <f t="shared" si="152"/>
        <v>11.012402769351491</v>
      </c>
      <c r="AV56" s="18">
        <f t="shared" si="152"/>
        <v>12.197616433412362</v>
      </c>
      <c r="AW56" s="18">
        <f t="shared" si="152"/>
        <v>12.465718252563866</v>
      </c>
      <c r="AX56" s="18">
        <f t="shared" si="152"/>
        <v>12.584527727838054</v>
      </c>
      <c r="AZ56" s="68">
        <f t="shared" si="121"/>
        <v>25.373867762687041</v>
      </c>
      <c r="BA56" s="69">
        <f t="shared" si="122"/>
        <v>62.416252538197817</v>
      </c>
      <c r="BB56" s="69">
        <f t="shared" si="123"/>
        <v>87.790120300884851</v>
      </c>
      <c r="BD56" t="str">
        <f t="shared" si="144"/>
        <v>41 Administrative occupations</v>
      </c>
      <c r="BE56" s="18">
        <f t="shared" si="153"/>
        <v>10.205368634882207</v>
      </c>
      <c r="BF56" s="18">
        <f t="shared" si="153"/>
        <v>9.1618300837789288</v>
      </c>
      <c r="BG56" s="18">
        <f t="shared" si="153"/>
        <v>9.6788729184770421</v>
      </c>
      <c r="BH56" s="18">
        <f t="shared" si="153"/>
        <v>9.5069632158972652</v>
      </c>
      <c r="BI56" s="18">
        <f t="shared" si="153"/>
        <v>8.604760584777722</v>
      </c>
      <c r="BK56" s="68">
        <f t="shared" si="125"/>
        <v>-6.1994428150378926</v>
      </c>
      <c r="BL56" s="69">
        <f t="shared" si="126"/>
        <v>45.930511857534135</v>
      </c>
      <c r="BM56" s="69">
        <f t="shared" si="127"/>
        <v>39.731069042496244</v>
      </c>
      <c r="BO56" t="str">
        <f t="shared" si="145"/>
        <v>41 Administrative occupations</v>
      </c>
      <c r="BP56" s="18">
        <f t="shared" si="154"/>
        <v>11.799480636001416</v>
      </c>
      <c r="BQ56" s="18">
        <f t="shared" si="154"/>
        <v>10.581526150003439</v>
      </c>
      <c r="BR56" s="18">
        <f t="shared" si="154"/>
        <v>11.160115732381188</v>
      </c>
      <c r="BS56" s="18">
        <f t="shared" si="154"/>
        <v>10.763921168680868</v>
      </c>
      <c r="BT56" s="18">
        <f t="shared" si="154"/>
        <v>9.060717247388963</v>
      </c>
      <c r="BV56" s="68">
        <f t="shared" si="129"/>
        <v>-24.132598627299988</v>
      </c>
      <c r="BW56" s="69">
        <f t="shared" si="130"/>
        <v>42.458124153018517</v>
      </c>
      <c r="BX56" s="69">
        <f t="shared" si="131"/>
        <v>18.325525525718529</v>
      </c>
      <c r="BZ56" t="str">
        <f t="shared" si="146"/>
        <v>41 Administrative occupations</v>
      </c>
      <c r="CA56" s="18">
        <f t="shared" si="155"/>
        <v>9.4551744380333762</v>
      </c>
      <c r="CB56" s="18">
        <f t="shared" si="155"/>
        <v>8.4327522660292242</v>
      </c>
      <c r="CC56" s="18">
        <f t="shared" si="155"/>
        <v>8.3958366116539374</v>
      </c>
      <c r="CD56" s="18">
        <f t="shared" si="155"/>
        <v>7.4989465894069642</v>
      </c>
      <c r="CE56" s="18">
        <f t="shared" si="155"/>
        <v>4.3749165017041101</v>
      </c>
      <c r="CG56" s="68">
        <f t="shared" si="133"/>
        <v>-71.875982919597064</v>
      </c>
      <c r="CH56" s="69">
        <f t="shared" si="134"/>
        <v>23.853314092248144</v>
      </c>
      <c r="CI56" s="69">
        <f t="shared" si="135"/>
        <v>-48.02266882734893</v>
      </c>
      <c r="CK56" t="str">
        <f t="shared" si="147"/>
        <v>41 Administrative occupations</v>
      </c>
      <c r="CL56" s="18">
        <f t="shared" si="156"/>
        <v>6.1889282624582469</v>
      </c>
      <c r="CM56" s="18">
        <f t="shared" si="156"/>
        <v>5.8929139642869988</v>
      </c>
      <c r="CN56" s="18">
        <f t="shared" si="156"/>
        <v>6.7156949807904125</v>
      </c>
      <c r="CO56" s="18">
        <f t="shared" si="156"/>
        <v>7.4525584200299448</v>
      </c>
      <c r="CP56" s="18">
        <f t="shared" si="156"/>
        <v>8.8026334733088714</v>
      </c>
      <c r="CR56" s="68">
        <f t="shared" si="137"/>
        <v>-45.592410274473636</v>
      </c>
      <c r="CS56" s="69">
        <f t="shared" si="138"/>
        <v>22.888280524993245</v>
      </c>
      <c r="CT56" s="69">
        <f t="shared" si="139"/>
        <v>-22.704129749480391</v>
      </c>
    </row>
    <row r="57" spans="1:98" x14ac:dyDescent="0.2">
      <c r="A57" t="str">
        <f t="shared" si="103"/>
        <v>42 Secretarial and related occupations</v>
      </c>
      <c r="B57" s="18">
        <f t="shared" si="148"/>
        <v>0.33870056906028345</v>
      </c>
      <c r="C57" s="18">
        <f t="shared" si="148"/>
        <v>0.30554899046023776</v>
      </c>
      <c r="D57" s="18">
        <f t="shared" si="148"/>
        <v>0.37013517471703405</v>
      </c>
      <c r="E57" s="18">
        <f t="shared" si="148"/>
        <v>0.4352317760567691</v>
      </c>
      <c r="F57" s="18">
        <f t="shared" si="148"/>
        <v>0.50992823257578856</v>
      </c>
      <c r="H57" s="68">
        <f t="shared" si="105"/>
        <v>164.3582440251717</v>
      </c>
      <c r="I57" s="69">
        <f t="shared" si="106"/>
        <v>108.37843797054391</v>
      </c>
      <c r="J57" s="69">
        <f t="shared" si="107"/>
        <v>272.73668199571557</v>
      </c>
      <c r="L57" t="str">
        <f t="shared" si="140"/>
        <v>42 Secretarial and related occupations</v>
      </c>
      <c r="M57" s="18">
        <f t="shared" si="149"/>
        <v>1.0094121422634061</v>
      </c>
      <c r="N57" s="18">
        <f t="shared" si="149"/>
        <v>0.8986887386706931</v>
      </c>
      <c r="O57" s="18">
        <f t="shared" si="149"/>
        <v>1.0280414776059665</v>
      </c>
      <c r="P57" s="18">
        <f t="shared" si="149"/>
        <v>1.0353071080877125</v>
      </c>
      <c r="Q57" s="18">
        <f t="shared" si="149"/>
        <v>0.67319335973034422</v>
      </c>
      <c r="S57" s="68">
        <f t="shared" si="109"/>
        <v>24.141508019671008</v>
      </c>
      <c r="T57" s="69">
        <f t="shared" si="110"/>
        <v>67.031204065571785</v>
      </c>
      <c r="U57" s="69">
        <f t="shared" si="111"/>
        <v>91.172712085242807</v>
      </c>
      <c r="W57" t="str">
        <f t="shared" si="141"/>
        <v>42 Secretarial and related occupations</v>
      </c>
      <c r="X57" s="18">
        <f t="shared" si="150"/>
        <v>1.6581022277296991</v>
      </c>
      <c r="Y57" s="18">
        <f t="shared" si="150"/>
        <v>1.5003213017319046</v>
      </c>
      <c r="Z57" s="18">
        <f t="shared" si="150"/>
        <v>1.6341699856794762</v>
      </c>
      <c r="AA57" s="18">
        <f t="shared" si="150"/>
        <v>1.8644752276494037</v>
      </c>
      <c r="AB57" s="18">
        <f t="shared" si="150"/>
        <v>2.1010577040017706</v>
      </c>
      <c r="AD57" s="68">
        <f t="shared" si="113"/>
        <v>60.581226630718668</v>
      </c>
      <c r="AE57" s="69">
        <f t="shared" si="114"/>
        <v>84.429699924378909</v>
      </c>
      <c r="AF57" s="69">
        <f t="shared" si="115"/>
        <v>145.01092655509754</v>
      </c>
      <c r="AH57" t="str">
        <f t="shared" si="142"/>
        <v>42 Secretarial and related occupations</v>
      </c>
      <c r="AI57" s="18">
        <f t="shared" si="151"/>
        <v>2.4164228518708595</v>
      </c>
      <c r="AJ57" s="18">
        <f t="shared" si="151"/>
        <v>2.2734532770833669</v>
      </c>
      <c r="AK57" s="18">
        <f t="shared" si="151"/>
        <v>2.5477936730506667</v>
      </c>
      <c r="AL57" s="18">
        <f t="shared" si="151"/>
        <v>2.7142611509628178</v>
      </c>
      <c r="AM57" s="18">
        <f t="shared" si="151"/>
        <v>2.4364011108864636</v>
      </c>
      <c r="AO57" s="68">
        <f t="shared" si="117"/>
        <v>5.6997242439089231</v>
      </c>
      <c r="AP57" s="69">
        <f t="shared" si="118"/>
        <v>64.55115956780655</v>
      </c>
      <c r="AQ57" s="69">
        <f t="shared" si="119"/>
        <v>70.250883811715468</v>
      </c>
      <c r="AS57" t="str">
        <f t="shared" si="143"/>
        <v>42 Secretarial and related occupations</v>
      </c>
      <c r="AT57" s="18">
        <f t="shared" si="152"/>
        <v>2.1662873818045156</v>
      </c>
      <c r="AU57" s="18">
        <f t="shared" si="152"/>
        <v>1.8282416256201133</v>
      </c>
      <c r="AV57" s="18">
        <f t="shared" si="152"/>
        <v>2.079358894575754</v>
      </c>
      <c r="AW57" s="18">
        <f t="shared" si="152"/>
        <v>2.0614338806126931</v>
      </c>
      <c r="AX57" s="18">
        <f t="shared" si="152"/>
        <v>1.8095039576045309</v>
      </c>
      <c r="AZ57" s="68">
        <f t="shared" si="121"/>
        <v>5.7487292376937358</v>
      </c>
      <c r="BA57" s="69">
        <f t="shared" si="122"/>
        <v>59.445486567835523</v>
      </c>
      <c r="BB57" s="69">
        <f t="shared" si="123"/>
        <v>65.194215805529254</v>
      </c>
      <c r="BD57" t="str">
        <f t="shared" si="144"/>
        <v>42 Secretarial and related occupations</v>
      </c>
      <c r="BE57" s="18">
        <f t="shared" si="153"/>
        <v>2.1833131472839402</v>
      </c>
      <c r="BF57" s="18">
        <f t="shared" si="153"/>
        <v>1.865877925817063</v>
      </c>
      <c r="BG57" s="18">
        <f t="shared" si="153"/>
        <v>1.8208065735710766</v>
      </c>
      <c r="BH57" s="18">
        <f t="shared" si="153"/>
        <v>1.6904179181448054</v>
      </c>
      <c r="BI57" s="18">
        <f t="shared" si="153"/>
        <v>0.50524803814553476</v>
      </c>
      <c r="BK57" s="68">
        <f t="shared" si="125"/>
        <v>-70.722618095224632</v>
      </c>
      <c r="BL57" s="69">
        <f t="shared" si="126"/>
        <v>35.98178456909146</v>
      </c>
      <c r="BM57" s="69">
        <f t="shared" si="127"/>
        <v>-34.740833526133166</v>
      </c>
      <c r="BO57" t="str">
        <f t="shared" si="145"/>
        <v>42 Secretarial and related occupations</v>
      </c>
      <c r="BP57" s="18">
        <f t="shared" si="154"/>
        <v>2.9233965993036874</v>
      </c>
      <c r="BQ57" s="18">
        <f t="shared" si="154"/>
        <v>2.2938924099979974</v>
      </c>
      <c r="BR57" s="18">
        <f t="shared" si="154"/>
        <v>2.2163665460245654</v>
      </c>
      <c r="BS57" s="18">
        <f t="shared" si="154"/>
        <v>1.5800840422020541</v>
      </c>
      <c r="BT57" s="18">
        <f t="shared" si="154"/>
        <v>0.47249112334200993</v>
      </c>
      <c r="BV57" s="68">
        <f t="shared" si="129"/>
        <v>-80.0788962704531</v>
      </c>
      <c r="BW57" s="69">
        <f t="shared" si="130"/>
        <v>27.191959954147343</v>
      </c>
      <c r="BX57" s="69">
        <f t="shared" si="131"/>
        <v>-52.886936316305757</v>
      </c>
      <c r="BZ57" t="str">
        <f t="shared" si="146"/>
        <v>42 Secretarial and related occupations</v>
      </c>
      <c r="CA57" s="18">
        <f t="shared" si="155"/>
        <v>3.5644862967957494</v>
      </c>
      <c r="CB57" s="18">
        <f t="shared" si="155"/>
        <v>3.4439496500986011</v>
      </c>
      <c r="CC57" s="18">
        <f t="shared" si="155"/>
        <v>3.1374651656705552</v>
      </c>
      <c r="CD57" s="18">
        <f t="shared" si="155"/>
        <v>2.7694186201155917</v>
      </c>
      <c r="CE57" s="18">
        <f t="shared" si="155"/>
        <v>0.92603315078890347</v>
      </c>
      <c r="CG57" s="68">
        <f t="shared" si="133"/>
        <v>-84.069874978708043</v>
      </c>
      <c r="CH57" s="69">
        <f t="shared" si="134"/>
        <v>24.774772424840638</v>
      </c>
      <c r="CI57" s="69">
        <f t="shared" si="135"/>
        <v>-59.295102553867409</v>
      </c>
      <c r="CK57" t="str">
        <f t="shared" si="147"/>
        <v>42 Secretarial and related occupations</v>
      </c>
      <c r="CL57" s="18">
        <f t="shared" si="156"/>
        <v>1.9944900403264738</v>
      </c>
      <c r="CM57" s="18">
        <f t="shared" si="156"/>
        <v>2.0257875716144054</v>
      </c>
      <c r="CN57" s="18">
        <f t="shared" si="156"/>
        <v>2.3550399290454291</v>
      </c>
      <c r="CO57" s="18">
        <f t="shared" si="156"/>
        <v>2.9644714552428479</v>
      </c>
      <c r="CP57" s="18">
        <f t="shared" si="156"/>
        <v>3.7076730552590038</v>
      </c>
      <c r="CR57" s="68">
        <f t="shared" si="137"/>
        <v>-34.65069296135102</v>
      </c>
      <c r="CS57" s="69">
        <f t="shared" si="138"/>
        <v>32.289089537029852</v>
      </c>
      <c r="CT57" s="69">
        <f t="shared" si="139"/>
        <v>-2.3616034243211677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0.29262779612024248</v>
      </c>
      <c r="C58" s="18">
        <f t="shared" si="148"/>
        <v>0.31522829192037699</v>
      </c>
      <c r="D58" s="18">
        <f t="shared" si="148"/>
        <v>0.28398519782884568</v>
      </c>
      <c r="E58" s="18">
        <f t="shared" si="148"/>
        <v>0.25941735808996197</v>
      </c>
      <c r="F58" s="18">
        <f t="shared" si="148"/>
        <v>0.26082453214784113</v>
      </c>
      <c r="H58" s="68">
        <f t="shared" si="105"/>
        <v>76.236919434584522</v>
      </c>
      <c r="I58" s="69">
        <f t="shared" si="106"/>
        <v>85.342761371911777</v>
      </c>
      <c r="J58" s="69">
        <f t="shared" si="107"/>
        <v>161.5796808064963</v>
      </c>
      <c r="L58" t="str">
        <f t="shared" si="140"/>
        <v>51 Skilled agricultural and related trades</v>
      </c>
      <c r="M58" s="18">
        <f t="shared" si="149"/>
        <v>0.36794527580656095</v>
      </c>
      <c r="N58" s="18">
        <f t="shared" si="149"/>
        <v>0.24036219053708624</v>
      </c>
      <c r="O58" s="18">
        <f t="shared" si="149"/>
        <v>0.2074612774447972</v>
      </c>
      <c r="P58" s="18">
        <f t="shared" si="149"/>
        <v>0.19095492362868649</v>
      </c>
      <c r="Q58" s="18">
        <f t="shared" si="149"/>
        <v>0.18857813457344041</v>
      </c>
      <c r="S58" s="68">
        <f t="shared" si="109"/>
        <v>72.322552124385894</v>
      </c>
      <c r="T58" s="69">
        <f t="shared" si="110"/>
        <v>65.877111518914404</v>
      </c>
      <c r="U58" s="69">
        <f t="shared" si="111"/>
        <v>138.19966364330031</v>
      </c>
      <c r="W58" t="str">
        <f t="shared" si="141"/>
        <v>51 Skilled agricultural and related trades</v>
      </c>
      <c r="X58" s="18">
        <f t="shared" si="150"/>
        <v>1.2314493442783772</v>
      </c>
      <c r="Y58" s="18">
        <f t="shared" si="150"/>
        <v>1.049544689984393</v>
      </c>
      <c r="Z58" s="18">
        <f t="shared" si="150"/>
        <v>0.92491969492629356</v>
      </c>
      <c r="AA58" s="18">
        <f t="shared" si="150"/>
        <v>0.97502783807518079</v>
      </c>
      <c r="AB58" s="18">
        <f t="shared" si="150"/>
        <v>1.1239798169310735</v>
      </c>
      <c r="AD58" s="68">
        <f t="shared" si="113"/>
        <v>51.77788827043188</v>
      </c>
      <c r="AE58" s="69">
        <f t="shared" si="114"/>
        <v>83.4838574271825</v>
      </c>
      <c r="AF58" s="69">
        <f t="shared" si="115"/>
        <v>135.2617456976144</v>
      </c>
      <c r="AH58" t="str">
        <f t="shared" si="142"/>
        <v>51 Skilled agricultural and related trades</v>
      </c>
      <c r="AI58" s="18">
        <f t="shared" si="151"/>
        <v>1.451016728754597</v>
      </c>
      <c r="AJ58" s="18">
        <f t="shared" si="151"/>
        <v>1.3719839747978115</v>
      </c>
      <c r="AK58" s="18">
        <f t="shared" si="151"/>
        <v>1.1590892077365063</v>
      </c>
      <c r="AL58" s="18">
        <f t="shared" si="151"/>
        <v>1.3281521631365516</v>
      </c>
      <c r="AM58" s="18">
        <f t="shared" si="151"/>
        <v>1.5276343362368277</v>
      </c>
      <c r="AO58" s="68">
        <f t="shared" si="117"/>
        <v>45.677295249327607</v>
      </c>
      <c r="AP58" s="69">
        <f t="shared" si="118"/>
        <v>85.54304067154105</v>
      </c>
      <c r="AQ58" s="69">
        <f t="shared" si="119"/>
        <v>131.22033592086865</v>
      </c>
      <c r="AS58" t="str">
        <f t="shared" si="143"/>
        <v>51 Skilled agricultural and related trades</v>
      </c>
      <c r="AT58" s="18">
        <f t="shared" si="152"/>
        <v>2.9288659249037114</v>
      </c>
      <c r="AU58" s="18">
        <f t="shared" si="152"/>
        <v>2.4427641475906841</v>
      </c>
      <c r="AV58" s="18">
        <f t="shared" si="152"/>
        <v>1.9050521416964061</v>
      </c>
      <c r="AW58" s="18">
        <f t="shared" si="152"/>
        <v>2.0432562269647678</v>
      </c>
      <c r="AX58" s="18">
        <f t="shared" si="152"/>
        <v>2.3951064519749021</v>
      </c>
      <c r="AZ58" s="68">
        <f t="shared" si="121"/>
        <v>52.778776643826653</v>
      </c>
      <c r="BA58" s="69">
        <f t="shared" si="122"/>
        <v>77.52795272708012</v>
      </c>
      <c r="BB58" s="69">
        <f t="shared" si="123"/>
        <v>130.30672937090677</v>
      </c>
      <c r="BD58" t="str">
        <f t="shared" si="144"/>
        <v>51 Skilled agricultural and related trades</v>
      </c>
      <c r="BE58" s="18">
        <f t="shared" si="153"/>
        <v>1.2806829770241808</v>
      </c>
      <c r="BF58" s="18">
        <f t="shared" si="153"/>
        <v>1.0774091908450902</v>
      </c>
      <c r="BG58" s="18">
        <f t="shared" si="153"/>
        <v>0.86451015531541708</v>
      </c>
      <c r="BH58" s="18">
        <f t="shared" si="153"/>
        <v>0.84679083703646485</v>
      </c>
      <c r="BI58" s="18">
        <f t="shared" si="153"/>
        <v>0.86379038383327666</v>
      </c>
      <c r="BK58" s="68">
        <f t="shared" si="125"/>
        <v>5.4216187019400044</v>
      </c>
      <c r="BL58" s="69">
        <f t="shared" si="126"/>
        <v>55.545974629773752</v>
      </c>
      <c r="BM58" s="69">
        <f t="shared" si="127"/>
        <v>60.967593331713758</v>
      </c>
      <c r="BO58" t="str">
        <f t="shared" si="145"/>
        <v>51 Skilled agricultural and related trades</v>
      </c>
      <c r="BP58" s="18">
        <f t="shared" si="154"/>
        <v>1.9027312118487152</v>
      </c>
      <c r="BQ58" s="18">
        <f t="shared" si="154"/>
        <v>1.713590738196646</v>
      </c>
      <c r="BR58" s="18">
        <f t="shared" si="154"/>
        <v>1.4327983341289059</v>
      </c>
      <c r="BS58" s="18">
        <f t="shared" si="154"/>
        <v>1.4236247171863023</v>
      </c>
      <c r="BT58" s="18">
        <f t="shared" si="154"/>
        <v>1.483207104648717</v>
      </c>
      <c r="BV58" s="68">
        <f t="shared" si="129"/>
        <v>-3.266242333539922</v>
      </c>
      <c r="BW58" s="69">
        <f t="shared" si="130"/>
        <v>58.200223694995088</v>
      </c>
      <c r="BX58" s="69">
        <f t="shared" si="131"/>
        <v>54.933981361455167</v>
      </c>
      <c r="BZ58" t="str">
        <f t="shared" si="146"/>
        <v>51 Skilled agricultural and related trades</v>
      </c>
      <c r="CA58" s="18">
        <f t="shared" si="155"/>
        <v>2.2744646748158446</v>
      </c>
      <c r="CB58" s="18">
        <f t="shared" si="155"/>
        <v>1.9462964185282423</v>
      </c>
      <c r="CC58" s="18">
        <f t="shared" si="155"/>
        <v>1.9705694144942696</v>
      </c>
      <c r="CD58" s="18">
        <f t="shared" si="155"/>
        <v>2.1086562405135219</v>
      </c>
      <c r="CE58" s="18">
        <f t="shared" si="155"/>
        <v>3.3597096589472151</v>
      </c>
      <c r="CG58" s="68">
        <f t="shared" si="133"/>
        <v>-7.9801389980821176</v>
      </c>
      <c r="CH58" s="69">
        <f t="shared" si="134"/>
        <v>43.596885783393247</v>
      </c>
      <c r="CI58" s="69">
        <f t="shared" si="135"/>
        <v>35.616746785311129</v>
      </c>
      <c r="CK58" t="str">
        <f t="shared" si="147"/>
        <v>51 Skilled agricultural and related trades</v>
      </c>
      <c r="CL58" s="18">
        <f t="shared" si="156"/>
        <v>4.6992614960341879</v>
      </c>
      <c r="CM58" s="18">
        <f t="shared" si="156"/>
        <v>4.2998095219935974</v>
      </c>
      <c r="CN58" s="18">
        <f t="shared" si="156"/>
        <v>3.455830893292136</v>
      </c>
      <c r="CO58" s="18">
        <f t="shared" si="156"/>
        <v>3.64440666778414</v>
      </c>
      <c r="CP58" s="18">
        <f t="shared" si="156"/>
        <v>2.3679150275826548</v>
      </c>
      <c r="CR58" s="68">
        <f t="shared" si="137"/>
        <v>-71.558567813712287</v>
      </c>
      <c r="CS58" s="69">
        <f t="shared" si="138"/>
        <v>21.301486852764356</v>
      </c>
      <c r="CT58" s="69">
        <f t="shared" si="139"/>
        <v>-50.257080960947931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0.26940100302803532</v>
      </c>
      <c r="C59" s="18">
        <f t="shared" si="148"/>
        <v>0.22047105681165299</v>
      </c>
      <c r="D59" s="18">
        <f t="shared" si="148"/>
        <v>0.16657768963360378</v>
      </c>
      <c r="E59" s="18">
        <f t="shared" si="148"/>
        <v>0.1630378506745252</v>
      </c>
      <c r="F59" s="18">
        <f t="shared" si="148"/>
        <v>0.16491347808533355</v>
      </c>
      <c r="H59" s="68">
        <f t="shared" si="105"/>
        <v>89.969323708641838</v>
      </c>
      <c r="I59" s="69">
        <f t="shared" si="106"/>
        <v>58.745964907396441</v>
      </c>
      <c r="J59" s="69">
        <f t="shared" si="107"/>
        <v>148.71528861603826</v>
      </c>
      <c r="L59" t="str">
        <f t="shared" si="140"/>
        <v>52 Skilled metal, electrical and electronic trades</v>
      </c>
      <c r="M59" s="18">
        <f t="shared" si="149"/>
        <v>1.0053971561727713</v>
      </c>
      <c r="N59" s="18">
        <f t="shared" si="149"/>
        <v>0.90972407363425623</v>
      </c>
      <c r="O59" s="18">
        <f t="shared" si="149"/>
        <v>0.66484308841362494</v>
      </c>
      <c r="P59" s="18">
        <f t="shared" si="149"/>
        <v>0.84556016789295407</v>
      </c>
      <c r="Q59" s="18">
        <f t="shared" si="149"/>
        <v>0.91715280854640902</v>
      </c>
      <c r="S59" s="68">
        <f t="shared" si="109"/>
        <v>161.52329078891862</v>
      </c>
      <c r="T59" s="69">
        <f t="shared" si="110"/>
        <v>83.768211234052941</v>
      </c>
      <c r="U59" s="69">
        <f t="shared" si="111"/>
        <v>245.29150202297157</v>
      </c>
      <c r="W59" t="str">
        <f t="shared" si="141"/>
        <v>52 Skilled metal, electrical and electronic trades</v>
      </c>
      <c r="X59" s="18">
        <f t="shared" si="150"/>
        <v>1.3660432827272375</v>
      </c>
      <c r="Y59" s="18">
        <f t="shared" si="150"/>
        <v>1.3039611468723826</v>
      </c>
      <c r="Z59" s="18">
        <f t="shared" si="150"/>
        <v>0.94744115587516786</v>
      </c>
      <c r="AA59" s="18">
        <f t="shared" si="150"/>
        <v>1.0552073972359517</v>
      </c>
      <c r="AB59" s="18">
        <f t="shared" si="150"/>
        <v>1.1037126492733982</v>
      </c>
      <c r="AD59" s="68">
        <f t="shared" si="113"/>
        <v>45.498258213434717</v>
      </c>
      <c r="AE59" s="69">
        <f t="shared" si="114"/>
        <v>60.351484295384317</v>
      </c>
      <c r="AF59" s="69">
        <f t="shared" si="115"/>
        <v>105.84974250881902</v>
      </c>
      <c r="AH59" t="str">
        <f t="shared" si="142"/>
        <v>52 Skilled metal, electrical and electronic trades</v>
      </c>
      <c r="AI59" s="18">
        <f t="shared" si="151"/>
        <v>1.849226150023765</v>
      </c>
      <c r="AJ59" s="18">
        <f t="shared" si="151"/>
        <v>1.8318772071030096</v>
      </c>
      <c r="AK59" s="18">
        <f t="shared" si="151"/>
        <v>1.3954246139821813</v>
      </c>
      <c r="AL59" s="18">
        <f t="shared" si="151"/>
        <v>1.6160878622538362</v>
      </c>
      <c r="AM59" s="18">
        <f t="shared" si="151"/>
        <v>1.7974491924138807</v>
      </c>
      <c r="AO59" s="68">
        <f t="shared" si="117"/>
        <v>42.376910327146305</v>
      </c>
      <c r="AP59" s="69">
        <f t="shared" si="118"/>
        <v>52.689130895971758</v>
      </c>
      <c r="AQ59" s="69">
        <f t="shared" si="119"/>
        <v>95.066041223118063</v>
      </c>
      <c r="AS59" t="str">
        <f t="shared" si="143"/>
        <v>52 Skilled metal, electrical and electronic trades</v>
      </c>
      <c r="AT59" s="18">
        <f t="shared" si="152"/>
        <v>7.5988970056179159</v>
      </c>
      <c r="AU59" s="18">
        <f t="shared" si="152"/>
        <v>7.0583668469371448</v>
      </c>
      <c r="AV59" s="18">
        <f t="shared" si="152"/>
        <v>5.7281832117923459</v>
      </c>
      <c r="AW59" s="18">
        <f t="shared" si="152"/>
        <v>5.7341526661752562</v>
      </c>
      <c r="AX59" s="18">
        <f t="shared" si="152"/>
        <v>5.5137354625421908</v>
      </c>
      <c r="AZ59" s="68">
        <f t="shared" si="121"/>
        <v>16.969894987584958</v>
      </c>
      <c r="BA59" s="69">
        <f t="shared" si="122"/>
        <v>46.421164784441942</v>
      </c>
      <c r="BB59" s="69">
        <f t="shared" si="123"/>
        <v>63.391059772026907</v>
      </c>
      <c r="BD59" t="str">
        <f t="shared" si="144"/>
        <v>52 Skilled metal, electrical and electronic trades</v>
      </c>
      <c r="BE59" s="18">
        <f t="shared" si="153"/>
        <v>9.4861566274129387</v>
      </c>
      <c r="BF59" s="18">
        <f t="shared" si="153"/>
        <v>9.2984794591404132</v>
      </c>
      <c r="BG59" s="18">
        <f t="shared" si="153"/>
        <v>8.2579026422046375</v>
      </c>
      <c r="BH59" s="18">
        <f t="shared" si="153"/>
        <v>8.0417614872048855</v>
      </c>
      <c r="BI59" s="18">
        <f t="shared" si="153"/>
        <v>7.7361980550468248</v>
      </c>
      <c r="BK59" s="68">
        <f t="shared" si="125"/>
        <v>-1.1562449291908539</v>
      </c>
      <c r="BL59" s="69">
        <f t="shared" si="126"/>
        <v>35.143157974390547</v>
      </c>
      <c r="BM59" s="69">
        <f t="shared" si="127"/>
        <v>33.986913045199699</v>
      </c>
      <c r="BO59" t="str">
        <f t="shared" si="145"/>
        <v>52 Skilled metal, electrical and electronic trades</v>
      </c>
      <c r="BP59" s="18">
        <f t="shared" si="154"/>
        <v>5.4298384862942806</v>
      </c>
      <c r="BQ59" s="18">
        <f t="shared" si="154"/>
        <v>5.3838675496088158</v>
      </c>
      <c r="BR59" s="18">
        <f t="shared" si="154"/>
        <v>5.0314680504356613</v>
      </c>
      <c r="BS59" s="18">
        <f t="shared" si="154"/>
        <v>4.855216431508584</v>
      </c>
      <c r="BT59" s="18">
        <f t="shared" si="154"/>
        <v>4.7493580907740522</v>
      </c>
      <c r="BV59" s="68">
        <f t="shared" si="129"/>
        <v>-11.793309930562128</v>
      </c>
      <c r="BW59" s="69">
        <f t="shared" si="130"/>
        <v>36.775186328058432</v>
      </c>
      <c r="BX59" s="69">
        <f t="shared" si="131"/>
        <v>24.981876397496304</v>
      </c>
      <c r="BZ59" t="str">
        <f t="shared" si="146"/>
        <v>52 Skilled metal, electrical and electronic trades</v>
      </c>
      <c r="CA59" s="18">
        <f t="shared" si="155"/>
        <v>4.5003820788851794</v>
      </c>
      <c r="CB59" s="18">
        <f t="shared" si="155"/>
        <v>4.3650928846652723</v>
      </c>
      <c r="CC59" s="18">
        <f t="shared" si="155"/>
        <v>4.2508129688419958</v>
      </c>
      <c r="CD59" s="18">
        <f t="shared" si="155"/>
        <v>4.0595655089123763</v>
      </c>
      <c r="CE59" s="18">
        <f t="shared" si="155"/>
        <v>3.591350933241571</v>
      </c>
      <c r="CG59" s="68">
        <f t="shared" si="133"/>
        <v>-54.400780338963592</v>
      </c>
      <c r="CH59" s="69">
        <f t="shared" si="134"/>
        <v>25.362949763242014</v>
      </c>
      <c r="CI59" s="69">
        <f t="shared" si="135"/>
        <v>-29.037830575721578</v>
      </c>
      <c r="CK59" t="str">
        <f t="shared" si="147"/>
        <v>52 Skilled metal, electrical and electronic trades</v>
      </c>
      <c r="CL59" s="18">
        <f t="shared" si="156"/>
        <v>4.579630092164563</v>
      </c>
      <c r="CM59" s="18">
        <f t="shared" si="156"/>
        <v>4.571831323296129</v>
      </c>
      <c r="CN59" s="18">
        <f t="shared" si="156"/>
        <v>3.6923922838991237</v>
      </c>
      <c r="CO59" s="18">
        <f t="shared" si="156"/>
        <v>3.5719111902667855</v>
      </c>
      <c r="CP59" s="18">
        <f t="shared" si="156"/>
        <v>3.4353321925026652</v>
      </c>
      <c r="CR59" s="68">
        <f t="shared" si="137"/>
        <v>-61.381203526116003</v>
      </c>
      <c r="CS59" s="69">
        <f t="shared" si="138"/>
        <v>19.850557731955789</v>
      </c>
      <c r="CT59" s="69">
        <f t="shared" si="139"/>
        <v>-41.530645794160208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0.13181804651476958</v>
      </c>
      <c r="C60" s="18">
        <f t="shared" si="148"/>
        <v>7.9719127877769802E-2</v>
      </c>
      <c r="D60" s="18">
        <f t="shared" si="148"/>
        <v>5.1286844128076298E-2</v>
      </c>
      <c r="E60" s="18">
        <f t="shared" si="148"/>
        <v>5.9384471877974389E-2</v>
      </c>
      <c r="F60" s="18">
        <f t="shared" si="148"/>
        <v>4.2970100086121336E-2</v>
      </c>
      <c r="H60" s="68">
        <f t="shared" si="105"/>
        <v>60.769828636837772</v>
      </c>
      <c r="I60" s="69">
        <f t="shared" si="106"/>
        <v>59.38797424090815</v>
      </c>
      <c r="J60" s="69">
        <f t="shared" si="107"/>
        <v>120.15780287774594</v>
      </c>
      <c r="L60" t="str">
        <f t="shared" si="140"/>
        <v>53 Skilled construction and building trades</v>
      </c>
      <c r="M60" s="18">
        <f t="shared" si="149"/>
        <v>0.39308178346053108</v>
      </c>
      <c r="N60" s="18">
        <f t="shared" si="149"/>
        <v>0.39405785762873941</v>
      </c>
      <c r="O60" s="18">
        <f t="shared" si="149"/>
        <v>0.27905724301680301</v>
      </c>
      <c r="P60" s="18">
        <f t="shared" si="149"/>
        <v>0.29972892226253312</v>
      </c>
      <c r="Q60" s="18">
        <f t="shared" si="149"/>
        <v>0.28712850804459716</v>
      </c>
      <c r="S60" s="68">
        <f t="shared" si="109"/>
        <v>95.061179243834147</v>
      </c>
      <c r="T60" s="69">
        <f t="shared" si="110"/>
        <v>67.862113773780109</v>
      </c>
      <c r="U60" s="69">
        <f t="shared" si="111"/>
        <v>162.92329301761427</v>
      </c>
      <c r="W60" t="str">
        <f t="shared" si="141"/>
        <v>53 Skilled construction and building trades</v>
      </c>
      <c r="X60" s="18">
        <f t="shared" si="150"/>
        <v>0.74196134248623868</v>
      </c>
      <c r="Y60" s="18">
        <f t="shared" si="150"/>
        <v>0.6811148343416753</v>
      </c>
      <c r="Z60" s="18">
        <f t="shared" si="150"/>
        <v>0.49083338870189303</v>
      </c>
      <c r="AA60" s="18">
        <f t="shared" si="150"/>
        <v>0.52954512496233308</v>
      </c>
      <c r="AB60" s="18">
        <f t="shared" si="150"/>
        <v>0.50536203618236297</v>
      </c>
      <c r="AD60" s="68">
        <f t="shared" si="113"/>
        <v>28.594542163901775</v>
      </c>
      <c r="AE60" s="69">
        <f t="shared" si="114"/>
        <v>58.574940476492934</v>
      </c>
      <c r="AF60" s="69">
        <f t="shared" si="115"/>
        <v>87.169482640394705</v>
      </c>
      <c r="AH60" t="str">
        <f t="shared" si="142"/>
        <v>53 Skilled construction and building trades</v>
      </c>
      <c r="AI60" s="18">
        <f t="shared" si="151"/>
        <v>1.2670125667697854</v>
      </c>
      <c r="AJ60" s="18">
        <f t="shared" si="151"/>
        <v>1.5900626388299417</v>
      </c>
      <c r="AK60" s="18">
        <f t="shared" si="151"/>
        <v>1.2711877056239793</v>
      </c>
      <c r="AL60" s="18">
        <f t="shared" si="151"/>
        <v>1.4820661992052575</v>
      </c>
      <c r="AM60" s="18">
        <f t="shared" si="151"/>
        <v>1.5468024577391544</v>
      </c>
      <c r="AO60" s="68">
        <f t="shared" si="117"/>
        <v>34.497586066683915</v>
      </c>
      <c r="AP60" s="69">
        <f t="shared" si="118"/>
        <v>63.342482329661486</v>
      </c>
      <c r="AQ60" s="69">
        <f t="shared" si="119"/>
        <v>97.840068396345401</v>
      </c>
      <c r="AS60" t="str">
        <f t="shared" si="143"/>
        <v>53 Skilled construction and building trades</v>
      </c>
      <c r="AT60" s="18">
        <f t="shared" si="152"/>
        <v>2.1042852936720595</v>
      </c>
      <c r="AU60" s="18">
        <f t="shared" si="152"/>
        <v>2.4507542263514757</v>
      </c>
      <c r="AV60" s="18">
        <f t="shared" si="152"/>
        <v>1.9321065498303795</v>
      </c>
      <c r="AW60" s="18">
        <f t="shared" si="152"/>
        <v>2.0840891209613868</v>
      </c>
      <c r="AX60" s="18">
        <f t="shared" si="152"/>
        <v>1.8555240389722272</v>
      </c>
      <c r="AZ60" s="68">
        <f t="shared" si="121"/>
        <v>16.70261479365589</v>
      </c>
      <c r="BA60" s="69">
        <f t="shared" si="122"/>
        <v>56.07137177568201</v>
      </c>
      <c r="BB60" s="69">
        <f t="shared" si="123"/>
        <v>72.773986569337907</v>
      </c>
      <c r="BD60" t="str">
        <f t="shared" si="144"/>
        <v>53 Skilled construction and building trades</v>
      </c>
      <c r="BE60" s="18">
        <f t="shared" si="153"/>
        <v>5.5569213772546657</v>
      </c>
      <c r="BF60" s="18">
        <f t="shared" si="153"/>
        <v>6.1903742524136289</v>
      </c>
      <c r="BG60" s="18">
        <f t="shared" si="153"/>
        <v>5.4097877431117602</v>
      </c>
      <c r="BH60" s="18">
        <f t="shared" si="153"/>
        <v>5.1739890680638023</v>
      </c>
      <c r="BI60" s="18">
        <f t="shared" si="153"/>
        <v>4.564501374264248</v>
      </c>
      <c r="BK60" s="68">
        <f t="shared" si="125"/>
        <v>-10.97652737549015</v>
      </c>
      <c r="BL60" s="69">
        <f t="shared" si="126"/>
        <v>36.732916296942406</v>
      </c>
      <c r="BM60" s="69">
        <f t="shared" si="127"/>
        <v>25.756388921452256</v>
      </c>
      <c r="BO60" t="str">
        <f t="shared" si="145"/>
        <v>53 Skilled construction and building trades</v>
      </c>
      <c r="BP60" s="18">
        <f t="shared" si="154"/>
        <v>4.7502247162333253</v>
      </c>
      <c r="BQ60" s="18">
        <f t="shared" si="154"/>
        <v>5.9614457530871885</v>
      </c>
      <c r="BR60" s="18">
        <f t="shared" si="154"/>
        <v>5.5121395328703882</v>
      </c>
      <c r="BS60" s="18">
        <f t="shared" si="154"/>
        <v>5.7583313778167353</v>
      </c>
      <c r="BT60" s="18">
        <f t="shared" si="154"/>
        <v>6.0655809148989865</v>
      </c>
      <c r="BV60" s="68">
        <f t="shared" si="129"/>
        <v>2.8285062928803582</v>
      </c>
      <c r="BW60" s="69">
        <f t="shared" si="130"/>
        <v>49.143217364492074</v>
      </c>
      <c r="BX60" s="69">
        <f t="shared" si="131"/>
        <v>51.971723657372436</v>
      </c>
      <c r="BZ60" t="str">
        <f t="shared" si="146"/>
        <v>53 Skilled construction and building trades</v>
      </c>
      <c r="CA60" s="18">
        <f t="shared" si="155"/>
        <v>4.007613132238121</v>
      </c>
      <c r="CB60" s="18">
        <f t="shared" si="155"/>
        <v>4.4701692928544841</v>
      </c>
      <c r="CC60" s="18">
        <f t="shared" si="155"/>
        <v>4.3138179858254269</v>
      </c>
      <c r="CD60" s="18">
        <f t="shared" si="155"/>
        <v>4.2454537249261399</v>
      </c>
      <c r="CE60" s="18">
        <f t="shared" si="155"/>
        <v>4.7500279430185675</v>
      </c>
      <c r="CG60" s="68">
        <f t="shared" si="133"/>
        <v>-40.569975354838725</v>
      </c>
      <c r="CH60" s="69">
        <f t="shared" si="134"/>
        <v>30.851840822844721</v>
      </c>
      <c r="CI60" s="69">
        <f t="shared" si="135"/>
        <v>-9.718134531994</v>
      </c>
      <c r="CK60" t="str">
        <f t="shared" si="147"/>
        <v>53 Skilled construction and building trades</v>
      </c>
      <c r="CL60" s="18">
        <f t="shared" si="156"/>
        <v>5.607151741194766</v>
      </c>
      <c r="CM60" s="18">
        <f t="shared" si="156"/>
        <v>7.1139809467856381</v>
      </c>
      <c r="CN60" s="18">
        <f t="shared" si="156"/>
        <v>5.9305895816698726</v>
      </c>
      <c r="CO60" s="18">
        <f t="shared" si="156"/>
        <v>4.7201047372528038</v>
      </c>
      <c r="CP60" s="18">
        <f t="shared" si="156"/>
        <v>1.3823264532501489</v>
      </c>
      <c r="CR60" s="68">
        <f t="shared" si="137"/>
        <v>-90.325008781220689</v>
      </c>
      <c r="CS60" s="69">
        <f t="shared" si="138"/>
        <v>12.298340318100456</v>
      </c>
      <c r="CT60" s="69">
        <f t="shared" si="139"/>
        <v>-78.026668463120231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0.55574513233487943</v>
      </c>
      <c r="C61" s="18">
        <f t="shared" si="148"/>
        <v>0.39842420942971629</v>
      </c>
      <c r="D61" s="18">
        <f t="shared" si="148"/>
        <v>0.3806086760710905</v>
      </c>
      <c r="E61" s="18">
        <f t="shared" si="148"/>
        <v>0.4058110263669456</v>
      </c>
      <c r="F61" s="18">
        <f t="shared" si="148"/>
        <v>0.38143581830987272</v>
      </c>
      <c r="H61" s="68">
        <f t="shared" si="105"/>
        <v>92.303393612765106</v>
      </c>
      <c r="I61" s="69">
        <f t="shared" si="106"/>
        <v>72.120147379652252</v>
      </c>
      <c r="J61" s="69">
        <f t="shared" si="107"/>
        <v>164.42354099241737</v>
      </c>
      <c r="L61" t="str">
        <f t="shared" si="140"/>
        <v>54 Textiles, printing and other skilled trades</v>
      </c>
      <c r="M61" s="18">
        <f t="shared" si="149"/>
        <v>0.61565739714128664</v>
      </c>
      <c r="N61" s="18">
        <f t="shared" si="149"/>
        <v>0.55016362697743826</v>
      </c>
      <c r="O61" s="18">
        <f t="shared" si="149"/>
        <v>0.60481850438765528</v>
      </c>
      <c r="P61" s="18">
        <f t="shared" si="149"/>
        <v>0.63382605806361092</v>
      </c>
      <c r="Q61" s="18">
        <f t="shared" si="149"/>
        <v>0.75498462323798377</v>
      </c>
      <c r="S61" s="68">
        <f t="shared" si="109"/>
        <v>136.64692570574331</v>
      </c>
      <c r="T61" s="69">
        <f t="shared" si="110"/>
        <v>84.313964367512995</v>
      </c>
      <c r="U61" s="69">
        <f t="shared" si="111"/>
        <v>220.96089007325631</v>
      </c>
      <c r="W61" t="str">
        <f t="shared" si="141"/>
        <v>54 Textiles, printing and other skilled trades</v>
      </c>
      <c r="X61" s="18">
        <f t="shared" si="150"/>
        <v>0.79367557502237895</v>
      </c>
      <c r="Y61" s="18">
        <f t="shared" si="150"/>
        <v>0.67975219886334848</v>
      </c>
      <c r="Z61" s="18">
        <f t="shared" si="150"/>
        <v>0.69006490900207706</v>
      </c>
      <c r="AA61" s="18">
        <f t="shared" si="150"/>
        <v>0.78458809008910058</v>
      </c>
      <c r="AB61" s="18">
        <f t="shared" si="150"/>
        <v>0.88270264657749808</v>
      </c>
      <c r="AD61" s="68">
        <f t="shared" si="113"/>
        <v>59.763845694937764</v>
      </c>
      <c r="AE61" s="69">
        <f t="shared" si="114"/>
        <v>73.600884456395519</v>
      </c>
      <c r="AF61" s="69">
        <f t="shared" si="115"/>
        <v>133.3647301513333</v>
      </c>
      <c r="AH61" t="str">
        <f t="shared" si="142"/>
        <v>54 Textiles, printing and other skilled trades</v>
      </c>
      <c r="AI61" s="18">
        <f t="shared" si="151"/>
        <v>1.036475493033834</v>
      </c>
      <c r="AJ61" s="18">
        <f t="shared" si="151"/>
        <v>0.88983537386451983</v>
      </c>
      <c r="AK61" s="18">
        <f t="shared" si="151"/>
        <v>1.0060055939644907</v>
      </c>
      <c r="AL61" s="18">
        <f t="shared" si="151"/>
        <v>1.1037100820315127</v>
      </c>
      <c r="AM61" s="18">
        <f t="shared" si="151"/>
        <v>1.283558900246383</v>
      </c>
      <c r="AO61" s="68">
        <f t="shared" si="117"/>
        <v>41.027798696699342</v>
      </c>
      <c r="AP61" s="69">
        <f t="shared" si="118"/>
        <v>68.675073035468884</v>
      </c>
      <c r="AQ61" s="69">
        <f t="shared" si="119"/>
        <v>109.70287173216822</v>
      </c>
      <c r="AS61" t="str">
        <f t="shared" si="143"/>
        <v>54 Textiles, printing and other skilled trades</v>
      </c>
      <c r="AT61" s="18">
        <f t="shared" si="152"/>
        <v>1.1929615599475341</v>
      </c>
      <c r="AU61" s="18">
        <f t="shared" si="152"/>
        <v>0.99473073227742226</v>
      </c>
      <c r="AV61" s="18">
        <f t="shared" si="152"/>
        <v>1.0731464930614043</v>
      </c>
      <c r="AW61" s="18">
        <f t="shared" si="152"/>
        <v>1.1149289820625921</v>
      </c>
      <c r="AX61" s="18">
        <f t="shared" si="152"/>
        <v>1.1458812783834695</v>
      </c>
      <c r="AZ61" s="68">
        <f t="shared" si="121"/>
        <v>29.755473735078741</v>
      </c>
      <c r="BA61" s="69">
        <f t="shared" si="122"/>
        <v>61.852777587914531</v>
      </c>
      <c r="BB61" s="69">
        <f t="shared" si="123"/>
        <v>91.608251322993269</v>
      </c>
      <c r="BD61" t="str">
        <f t="shared" si="144"/>
        <v>54 Textiles, printing and other skilled trades</v>
      </c>
      <c r="BE61" s="18">
        <f t="shared" si="153"/>
        <v>2.1307048400727342</v>
      </c>
      <c r="BF61" s="18">
        <f t="shared" si="153"/>
        <v>1.9025142998849196</v>
      </c>
      <c r="BG61" s="18">
        <f t="shared" si="153"/>
        <v>1.934389133044689</v>
      </c>
      <c r="BH61" s="18">
        <f t="shared" si="153"/>
        <v>2.1225236325178023</v>
      </c>
      <c r="BI61" s="18">
        <f t="shared" si="153"/>
        <v>2.1348818356133581</v>
      </c>
      <c r="BK61" s="68">
        <f t="shared" si="125"/>
        <v>16.445152229882421</v>
      </c>
      <c r="BL61" s="69">
        <f t="shared" si="126"/>
        <v>46.659999880021815</v>
      </c>
      <c r="BM61" s="69">
        <f t="shared" si="127"/>
        <v>63.105152109904225</v>
      </c>
      <c r="BO61" t="str">
        <f t="shared" si="145"/>
        <v>54 Textiles, printing and other skilled trades</v>
      </c>
      <c r="BP61" s="18">
        <f t="shared" si="154"/>
        <v>2.5164116892254986</v>
      </c>
      <c r="BQ61" s="18">
        <f t="shared" si="154"/>
        <v>2.1584676819666968</v>
      </c>
      <c r="BR61" s="18">
        <f t="shared" si="154"/>
        <v>2.408118572234363</v>
      </c>
      <c r="BS61" s="18">
        <f t="shared" si="154"/>
        <v>2.4112787442281789</v>
      </c>
      <c r="BT61" s="18">
        <f t="shared" si="154"/>
        <v>2.8003363287051966</v>
      </c>
      <c r="BV61" s="68">
        <f t="shared" si="129"/>
        <v>8.665993920429802</v>
      </c>
      <c r="BW61" s="69">
        <f t="shared" si="130"/>
        <v>42.347661582562047</v>
      </c>
      <c r="BX61" s="69">
        <f t="shared" si="131"/>
        <v>51.013655502991853</v>
      </c>
      <c r="BZ61" t="str">
        <f t="shared" si="146"/>
        <v>54 Textiles, printing and other skilled trades</v>
      </c>
      <c r="CA61" s="18">
        <f t="shared" si="155"/>
        <v>3.1162651379276012</v>
      </c>
      <c r="CB61" s="18">
        <f t="shared" si="155"/>
        <v>2.8564515811594045</v>
      </c>
      <c r="CC61" s="18">
        <f t="shared" si="155"/>
        <v>3.1179991979941382</v>
      </c>
      <c r="CD61" s="18">
        <f t="shared" si="155"/>
        <v>3.4611618475195365</v>
      </c>
      <c r="CE61" s="18">
        <f t="shared" si="155"/>
        <v>3.6454404432877765</v>
      </c>
      <c r="CG61" s="68">
        <f t="shared" si="133"/>
        <v>-36.897644497099947</v>
      </c>
      <c r="CH61" s="69">
        <f t="shared" si="134"/>
        <v>32.10441499315089</v>
      </c>
      <c r="CI61" s="69">
        <f t="shared" si="135"/>
        <v>-4.7932295039490516</v>
      </c>
      <c r="CK61" t="str">
        <f t="shared" si="147"/>
        <v>54 Textiles, printing and other skilled trades</v>
      </c>
      <c r="CL61" s="18">
        <f t="shared" si="156"/>
        <v>3.9177971130496445</v>
      </c>
      <c r="CM61" s="18">
        <f t="shared" si="156"/>
        <v>3.5996267125079138</v>
      </c>
      <c r="CN61" s="18">
        <f t="shared" si="156"/>
        <v>3.8978211583923685</v>
      </c>
      <c r="CO61" s="18">
        <f t="shared" si="156"/>
        <v>3.4560842688204834</v>
      </c>
      <c r="CP61" s="18">
        <f t="shared" si="156"/>
        <v>3.9806340025733329</v>
      </c>
      <c r="CR61" s="68">
        <f t="shared" si="137"/>
        <v>-57.609535989020586</v>
      </c>
      <c r="CS61" s="69">
        <f t="shared" si="138"/>
        <v>19.174662810448584</v>
      </c>
      <c r="CT61" s="69">
        <f t="shared" si="139"/>
        <v>-38.434873178571998</v>
      </c>
    </row>
    <row r="62" spans="1:98" x14ac:dyDescent="0.2">
      <c r="A62" t="str">
        <f t="shared" si="103"/>
        <v>61 Caring personal service occupations</v>
      </c>
      <c r="B62" s="18">
        <f t="shared" si="148"/>
        <v>0.34653393549203082</v>
      </c>
      <c r="C62" s="18">
        <f t="shared" si="148"/>
        <v>0.34566525586393693</v>
      </c>
      <c r="D62" s="18">
        <f t="shared" si="148"/>
        <v>0.35505703089829105</v>
      </c>
      <c r="E62" s="18">
        <f t="shared" si="148"/>
        <v>0.3777703978750967</v>
      </c>
      <c r="F62" s="18">
        <f t="shared" si="148"/>
        <v>0.45677623242412896</v>
      </c>
      <c r="H62" s="68">
        <f t="shared" si="105"/>
        <v>146.85932704091539</v>
      </c>
      <c r="I62" s="69">
        <f t="shared" si="106"/>
        <v>87.939826716356364</v>
      </c>
      <c r="J62" s="69">
        <f t="shared" si="107"/>
        <v>234.79915375727174</v>
      </c>
      <c r="L62" t="str">
        <f t="shared" si="140"/>
        <v>61 Caring personal service occupations</v>
      </c>
      <c r="M62" s="18">
        <f t="shared" si="149"/>
        <v>2.8841597231550504</v>
      </c>
      <c r="N62" s="18">
        <f t="shared" si="149"/>
        <v>3.0667295441338718</v>
      </c>
      <c r="O62" s="18">
        <f t="shared" si="149"/>
        <v>3.1510211977804623</v>
      </c>
      <c r="P62" s="18">
        <f t="shared" si="149"/>
        <v>3.5783791844951804</v>
      </c>
      <c r="Q62" s="18">
        <f t="shared" si="149"/>
        <v>4.5817173657871439</v>
      </c>
      <c r="S62" s="68">
        <f t="shared" si="109"/>
        <v>175.65431853641488</v>
      </c>
      <c r="T62" s="69">
        <f t="shared" si="110"/>
        <v>100.50147835469545</v>
      </c>
      <c r="U62" s="69">
        <f t="shared" si="111"/>
        <v>276.1557968911103</v>
      </c>
      <c r="W62" t="str">
        <f t="shared" si="141"/>
        <v>61 Caring personal service occupations</v>
      </c>
      <c r="X62" s="18">
        <f t="shared" si="150"/>
        <v>4.8499179270942054</v>
      </c>
      <c r="Y62" s="18">
        <f t="shared" si="150"/>
        <v>4.9454155646140103</v>
      </c>
      <c r="Z62" s="18">
        <f t="shared" si="150"/>
        <v>5.1917982543869909</v>
      </c>
      <c r="AA62" s="18">
        <f t="shared" si="150"/>
        <v>5.5585638846030161</v>
      </c>
      <c r="AB62" s="18">
        <f t="shared" si="150"/>
        <v>6.175794267002086</v>
      </c>
      <c r="AD62" s="68">
        <f t="shared" si="113"/>
        <v>48.569284726468027</v>
      </c>
      <c r="AE62" s="69">
        <f t="shared" si="114"/>
        <v>83.445080891981874</v>
      </c>
      <c r="AF62" s="69">
        <f t="shared" si="115"/>
        <v>132.01436561844992</v>
      </c>
      <c r="AH62" t="str">
        <f t="shared" si="142"/>
        <v>61 Caring personal service occupations</v>
      </c>
      <c r="AI62" s="18">
        <f t="shared" si="151"/>
        <v>13.392398767653587</v>
      </c>
      <c r="AJ62" s="18">
        <f t="shared" si="151"/>
        <v>13.160656126462541</v>
      </c>
      <c r="AK62" s="18">
        <f t="shared" si="151"/>
        <v>13.977121517706696</v>
      </c>
      <c r="AL62" s="18">
        <f t="shared" si="151"/>
        <v>13.596243517705334</v>
      </c>
      <c r="AM62" s="18">
        <f t="shared" si="151"/>
        <v>13.51769669881176</v>
      </c>
      <c r="AO62" s="68">
        <f t="shared" si="117"/>
        <v>6.8991561824218337</v>
      </c>
      <c r="AP62" s="69">
        <f t="shared" si="118"/>
        <v>59.941588222652861</v>
      </c>
      <c r="AQ62" s="69">
        <f t="shared" si="119"/>
        <v>66.840744405074702</v>
      </c>
      <c r="AS62" t="str">
        <f t="shared" si="143"/>
        <v>61 Caring personal service occupations</v>
      </c>
      <c r="AT62" s="18">
        <f t="shared" si="152"/>
        <v>7.0757487665922767</v>
      </c>
      <c r="AU62" s="18">
        <f t="shared" si="152"/>
        <v>7.2794414804912639</v>
      </c>
      <c r="AV62" s="18">
        <f t="shared" si="152"/>
        <v>7.7485576055466705</v>
      </c>
      <c r="AW62" s="18">
        <f t="shared" si="152"/>
        <v>7.3124391557276862</v>
      </c>
      <c r="AX62" s="18">
        <f t="shared" si="152"/>
        <v>7.265674953693499</v>
      </c>
      <c r="AZ62" s="68">
        <f t="shared" si="121"/>
        <v>13.946285713751912</v>
      </c>
      <c r="BA62" s="69">
        <f t="shared" si="122"/>
        <v>63.251822140342206</v>
      </c>
      <c r="BB62" s="69">
        <f t="shared" si="123"/>
        <v>77.198107854094118</v>
      </c>
      <c r="BD62" t="str">
        <f t="shared" si="144"/>
        <v>61 Caring personal service occupations</v>
      </c>
      <c r="BE62" s="18">
        <f t="shared" si="153"/>
        <v>12.4601958309979</v>
      </c>
      <c r="BF62" s="18">
        <f t="shared" si="153"/>
        <v>13.359908680880359</v>
      </c>
      <c r="BG62" s="18">
        <f t="shared" si="153"/>
        <v>13.259233772334452</v>
      </c>
      <c r="BH62" s="18">
        <f t="shared" si="153"/>
        <v>13.568455994992615</v>
      </c>
      <c r="BI62" s="18">
        <f t="shared" si="153"/>
        <v>14.505897102428317</v>
      </c>
      <c r="BK62" s="68">
        <f t="shared" si="125"/>
        <v>15.429703318891866</v>
      </c>
      <c r="BL62" s="69">
        <f t="shared" si="126"/>
        <v>61.002669290221675</v>
      </c>
      <c r="BM62" s="69">
        <f t="shared" si="127"/>
        <v>76.432372609113557</v>
      </c>
      <c r="BO62" t="str">
        <f t="shared" si="145"/>
        <v>61 Caring personal service occupations</v>
      </c>
      <c r="BP62" s="18">
        <f t="shared" si="154"/>
        <v>9.9770613425233421</v>
      </c>
      <c r="BQ62" s="18">
        <f t="shared" si="154"/>
        <v>10.019777132778538</v>
      </c>
      <c r="BR62" s="18">
        <f t="shared" si="154"/>
        <v>9.507431154293597</v>
      </c>
      <c r="BS62" s="18">
        <f t="shared" si="154"/>
        <v>9.1380795929214518</v>
      </c>
      <c r="BT62" s="18">
        <f t="shared" si="154"/>
        <v>8.4410090289483151</v>
      </c>
      <c r="BV62" s="68">
        <f t="shared" si="129"/>
        <v>-17.035460907294482</v>
      </c>
      <c r="BW62" s="69">
        <f t="shared" si="130"/>
        <v>49.634275386911789</v>
      </c>
      <c r="BX62" s="69">
        <f t="shared" si="131"/>
        <v>32.59881447961731</v>
      </c>
      <c r="BZ62" t="str">
        <f t="shared" si="146"/>
        <v>61 Caring personal service occupations</v>
      </c>
      <c r="CA62" s="18">
        <f t="shared" si="155"/>
        <v>4.3885849371103793</v>
      </c>
      <c r="CB62" s="18">
        <f t="shared" si="155"/>
        <v>2.7589955755046609</v>
      </c>
      <c r="CC62" s="18">
        <f t="shared" si="155"/>
        <v>2.4432573892456881</v>
      </c>
      <c r="CD62" s="18">
        <f t="shared" si="155"/>
        <v>2.032899650721518</v>
      </c>
      <c r="CE62" s="18">
        <f t="shared" si="155"/>
        <v>2.4247508021700148</v>
      </c>
      <c r="CG62" s="68">
        <f t="shared" si="133"/>
        <v>-46.436437574941927</v>
      </c>
      <c r="CH62" s="69">
        <f t="shared" si="134"/>
        <v>23.149624755641707</v>
      </c>
      <c r="CI62" s="69">
        <f t="shared" si="135"/>
        <v>-23.286812819300227</v>
      </c>
      <c r="CK62" t="str">
        <f t="shared" si="147"/>
        <v>61 Caring personal service occupations</v>
      </c>
      <c r="CL62" s="18">
        <f t="shared" si="156"/>
        <v>1.7049277045152154</v>
      </c>
      <c r="CM62" s="18">
        <f t="shared" si="156"/>
        <v>1.5947705911711347</v>
      </c>
      <c r="CN62" s="18">
        <f t="shared" si="156"/>
        <v>1.6883076837154687</v>
      </c>
      <c r="CO62" s="18">
        <f t="shared" si="156"/>
        <v>2.0436417800924542</v>
      </c>
      <c r="CP62" s="18">
        <f t="shared" si="156"/>
        <v>2.4050334409578826</v>
      </c>
      <c r="CR62" s="68">
        <f t="shared" si="137"/>
        <v>-40.870071592719739</v>
      </c>
      <c r="CS62" s="69">
        <f t="shared" si="138"/>
        <v>22.47575272054706</v>
      </c>
      <c r="CT62" s="69">
        <f t="shared" si="139"/>
        <v>-18.394318872172679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0.18305559031485902</v>
      </c>
      <c r="C63" s="18">
        <f t="shared" si="148"/>
        <v>0.23956465717333669</v>
      </c>
      <c r="D63" s="18">
        <f t="shared" si="148"/>
        <v>0.2582057829083414</v>
      </c>
      <c r="E63" s="18">
        <f t="shared" si="148"/>
        <v>0.28253020802857431</v>
      </c>
      <c r="F63" s="18">
        <f t="shared" si="148"/>
        <v>0.35072175148208579</v>
      </c>
      <c r="H63" s="68">
        <f t="shared" si="105"/>
        <v>160.63989758803882</v>
      </c>
      <c r="I63" s="69">
        <f t="shared" si="106"/>
        <v>96.362605649207538</v>
      </c>
      <c r="J63" s="69">
        <f t="shared" si="107"/>
        <v>257.0025032372464</v>
      </c>
      <c r="L63" t="str">
        <f t="shared" si="140"/>
        <v>62 Leisure, travel and related personal service occupations</v>
      </c>
      <c r="M63" s="18">
        <f t="shared" si="149"/>
        <v>0.61160494586115099</v>
      </c>
      <c r="N63" s="18">
        <f t="shared" si="149"/>
        <v>0.56216509110023305</v>
      </c>
      <c r="O63" s="18">
        <f t="shared" si="149"/>
        <v>0.56461901731057007</v>
      </c>
      <c r="P63" s="18">
        <f t="shared" si="149"/>
        <v>0.50114566369249969</v>
      </c>
      <c r="Q63" s="18">
        <f t="shared" si="149"/>
        <v>0.60425113018781273</v>
      </c>
      <c r="S63" s="68">
        <f t="shared" si="109"/>
        <v>102.88493488468755</v>
      </c>
      <c r="T63" s="69">
        <f t="shared" si="110"/>
        <v>73.647861743038334</v>
      </c>
      <c r="U63" s="69">
        <f t="shared" si="111"/>
        <v>176.5327966277259</v>
      </c>
      <c r="W63" t="str">
        <f t="shared" si="141"/>
        <v>62 Leisure, travel and related personal service occupations</v>
      </c>
      <c r="X63" s="18">
        <f t="shared" si="150"/>
        <v>1.0479768840795354</v>
      </c>
      <c r="Y63" s="18">
        <f t="shared" si="150"/>
        <v>1.0910572059598758</v>
      </c>
      <c r="Z63" s="18">
        <f t="shared" si="150"/>
        <v>1.0516631887328982</v>
      </c>
      <c r="AA63" s="18">
        <f t="shared" si="150"/>
        <v>1.109325564739613</v>
      </c>
      <c r="AB63" s="18">
        <f t="shared" si="150"/>
        <v>1.3683370862297746</v>
      </c>
      <c r="AD63" s="68">
        <f t="shared" si="113"/>
        <v>62.506391136122616</v>
      </c>
      <c r="AE63" s="69">
        <f t="shared" si="114"/>
        <v>79.89240641020119</v>
      </c>
      <c r="AF63" s="69">
        <f t="shared" si="115"/>
        <v>142.39879754632381</v>
      </c>
      <c r="AH63" t="str">
        <f t="shared" si="142"/>
        <v>62 Leisure, travel and related personal service occupations</v>
      </c>
      <c r="AI63" s="18">
        <f t="shared" si="151"/>
        <v>2.3216184535812885</v>
      </c>
      <c r="AJ63" s="18">
        <f t="shared" si="151"/>
        <v>2.5683481102809766</v>
      </c>
      <c r="AK63" s="18">
        <f t="shared" si="151"/>
        <v>2.5140327919826717</v>
      </c>
      <c r="AL63" s="18">
        <f t="shared" si="151"/>
        <v>2.6258247880269479</v>
      </c>
      <c r="AM63" s="18">
        <f t="shared" si="151"/>
        <v>3.2124302919611769</v>
      </c>
      <c r="AO63" s="68">
        <f t="shared" si="117"/>
        <v>41.238174141333012</v>
      </c>
      <c r="AP63" s="69">
        <f t="shared" si="118"/>
        <v>72.368927204816302</v>
      </c>
      <c r="AQ63" s="69">
        <f t="shared" si="119"/>
        <v>113.60710134614934</v>
      </c>
      <c r="AS63" t="str">
        <f t="shared" si="143"/>
        <v>62 Leisure, travel and related personal service occupations</v>
      </c>
      <c r="AT63" s="18">
        <f t="shared" si="152"/>
        <v>2.5519467399383249</v>
      </c>
      <c r="AU63" s="18">
        <f t="shared" si="152"/>
        <v>2.7306552458427271</v>
      </c>
      <c r="AV63" s="18">
        <f t="shared" si="152"/>
        <v>2.818474945425181</v>
      </c>
      <c r="AW63" s="18">
        <f t="shared" si="152"/>
        <v>2.8784229393416569</v>
      </c>
      <c r="AX63" s="18">
        <f t="shared" si="152"/>
        <v>3.4940864879564297</v>
      </c>
      <c r="AZ63" s="68">
        <f t="shared" si="121"/>
        <v>50.64840800284577</v>
      </c>
      <c r="BA63" s="69">
        <f t="shared" si="122"/>
        <v>75.683149427942979</v>
      </c>
      <c r="BB63" s="69">
        <f t="shared" si="123"/>
        <v>126.33155743078875</v>
      </c>
      <c r="BD63" t="str">
        <f t="shared" si="144"/>
        <v>62 Leisure, travel and related personal service occupations</v>
      </c>
      <c r="BE63" s="18">
        <f t="shared" si="153"/>
        <v>2.9327761882307661</v>
      </c>
      <c r="BF63" s="18">
        <f t="shared" si="153"/>
        <v>2.4613173763194611</v>
      </c>
      <c r="BG63" s="18">
        <f t="shared" si="153"/>
        <v>2.3070798001422488</v>
      </c>
      <c r="BH63" s="18">
        <f t="shared" si="153"/>
        <v>1.9838955090925661</v>
      </c>
      <c r="BI63" s="18">
        <f t="shared" si="153"/>
        <v>1.7427312324435604</v>
      </c>
      <c r="BK63" s="68">
        <f t="shared" si="125"/>
        <v>-20.299836479867608</v>
      </c>
      <c r="BL63" s="69">
        <f t="shared" si="126"/>
        <v>39.166868310301069</v>
      </c>
      <c r="BM63" s="69">
        <f t="shared" si="127"/>
        <v>18.867031830433465</v>
      </c>
      <c r="BO63" t="str">
        <f t="shared" si="145"/>
        <v>62 Leisure, travel and related personal service occupations</v>
      </c>
      <c r="BP63" s="18">
        <f t="shared" si="154"/>
        <v>3.1752417679001907</v>
      </c>
      <c r="BQ63" s="18">
        <f t="shared" si="154"/>
        <v>2.8746624465556851</v>
      </c>
      <c r="BR63" s="18">
        <f t="shared" si="154"/>
        <v>2.6934324616688996</v>
      </c>
      <c r="BS63" s="18">
        <f t="shared" si="154"/>
        <v>2.3789240581912634</v>
      </c>
      <c r="BT63" s="18">
        <f t="shared" si="154"/>
        <v>2.2564312705349359</v>
      </c>
      <c r="BV63" s="68">
        <f t="shared" si="129"/>
        <v>-21.715217557377891</v>
      </c>
      <c r="BW63" s="69">
        <f t="shared" si="130"/>
        <v>43.810401568254619</v>
      </c>
      <c r="BX63" s="69">
        <f t="shared" si="131"/>
        <v>22.095184010876729</v>
      </c>
      <c r="BZ63" t="str">
        <f t="shared" si="146"/>
        <v>62 Leisure, travel and related personal service occupations</v>
      </c>
      <c r="CA63" s="18">
        <f t="shared" si="155"/>
        <v>2.7910088367558563</v>
      </c>
      <c r="CB63" s="18">
        <f t="shared" si="155"/>
        <v>2.8975766214978167</v>
      </c>
      <c r="CC63" s="18">
        <f t="shared" si="155"/>
        <v>2.6928336582996448</v>
      </c>
      <c r="CD63" s="18">
        <f t="shared" si="155"/>
        <v>2.6270126908063802</v>
      </c>
      <c r="CE63" s="18">
        <f t="shared" si="155"/>
        <v>2.6415342361330274</v>
      </c>
      <c r="CG63" s="68">
        <f t="shared" si="133"/>
        <v>-47.055813512386507</v>
      </c>
      <c r="CH63" s="69">
        <f t="shared" si="134"/>
        <v>32.480517855768269</v>
      </c>
      <c r="CI63" s="69">
        <f t="shared" si="135"/>
        <v>-14.575295656618239</v>
      </c>
      <c r="CK63" t="str">
        <f t="shared" si="147"/>
        <v>62 Leisure, travel and related personal service occupations</v>
      </c>
      <c r="CL63" s="18">
        <f t="shared" si="156"/>
        <v>2.6406188219473683</v>
      </c>
      <c r="CM63" s="18">
        <f t="shared" si="156"/>
        <v>2.4776087061119023</v>
      </c>
      <c r="CN63" s="18">
        <f t="shared" si="156"/>
        <v>2.4955951171871367</v>
      </c>
      <c r="CO63" s="18">
        <f t="shared" si="156"/>
        <v>1.9682472113888505</v>
      </c>
      <c r="CP63" s="18">
        <f t="shared" si="156"/>
        <v>1.7306905790734808</v>
      </c>
      <c r="CR63" s="68">
        <f t="shared" si="137"/>
        <v>-71.213879890898795</v>
      </c>
      <c r="CS63" s="69">
        <f t="shared" si="138"/>
        <v>15.499643443704805</v>
      </c>
      <c r="CT63" s="69">
        <f t="shared" si="139"/>
        <v>-55.714236447193997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2.2116537394718035E-2</v>
      </c>
      <c r="C64" s="18">
        <f t="shared" si="148"/>
        <v>2.3187074284698645E-2</v>
      </c>
      <c r="D64" s="18">
        <f t="shared" si="148"/>
        <v>1.8788165681903574E-2</v>
      </c>
      <c r="E64" s="18">
        <f t="shared" si="148"/>
        <v>2.2062278223349177E-2</v>
      </c>
      <c r="F64" s="18">
        <f t="shared" si="148"/>
        <v>2.3693150574734832E-2</v>
      </c>
      <c r="H64" s="68">
        <f t="shared" si="105"/>
        <v>141.98173867701794</v>
      </c>
      <c r="I64" s="69">
        <f t="shared" si="106"/>
        <v>94.917920489660162</v>
      </c>
      <c r="J64" s="69">
        <f t="shared" si="107"/>
        <v>236.89965916667811</v>
      </c>
      <c r="L64" t="str">
        <f t="shared" si="140"/>
        <v>63 Community and civil enforcement occupations</v>
      </c>
      <c r="M64" s="18">
        <f t="shared" si="149"/>
        <v>4.4247886462817763E-2</v>
      </c>
      <c r="N64" s="18">
        <f t="shared" si="149"/>
        <v>3.683783997888844E-2</v>
      </c>
      <c r="O64" s="18">
        <f t="shared" si="149"/>
        <v>3.8022142525965717E-2</v>
      </c>
      <c r="P64" s="18">
        <f t="shared" si="149"/>
        <v>3.1833669843466118E-2</v>
      </c>
      <c r="Q64" s="18">
        <f t="shared" si="149"/>
        <v>3.5597352260375581E-2</v>
      </c>
      <c r="S64" s="68">
        <f t="shared" si="109"/>
        <v>77.487977724526388</v>
      </c>
      <c r="T64" s="69">
        <f t="shared" si="110"/>
        <v>67.507573044666287</v>
      </c>
      <c r="U64" s="69">
        <f t="shared" si="111"/>
        <v>144.99555076919268</v>
      </c>
      <c r="W64" t="str">
        <f t="shared" si="141"/>
        <v>63 Community and civil enforcement occupations</v>
      </c>
      <c r="X64" s="18">
        <f t="shared" si="150"/>
        <v>9.0010556493960905E-2</v>
      </c>
      <c r="Y64" s="18">
        <f t="shared" si="150"/>
        <v>8.7243243206335988E-2</v>
      </c>
      <c r="Z64" s="18">
        <f t="shared" si="150"/>
        <v>8.9789672046276955E-2</v>
      </c>
      <c r="AA64" s="18">
        <f t="shared" si="150"/>
        <v>8.8929090015413853E-2</v>
      </c>
      <c r="AB64" s="18">
        <f t="shared" si="150"/>
        <v>9.7301054605127502E-2</v>
      </c>
      <c r="AD64" s="68">
        <f t="shared" si="113"/>
        <v>35.345924415950265</v>
      </c>
      <c r="AE64" s="69">
        <f t="shared" si="114"/>
        <v>77.192796727135814</v>
      </c>
      <c r="AF64" s="69">
        <f t="shared" si="115"/>
        <v>112.53872114308608</v>
      </c>
      <c r="AH64" t="str">
        <f t="shared" si="142"/>
        <v>63 Community and civil enforcement occupations</v>
      </c>
      <c r="AI64" s="18">
        <f t="shared" si="151"/>
        <v>7.7629368950064531E-2</v>
      </c>
      <c r="AJ64" s="18">
        <f t="shared" si="151"/>
        <v>7.4160363063240656E-2</v>
      </c>
      <c r="AK64" s="18">
        <f t="shared" si="151"/>
        <v>8.7158557530362446E-2</v>
      </c>
      <c r="AL64" s="18">
        <f t="shared" si="151"/>
        <v>7.3196272090435582E-2</v>
      </c>
      <c r="AM64" s="18">
        <f t="shared" si="151"/>
        <v>8.3235821480447489E-2</v>
      </c>
      <c r="AO64" s="68">
        <f t="shared" si="117"/>
        <v>5.5576118779494657</v>
      </c>
      <c r="AP64" s="69">
        <f t="shared" si="118"/>
        <v>54.999379077345935</v>
      </c>
      <c r="AQ64" s="69">
        <f t="shared" si="119"/>
        <v>60.556990955295412</v>
      </c>
      <c r="AS64" t="str">
        <f t="shared" si="143"/>
        <v>63 Community and civil enforcement occupations</v>
      </c>
      <c r="AT64" s="18">
        <f t="shared" si="152"/>
        <v>8.6449982147229834E-2</v>
      </c>
      <c r="AU64" s="18">
        <f t="shared" si="152"/>
        <v>7.6500093671928976E-2</v>
      </c>
      <c r="AV64" s="18">
        <f t="shared" si="152"/>
        <v>8.9333653489986509E-2</v>
      </c>
      <c r="AW64" s="18">
        <f t="shared" si="152"/>
        <v>6.9034183035867946E-2</v>
      </c>
      <c r="AX64" s="18">
        <f t="shared" si="152"/>
        <v>6.5417214473836346E-2</v>
      </c>
      <c r="AZ64" s="68">
        <f t="shared" si="121"/>
        <v>-11.013930154925722</v>
      </c>
      <c r="BA64" s="69">
        <f t="shared" si="122"/>
        <v>56.471153946084776</v>
      </c>
      <c r="BB64" s="69">
        <f t="shared" si="123"/>
        <v>45.457223791159052</v>
      </c>
      <c r="BD64" t="str">
        <f t="shared" si="144"/>
        <v>63 Community and civil enforcement occupations</v>
      </c>
      <c r="BE64" s="18">
        <f t="shared" si="153"/>
        <v>7.819989885420503E-2</v>
      </c>
      <c r="BF64" s="18">
        <f t="shared" si="153"/>
        <v>5.4690409947528412E-2</v>
      </c>
      <c r="BG64" s="18">
        <f t="shared" si="153"/>
        <v>7.8476203655657148E-2</v>
      </c>
      <c r="BH64" s="18">
        <f t="shared" si="153"/>
        <v>4.9814375136362325E-2</v>
      </c>
      <c r="BI64" s="18">
        <f t="shared" si="153"/>
        <v>5.6601347679289413E-2</v>
      </c>
      <c r="BK64" s="68">
        <f t="shared" si="125"/>
        <v>-23.900780775493629</v>
      </c>
      <c r="BL64" s="69">
        <f t="shared" si="126"/>
        <v>27.291525633856299</v>
      </c>
      <c r="BM64" s="69">
        <f t="shared" si="127"/>
        <v>3.3907448583626736</v>
      </c>
      <c r="BO64" t="str">
        <f t="shared" si="145"/>
        <v>63 Community and civil enforcement occupations</v>
      </c>
      <c r="BP64" s="18">
        <f t="shared" si="154"/>
        <v>0.11025017566752683</v>
      </c>
      <c r="BQ64" s="18">
        <f t="shared" si="154"/>
        <v>9.7579175061977677E-2</v>
      </c>
      <c r="BR64" s="18">
        <f t="shared" si="154"/>
        <v>0.12863700322766439</v>
      </c>
      <c r="BS64" s="18">
        <f t="shared" si="154"/>
        <v>9.3072243082736775E-2</v>
      </c>
      <c r="BT64" s="18">
        <f t="shared" si="154"/>
        <v>0.10820815481216339</v>
      </c>
      <c r="BV64" s="68">
        <f t="shared" si="129"/>
        <v>-21.394052558764166</v>
      </c>
      <c r="BW64" s="69">
        <f t="shared" si="130"/>
        <v>36.524068363086343</v>
      </c>
      <c r="BX64" s="69">
        <f t="shared" si="131"/>
        <v>15.130015804322175</v>
      </c>
      <c r="BZ64" t="str">
        <f t="shared" si="146"/>
        <v>63 Community and civil enforcement occupations</v>
      </c>
      <c r="CA64" s="18">
        <f t="shared" si="155"/>
        <v>0.1346525679217101</v>
      </c>
      <c r="CB64" s="18">
        <f t="shared" si="155"/>
        <v>0.13086378624926512</v>
      </c>
      <c r="CC64" s="18">
        <f t="shared" si="155"/>
        <v>0.16877717847873799</v>
      </c>
      <c r="CD64" s="18">
        <f t="shared" si="155"/>
        <v>0.13664384135773103</v>
      </c>
      <c r="CE64" s="18">
        <f t="shared" si="155"/>
        <v>0.17235542807355242</v>
      </c>
      <c r="CG64" s="68">
        <f t="shared" si="133"/>
        <v>-44.883350936585117</v>
      </c>
      <c r="CH64" s="69">
        <f t="shared" si="134"/>
        <v>28.058511144892549</v>
      </c>
      <c r="CI64" s="69">
        <f t="shared" si="135"/>
        <v>-16.824839791692568</v>
      </c>
      <c r="CK64" t="str">
        <f t="shared" si="147"/>
        <v>63 Community and civil enforcement occupations</v>
      </c>
      <c r="CL64" s="18">
        <f t="shared" si="156"/>
        <v>0.12400248887003194</v>
      </c>
      <c r="CM64" s="18">
        <f t="shared" si="156"/>
        <v>9.6636449877054734E-2</v>
      </c>
      <c r="CN64" s="18">
        <f t="shared" si="156"/>
        <v>0.14321486984866838</v>
      </c>
      <c r="CO64" s="18">
        <f t="shared" si="156"/>
        <v>6.7098310275008968E-2</v>
      </c>
      <c r="CP64" s="18">
        <f t="shared" si="156"/>
        <v>5.6629121439110905E-2</v>
      </c>
      <c r="CR64" s="68">
        <f t="shared" si="137"/>
        <v>-83.586940571291208</v>
      </c>
      <c r="CS64" s="69">
        <f t="shared" si="138"/>
        <v>8.772406992680791</v>
      </c>
      <c r="CT64" s="69">
        <f t="shared" si="139"/>
        <v>-74.814533578610408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1.0638713344605675</v>
      </c>
      <c r="C65" s="18">
        <f t="shared" si="157"/>
        <v>0.90909020448483158</v>
      </c>
      <c r="D65" s="18">
        <f t="shared" si="157"/>
        <v>0.82184475939154322</v>
      </c>
      <c r="E65" s="18">
        <f t="shared" si="157"/>
        <v>0.81160617837322568</v>
      </c>
      <c r="F65" s="18">
        <f t="shared" si="157"/>
        <v>0.85484798258030681</v>
      </c>
      <c r="H65" s="68">
        <f t="shared" si="105"/>
        <v>99.592060050104791</v>
      </c>
      <c r="I65" s="69">
        <f t="shared" si="106"/>
        <v>65.535779099886298</v>
      </c>
      <c r="J65" s="69">
        <f t="shared" si="107"/>
        <v>165.12783914999108</v>
      </c>
      <c r="L65" t="str">
        <f t="shared" si="140"/>
        <v>71 Sales occupations</v>
      </c>
      <c r="M65" s="18">
        <f t="shared" ref="M65:Q70" si="158">M28/M$35*100</f>
        <v>2.203162550033837</v>
      </c>
      <c r="N65" s="18">
        <f t="shared" si="158"/>
        <v>1.9718105262021348</v>
      </c>
      <c r="O65" s="18">
        <f t="shared" si="158"/>
        <v>1.9657933684850133</v>
      </c>
      <c r="P65" s="18">
        <f t="shared" si="158"/>
        <v>2.1291339479844775</v>
      </c>
      <c r="Q65" s="18">
        <f t="shared" si="158"/>
        <v>2.5030885067150193</v>
      </c>
      <c r="S65" s="68">
        <f t="shared" si="109"/>
        <v>141.39383300826415</v>
      </c>
      <c r="T65" s="69">
        <f t="shared" si="110"/>
        <v>74.68400983854086</v>
      </c>
      <c r="U65" s="69">
        <f t="shared" si="111"/>
        <v>216.077842846805</v>
      </c>
      <c r="W65" t="str">
        <f t="shared" si="141"/>
        <v>71 Sales occupations</v>
      </c>
      <c r="X65" s="18">
        <f t="shared" ref="X65:AB70" si="159">X28/X$35*100</f>
        <v>4.1137272593538547</v>
      </c>
      <c r="Y65" s="18">
        <f t="shared" si="159"/>
        <v>3.7300411720239692</v>
      </c>
      <c r="Z65" s="18">
        <f t="shared" si="159"/>
        <v>3.8231926431224519</v>
      </c>
      <c r="AA65" s="18">
        <f t="shared" si="159"/>
        <v>3.9803478101593628</v>
      </c>
      <c r="AB65" s="18">
        <f t="shared" si="159"/>
        <v>4.528597414208682</v>
      </c>
      <c r="AD65" s="68">
        <f t="shared" si="113"/>
        <v>47.942022975515542</v>
      </c>
      <c r="AE65" s="69">
        <f t="shared" si="114"/>
        <v>65.937476694430757</v>
      </c>
      <c r="AF65" s="69">
        <f t="shared" si="115"/>
        <v>113.87949966994628</v>
      </c>
      <c r="AH65" t="str">
        <f t="shared" si="142"/>
        <v>71 Sales occupations</v>
      </c>
      <c r="AI65" s="18">
        <f t="shared" ref="AI65:AM70" si="160">AI28/AI$35*100</f>
        <v>4.4370884235874861</v>
      </c>
      <c r="AJ65" s="18">
        <f t="shared" si="160"/>
        <v>4.3368235288980062</v>
      </c>
      <c r="AK65" s="18">
        <f t="shared" si="160"/>
        <v>4.5361620103248583</v>
      </c>
      <c r="AL65" s="18">
        <f t="shared" si="160"/>
        <v>4.7991303033876918</v>
      </c>
      <c r="AM65" s="18">
        <f t="shared" si="160"/>
        <v>5.539503548293494</v>
      </c>
      <c r="AO65" s="68">
        <f t="shared" si="117"/>
        <v>34.980678860875777</v>
      </c>
      <c r="AP65" s="69">
        <f t="shared" si="118"/>
        <v>60.660546435893259</v>
      </c>
      <c r="AQ65" s="69">
        <f t="shared" si="119"/>
        <v>95.641225296769036</v>
      </c>
      <c r="AS65" t="str">
        <f t="shared" si="143"/>
        <v>71 Sales occupations</v>
      </c>
      <c r="AT65" s="18">
        <f t="shared" ref="AT65:AX70" si="161">AT28/AT$35*100</f>
        <v>3.9966505791207698</v>
      </c>
      <c r="AU65" s="18">
        <f t="shared" si="161"/>
        <v>3.7222725548851172</v>
      </c>
      <c r="AV65" s="18">
        <f t="shared" si="161"/>
        <v>3.8521983178375061</v>
      </c>
      <c r="AW65" s="18">
        <f t="shared" si="161"/>
        <v>3.7414492700473025</v>
      </c>
      <c r="AX65" s="18">
        <f t="shared" si="161"/>
        <v>4.1349795451189975</v>
      </c>
      <c r="AZ65" s="68">
        <f t="shared" si="121"/>
        <v>30.439703414769646</v>
      </c>
      <c r="BA65" s="69">
        <f t="shared" si="122"/>
        <v>52.078788699028067</v>
      </c>
      <c r="BB65" s="69">
        <f t="shared" si="123"/>
        <v>82.51849211379772</v>
      </c>
      <c r="BD65" t="str">
        <f t="shared" si="144"/>
        <v>71 Sales occupations</v>
      </c>
      <c r="BE65" s="18">
        <f t="shared" ref="BE65:BI70" si="162">BE28/BE$35*100</f>
        <v>7.3118903412724023</v>
      </c>
      <c r="BF65" s="18">
        <f t="shared" si="162"/>
        <v>6.5531273978725508</v>
      </c>
      <c r="BG65" s="18">
        <f t="shared" si="162"/>
        <v>6.9041670793371184</v>
      </c>
      <c r="BH65" s="18">
        <f t="shared" si="162"/>
        <v>6.8587992383912351</v>
      </c>
      <c r="BI65" s="18">
        <f t="shared" si="162"/>
        <v>6.8335418420393061</v>
      </c>
      <c r="BK65" s="68">
        <f t="shared" si="125"/>
        <v>4.4301687861793457</v>
      </c>
      <c r="BL65" s="69">
        <f t="shared" si="126"/>
        <v>45.075813953090886</v>
      </c>
      <c r="BM65" s="69">
        <f t="shared" si="127"/>
        <v>49.505982739270223</v>
      </c>
      <c r="BO65" t="str">
        <f t="shared" si="145"/>
        <v>71 Sales occupations</v>
      </c>
      <c r="BP65" s="18">
        <f t="shared" ref="BP65:BT70" si="163">BP28/BP$35*100</f>
        <v>7.7948319531244685</v>
      </c>
      <c r="BQ65" s="18">
        <f t="shared" si="163"/>
        <v>6.8134627643304624</v>
      </c>
      <c r="BR65" s="18">
        <f t="shared" si="163"/>
        <v>6.9794836526139008</v>
      </c>
      <c r="BS65" s="18">
        <f t="shared" si="163"/>
        <v>6.892146482072552</v>
      </c>
      <c r="BT65" s="18">
        <f t="shared" si="163"/>
        <v>6.8224432390899068</v>
      </c>
      <c r="BV65" s="68">
        <f t="shared" si="129"/>
        <v>-8.6564331971706405</v>
      </c>
      <c r="BW65" s="69">
        <f t="shared" si="130"/>
        <v>47.557191537209789</v>
      </c>
      <c r="BX65" s="69">
        <f t="shared" si="131"/>
        <v>38.900758340039147</v>
      </c>
      <c r="BZ65" t="str">
        <f t="shared" si="146"/>
        <v>71 Sales occupations</v>
      </c>
      <c r="CA65" s="18">
        <f t="shared" ref="CA65:CE70" si="164">CA28/CA$35*100</f>
        <v>7.6166697803567427</v>
      </c>
      <c r="CB65" s="18">
        <f t="shared" si="164"/>
        <v>7.133537364368248</v>
      </c>
      <c r="CC65" s="18">
        <f t="shared" si="164"/>
        <v>7.2165131227887311</v>
      </c>
      <c r="CD65" s="18">
        <f t="shared" si="164"/>
        <v>6.8000969675554304</v>
      </c>
      <c r="CE65" s="18">
        <f t="shared" si="164"/>
        <v>4.7886867850398964</v>
      </c>
      <c r="CG65" s="68">
        <f t="shared" si="133"/>
        <v>-64.185360090865359</v>
      </c>
      <c r="CH65" s="69">
        <f t="shared" si="134"/>
        <v>25.201795797926053</v>
      </c>
      <c r="CI65" s="69">
        <f t="shared" si="135"/>
        <v>-38.983564292939313</v>
      </c>
      <c r="CK65" t="str">
        <f t="shared" si="147"/>
        <v>71 Sales occupations</v>
      </c>
      <c r="CL65" s="18">
        <f t="shared" ref="CL65:CP70" si="165">CL28/CL$35*100</f>
        <v>8.8229603514547872</v>
      </c>
      <c r="CM65" s="18">
        <f t="shared" si="165"/>
        <v>7.7796914871786544</v>
      </c>
      <c r="CN65" s="18">
        <f t="shared" si="165"/>
        <v>8.1611387669606827</v>
      </c>
      <c r="CO65" s="18">
        <f t="shared" si="165"/>
        <v>7.082164584766856</v>
      </c>
      <c r="CP65" s="18">
        <f t="shared" si="165"/>
        <v>5.9566477160157039</v>
      </c>
      <c r="CR65" s="68">
        <f t="shared" si="137"/>
        <v>-69.70374242380511</v>
      </c>
      <c r="CS65" s="69">
        <f t="shared" si="138"/>
        <v>14.11948066727626</v>
      </c>
      <c r="CT65" s="69">
        <f t="shared" si="139"/>
        <v>-55.584261756528853</v>
      </c>
    </row>
    <row r="66" spans="1:98" x14ac:dyDescent="0.2">
      <c r="A66" t="str">
        <f t="shared" si="103"/>
        <v>72 Customer service occupations</v>
      </c>
      <c r="B66" s="18">
        <f t="shared" si="157"/>
        <v>0.47707054535059751</v>
      </c>
      <c r="C66" s="18">
        <f t="shared" si="157"/>
        <v>0.41894410976758634</v>
      </c>
      <c r="D66" s="18">
        <f t="shared" si="157"/>
        <v>0.44790159048114242</v>
      </c>
      <c r="E66" s="18">
        <f t="shared" si="157"/>
        <v>0.58180969861056597</v>
      </c>
      <c r="F66" s="18">
        <f t="shared" si="157"/>
        <v>0.71063924241128185</v>
      </c>
      <c r="H66" s="68">
        <f t="shared" si="105"/>
        <v>204.44632865765325</v>
      </c>
      <c r="I66" s="69">
        <f t="shared" si="106"/>
        <v>85.39582473853541</v>
      </c>
      <c r="J66" s="69">
        <f t="shared" si="107"/>
        <v>289.84215339618868</v>
      </c>
      <c r="L66" t="str">
        <f t="shared" si="140"/>
        <v>72 Customer service occupations</v>
      </c>
      <c r="M66" s="18">
        <f t="shared" si="158"/>
        <v>0.6972222665856378</v>
      </c>
      <c r="N66" s="18">
        <f t="shared" si="158"/>
        <v>0.67095009046658705</v>
      </c>
      <c r="O66" s="18">
        <f t="shared" si="158"/>
        <v>0.70285362945931351</v>
      </c>
      <c r="P66" s="18">
        <f t="shared" si="158"/>
        <v>0.79554088601297612</v>
      </c>
      <c r="Q66" s="18">
        <f t="shared" si="158"/>
        <v>0.91830841457613932</v>
      </c>
      <c r="S66" s="68">
        <f t="shared" si="109"/>
        <v>147.69172765046579</v>
      </c>
      <c r="T66" s="69">
        <f t="shared" si="110"/>
        <v>78.990190403411603</v>
      </c>
      <c r="U66" s="69">
        <f t="shared" si="111"/>
        <v>226.68191805387741</v>
      </c>
      <c r="W66" t="str">
        <f t="shared" si="141"/>
        <v>72 Customer service occupations</v>
      </c>
      <c r="X66" s="18">
        <f t="shared" si="159"/>
        <v>1.4366321481206767</v>
      </c>
      <c r="Y66" s="18">
        <f t="shared" si="159"/>
        <v>1.4634506436078236</v>
      </c>
      <c r="Z66" s="18">
        <f t="shared" si="159"/>
        <v>1.5666505868963521</v>
      </c>
      <c r="AA66" s="18">
        <f t="shared" si="159"/>
        <v>1.7597061561159171</v>
      </c>
      <c r="AB66" s="18">
        <f t="shared" si="159"/>
        <v>2.0376437813185948</v>
      </c>
      <c r="AD66" s="68">
        <f t="shared" si="113"/>
        <v>62.446417552487397</v>
      </c>
      <c r="AE66" s="69">
        <f t="shared" si="114"/>
        <v>67.898018378620989</v>
      </c>
      <c r="AF66" s="69">
        <f t="shared" si="115"/>
        <v>130.34443593110839</v>
      </c>
      <c r="AH66" t="str">
        <f t="shared" si="142"/>
        <v>72 Customer service occupations</v>
      </c>
      <c r="AI66" s="18">
        <f t="shared" si="160"/>
        <v>1.2881588068302072</v>
      </c>
      <c r="AJ66" s="18">
        <f t="shared" si="160"/>
        <v>1.4014331587778419</v>
      </c>
      <c r="AK66" s="18">
        <f t="shared" si="160"/>
        <v>1.5776232889133153</v>
      </c>
      <c r="AL66" s="18">
        <f t="shared" si="160"/>
        <v>1.889368147730534</v>
      </c>
      <c r="AM66" s="18">
        <f t="shared" si="160"/>
        <v>2.2911258273839241</v>
      </c>
      <c r="AO66" s="68">
        <f t="shared" si="117"/>
        <v>60.52214432253453</v>
      </c>
      <c r="AP66" s="69">
        <f t="shared" si="118"/>
        <v>69.214906558677683</v>
      </c>
      <c r="AQ66" s="69">
        <f t="shared" si="119"/>
        <v>129.73705088121221</v>
      </c>
      <c r="AS66" t="str">
        <f t="shared" si="143"/>
        <v>72 Customer service occupations</v>
      </c>
      <c r="AT66" s="18">
        <f t="shared" si="161"/>
        <v>2.4493183827267067</v>
      </c>
      <c r="AU66" s="18">
        <f t="shared" si="161"/>
        <v>2.4804684583192937</v>
      </c>
      <c r="AV66" s="18">
        <f t="shared" si="161"/>
        <v>2.4926243635222534</v>
      </c>
      <c r="AW66" s="18">
        <f t="shared" si="161"/>
        <v>2.9377923252094016</v>
      </c>
      <c r="AX66" s="18">
        <f t="shared" si="161"/>
        <v>3.0175448369401661</v>
      </c>
      <c r="AZ66" s="68">
        <f t="shared" si="121"/>
        <v>47.109923851182515</v>
      </c>
      <c r="BA66" s="69">
        <f t="shared" si="122"/>
        <v>58.459687713736429</v>
      </c>
      <c r="BB66" s="69">
        <f t="shared" si="123"/>
        <v>105.56961156491896</v>
      </c>
      <c r="BD66" t="str">
        <f t="shared" si="144"/>
        <v>72 Customer service occupations</v>
      </c>
      <c r="BE66" s="18">
        <f t="shared" si="162"/>
        <v>2.0259257101289045</v>
      </c>
      <c r="BF66" s="18">
        <f t="shared" si="162"/>
        <v>2.0424967300677639</v>
      </c>
      <c r="BG66" s="18">
        <f t="shared" si="162"/>
        <v>2.1368897616273661</v>
      </c>
      <c r="BH66" s="18">
        <f t="shared" si="162"/>
        <v>2.3883556749444161</v>
      </c>
      <c r="BI66" s="18">
        <f t="shared" si="162"/>
        <v>2.6674870422525605</v>
      </c>
      <c r="BK66" s="68">
        <f t="shared" si="125"/>
        <v>31.70783618437704</v>
      </c>
      <c r="BL66" s="69">
        <f t="shared" si="126"/>
        <v>49.406625165142351</v>
      </c>
      <c r="BM66" s="69">
        <f t="shared" si="127"/>
        <v>81.114461349519402</v>
      </c>
      <c r="BO66" t="str">
        <f t="shared" si="145"/>
        <v>72 Customer service occupations</v>
      </c>
      <c r="BP66" s="18">
        <f t="shared" si="163"/>
        <v>2.0461525312594953</v>
      </c>
      <c r="BQ66" s="18">
        <f t="shared" si="163"/>
        <v>2.1325547178276265</v>
      </c>
      <c r="BR66" s="18">
        <f t="shared" si="163"/>
        <v>2.1785177999499883</v>
      </c>
      <c r="BS66" s="18">
        <f t="shared" si="163"/>
        <v>2.3435996470677232</v>
      </c>
      <c r="BT66" s="18">
        <f t="shared" si="163"/>
        <v>2.552133105774435</v>
      </c>
      <c r="BV66" s="68">
        <f t="shared" si="129"/>
        <v>9.4721222890263448</v>
      </c>
      <c r="BW66" s="69">
        <f t="shared" si="130"/>
        <v>52.973027378213743</v>
      </c>
      <c r="BX66" s="69">
        <f t="shared" si="131"/>
        <v>62.445149667240088</v>
      </c>
      <c r="BZ66" t="str">
        <f t="shared" si="146"/>
        <v>72 Customer service occupations</v>
      </c>
      <c r="CA66" s="18">
        <f t="shared" si="164"/>
        <v>1.6261133321613344</v>
      </c>
      <c r="CB66" s="18">
        <f t="shared" si="164"/>
        <v>1.6496013287778395</v>
      </c>
      <c r="CC66" s="18">
        <f t="shared" si="164"/>
        <v>1.7769883154819026</v>
      </c>
      <c r="CD66" s="18">
        <f t="shared" si="164"/>
        <v>1.9264174182752412</v>
      </c>
      <c r="CE66" s="18">
        <f t="shared" si="164"/>
        <v>2.5709416377188195</v>
      </c>
      <c r="CG66" s="68">
        <f t="shared" si="133"/>
        <v>-21.912915415402111</v>
      </c>
      <c r="CH66" s="69">
        <f t="shared" si="134"/>
        <v>30.109258437334063</v>
      </c>
      <c r="CI66" s="69">
        <f t="shared" si="135"/>
        <v>8.1963430219319573</v>
      </c>
      <c r="CK66" t="str">
        <f t="shared" si="147"/>
        <v>72 Customer service occupations</v>
      </c>
      <c r="CL66" s="18">
        <f t="shared" si="165"/>
        <v>1.2556148538502616</v>
      </c>
      <c r="CM66" s="18">
        <f t="shared" si="165"/>
        <v>1.5339910804183101</v>
      </c>
      <c r="CN66" s="18">
        <f t="shared" si="165"/>
        <v>1.8417729265836964</v>
      </c>
      <c r="CO66" s="18">
        <f t="shared" si="165"/>
        <v>2.4682207132761436</v>
      </c>
      <c r="CP66" s="18">
        <f t="shared" si="165"/>
        <v>3.5726090795021177</v>
      </c>
      <c r="CR66" s="68">
        <f t="shared" si="137"/>
        <v>-19.483063292467161</v>
      </c>
      <c r="CS66" s="69">
        <f t="shared" si="138"/>
        <v>29.174163988666713</v>
      </c>
      <c r="CT66" s="69">
        <f t="shared" si="139"/>
        <v>9.6911006961995536</v>
      </c>
    </row>
    <row r="67" spans="1:98" x14ac:dyDescent="0.2">
      <c r="A67" t="str">
        <f t="shared" si="103"/>
        <v>81 Process, plant and machine operatives</v>
      </c>
      <c r="B67" s="18">
        <f t="shared" si="157"/>
        <v>0.44117617940664211</v>
      </c>
      <c r="C67" s="18">
        <f t="shared" si="157"/>
        <v>0.42345827712291717</v>
      </c>
      <c r="D67" s="18">
        <f t="shared" si="157"/>
        <v>0.37909022112969076</v>
      </c>
      <c r="E67" s="18">
        <f t="shared" si="157"/>
        <v>0.45329502354705919</v>
      </c>
      <c r="F67" s="18">
        <f t="shared" si="157"/>
        <v>0.66036041245205557</v>
      </c>
      <c r="H67" s="68">
        <f t="shared" si="105"/>
        <v>234.25861409132</v>
      </c>
      <c r="I67" s="69">
        <f t="shared" si="106"/>
        <v>110.64179037538429</v>
      </c>
      <c r="J67" s="69">
        <f t="shared" si="107"/>
        <v>344.90040446670434</v>
      </c>
      <c r="L67" t="str">
        <f t="shared" si="140"/>
        <v>81 Process, plant and machine operatives</v>
      </c>
      <c r="M67" s="18">
        <f t="shared" si="158"/>
        <v>0.59527198031848616</v>
      </c>
      <c r="N67" s="18">
        <f t="shared" si="158"/>
        <v>0.54700334750991808</v>
      </c>
      <c r="O67" s="18">
        <f t="shared" si="158"/>
        <v>0.47901535041612153</v>
      </c>
      <c r="P67" s="18">
        <f t="shared" si="158"/>
        <v>0.63739961359180952</v>
      </c>
      <c r="Q67" s="18">
        <f t="shared" si="158"/>
        <v>0.81025875763235811</v>
      </c>
      <c r="S67" s="68">
        <f t="shared" si="109"/>
        <v>220.67280685415648</v>
      </c>
      <c r="T67" s="69">
        <f t="shared" si="110"/>
        <v>100.15612172790983</v>
      </c>
      <c r="U67" s="69">
        <f t="shared" si="111"/>
        <v>320.8289285820664</v>
      </c>
      <c r="W67" t="str">
        <f t="shared" si="141"/>
        <v>81 Process, plant and machine operatives</v>
      </c>
      <c r="X67" s="18">
        <f t="shared" si="159"/>
        <v>0.76128260667764636</v>
      </c>
      <c r="Y67" s="18">
        <f t="shared" si="159"/>
        <v>0.69060411305919578</v>
      </c>
      <c r="Z67" s="18">
        <f t="shared" si="159"/>
        <v>0.60414092010500198</v>
      </c>
      <c r="AA67" s="18">
        <f t="shared" si="159"/>
        <v>0.85036398705937433</v>
      </c>
      <c r="AB67" s="18">
        <f t="shared" si="159"/>
        <v>1.2004825568247048</v>
      </c>
      <c r="AD67" s="68">
        <f t="shared" si="113"/>
        <v>148.18276685914503</v>
      </c>
      <c r="AE67" s="69">
        <f t="shared" si="114"/>
        <v>95.8530155196393</v>
      </c>
      <c r="AF67" s="69">
        <f t="shared" si="115"/>
        <v>244.03578237878435</v>
      </c>
      <c r="AH67" t="str">
        <f t="shared" si="142"/>
        <v>81 Process, plant and machine operatives</v>
      </c>
      <c r="AI67" s="18">
        <f t="shared" si="160"/>
        <v>1.0557509229787481</v>
      </c>
      <c r="AJ67" s="18">
        <f t="shared" si="160"/>
        <v>1.0530950658082678</v>
      </c>
      <c r="AK67" s="18">
        <f t="shared" si="160"/>
        <v>0.91321630577766311</v>
      </c>
      <c r="AL67" s="18">
        <f t="shared" si="160"/>
        <v>1.2436557855943786</v>
      </c>
      <c r="AM67" s="18">
        <f t="shared" si="160"/>
        <v>1.5204776362551522</v>
      </c>
      <c r="AO67" s="68">
        <f t="shared" si="117"/>
        <v>84.032997392816796</v>
      </c>
      <c r="AP67" s="69">
        <f t="shared" si="118"/>
        <v>68.691176933627702</v>
      </c>
      <c r="AQ67" s="69">
        <f t="shared" si="119"/>
        <v>152.72417432644448</v>
      </c>
      <c r="AS67" t="str">
        <f t="shared" si="143"/>
        <v>81 Process, plant and machine operatives</v>
      </c>
      <c r="AT67" s="18">
        <f t="shared" si="161"/>
        <v>2.6539758284748687</v>
      </c>
      <c r="AU67" s="18">
        <f t="shared" si="161"/>
        <v>2.3516399339743175</v>
      </c>
      <c r="AV67" s="18">
        <f t="shared" si="161"/>
        <v>2.017377342860101</v>
      </c>
      <c r="AW67" s="18">
        <f t="shared" si="161"/>
        <v>2.4135486692850554</v>
      </c>
      <c r="AX67" s="18">
        <f t="shared" si="161"/>
        <v>2.7182604373474066</v>
      </c>
      <c r="AZ67" s="68">
        <f t="shared" si="121"/>
        <v>63.737818415046569</v>
      </c>
      <c r="BA67" s="69">
        <f t="shared" si="122"/>
        <v>65.097047720819887</v>
      </c>
      <c r="BB67" s="69">
        <f t="shared" si="123"/>
        <v>128.83486613586646</v>
      </c>
      <c r="BD67" t="str">
        <f t="shared" si="144"/>
        <v>81 Process, plant and machine operatives</v>
      </c>
      <c r="BE67" s="18">
        <f t="shared" si="162"/>
        <v>4.177985308847413</v>
      </c>
      <c r="BF67" s="18">
        <f t="shared" si="162"/>
        <v>3.8915123577140194</v>
      </c>
      <c r="BG67" s="18">
        <f t="shared" si="162"/>
        <v>3.5716160323276758</v>
      </c>
      <c r="BH67" s="18">
        <f t="shared" si="162"/>
        <v>4.1409418962502231</v>
      </c>
      <c r="BI67" s="18">
        <f t="shared" si="162"/>
        <v>4.5321955557519145</v>
      </c>
      <c r="BK67" s="68">
        <f t="shared" si="125"/>
        <v>33.88603846174081</v>
      </c>
      <c r="BL67" s="69">
        <f t="shared" si="126"/>
        <v>45.985805700800682</v>
      </c>
      <c r="BM67" s="69">
        <f t="shared" si="127"/>
        <v>79.871844162541478</v>
      </c>
      <c r="BO67" t="str">
        <f t="shared" si="145"/>
        <v>81 Process, plant and machine operatives</v>
      </c>
      <c r="BP67" s="18">
        <f t="shared" si="163"/>
        <v>5.5875778467158881</v>
      </c>
      <c r="BQ67" s="18">
        <f t="shared" si="163"/>
        <v>5.3059247299775691</v>
      </c>
      <c r="BR67" s="18">
        <f t="shared" si="163"/>
        <v>5.06429281153369</v>
      </c>
      <c r="BS67" s="18">
        <f t="shared" si="163"/>
        <v>5.819794473682844</v>
      </c>
      <c r="BT67" s="18">
        <f t="shared" si="163"/>
        <v>6.2005136134246666</v>
      </c>
      <c r="BV67" s="68">
        <f t="shared" si="129"/>
        <v>14.411633560521707</v>
      </c>
      <c r="BW67" s="69">
        <f t="shared" si="130"/>
        <v>48.848462308342825</v>
      </c>
      <c r="BX67" s="69">
        <f t="shared" si="131"/>
        <v>63.260095868864532</v>
      </c>
      <c r="BZ67" t="str">
        <f t="shared" si="146"/>
        <v>81 Process, plant and machine operatives</v>
      </c>
      <c r="CA67" s="18">
        <f t="shared" si="164"/>
        <v>7.2739937789928533</v>
      </c>
      <c r="CB67" s="18">
        <f t="shared" si="164"/>
        <v>6.6658703363367557</v>
      </c>
      <c r="CC67" s="18">
        <f t="shared" si="164"/>
        <v>6.4036700228097683</v>
      </c>
      <c r="CD67" s="18">
        <f t="shared" si="164"/>
        <v>6.8515821974513988</v>
      </c>
      <c r="CE67" s="18">
        <f t="shared" si="164"/>
        <v>5.3143604796433168</v>
      </c>
      <c r="CG67" s="68">
        <f t="shared" si="133"/>
        <v>-55.208704096903993</v>
      </c>
      <c r="CH67" s="69">
        <f t="shared" si="134"/>
        <v>28.792186529390623</v>
      </c>
      <c r="CI67" s="69">
        <f t="shared" si="135"/>
        <v>-26.41651756751337</v>
      </c>
      <c r="CK67" t="str">
        <f t="shared" si="147"/>
        <v>81 Process, plant and machine operatives</v>
      </c>
      <c r="CL67" s="18">
        <f t="shared" si="165"/>
        <v>9.9728045193882835</v>
      </c>
      <c r="CM67" s="18">
        <f t="shared" si="165"/>
        <v>8.0475280729423115</v>
      </c>
      <c r="CN67" s="18">
        <f t="shared" si="165"/>
        <v>7.330151220349121</v>
      </c>
      <c r="CO67" s="18">
        <f t="shared" si="165"/>
        <v>4.5384255378545904</v>
      </c>
      <c r="CP67" s="18">
        <f t="shared" si="165"/>
        <v>2.432730891677453</v>
      </c>
      <c r="CR67" s="68">
        <f t="shared" si="137"/>
        <v>-86.224132195925719</v>
      </c>
      <c r="CS67" s="69">
        <f t="shared" si="138"/>
        <v>9.5435513734211046</v>
      </c>
      <c r="CT67" s="69">
        <f t="shared" si="139"/>
        <v>-76.680580822504623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0.59730182515812502</v>
      </c>
      <c r="C68" s="18">
        <f t="shared" si="157"/>
        <v>0.68404855585256852</v>
      </c>
      <c r="D68" s="18">
        <f t="shared" si="157"/>
        <v>0.53128377844372188</v>
      </c>
      <c r="E68" s="18">
        <f t="shared" si="157"/>
        <v>0.64247782270146914</v>
      </c>
      <c r="F68" s="18">
        <f t="shared" si="157"/>
        <v>0.76250403975067005</v>
      </c>
      <c r="H68" s="68">
        <f t="shared" si="105"/>
        <v>175.39734732414527</v>
      </c>
      <c r="I68" s="69">
        <f t="shared" si="106"/>
        <v>112.15447696245873</v>
      </c>
      <c r="J68" s="69">
        <f t="shared" si="107"/>
        <v>287.55182428660396</v>
      </c>
      <c r="L68" t="str">
        <f t="shared" si="140"/>
        <v>82 Transport and mobile machine drivers and operatives</v>
      </c>
      <c r="M68" s="18">
        <f t="shared" si="158"/>
        <v>0.60105794803501644</v>
      </c>
      <c r="N68" s="18">
        <f t="shared" si="158"/>
        <v>0.61076926807393184</v>
      </c>
      <c r="O68" s="18">
        <f t="shared" si="158"/>
        <v>0.49353898810007579</v>
      </c>
      <c r="P68" s="18">
        <f t="shared" si="158"/>
        <v>0.58737851190973478</v>
      </c>
      <c r="Q68" s="18">
        <f t="shared" si="158"/>
        <v>0.71671524464176228</v>
      </c>
      <c r="S68" s="68">
        <f t="shared" si="109"/>
        <v>175.30430721723886</v>
      </c>
      <c r="T68" s="69">
        <f t="shared" si="110"/>
        <v>108.18404033778481</v>
      </c>
      <c r="U68" s="69">
        <f t="shared" si="111"/>
        <v>283.48834755502372</v>
      </c>
      <c r="W68" t="str">
        <f t="shared" si="141"/>
        <v>82 Transport and mobile machine drivers and operatives</v>
      </c>
      <c r="X68" s="18">
        <f t="shared" si="159"/>
        <v>0.87115091677773382</v>
      </c>
      <c r="Y68" s="18">
        <f t="shared" si="159"/>
        <v>1.0153528893537445</v>
      </c>
      <c r="Z68" s="18">
        <f t="shared" si="159"/>
        <v>0.89709738250794557</v>
      </c>
      <c r="AA68" s="18">
        <f t="shared" si="159"/>
        <v>1.080994614943019</v>
      </c>
      <c r="AB68" s="18">
        <f t="shared" si="159"/>
        <v>1.4275571997687961</v>
      </c>
      <c r="AD68" s="68">
        <f t="shared" si="113"/>
        <v>98.750371793009123</v>
      </c>
      <c r="AE68" s="69">
        <f t="shared" si="114"/>
        <v>96.50736107436741</v>
      </c>
      <c r="AF68" s="69">
        <f t="shared" si="115"/>
        <v>195.25773286737652</v>
      </c>
      <c r="AH68" t="str">
        <f t="shared" si="142"/>
        <v>82 Transport and mobile machine drivers and operatives</v>
      </c>
      <c r="AI68" s="18">
        <f t="shared" si="160"/>
        <v>1.3653607262249416</v>
      </c>
      <c r="AJ68" s="18">
        <f t="shared" si="160"/>
        <v>1.6136324454054205</v>
      </c>
      <c r="AK68" s="18">
        <f t="shared" si="160"/>
        <v>1.3623944376803574</v>
      </c>
      <c r="AL68" s="18">
        <f t="shared" si="160"/>
        <v>1.68334634915288</v>
      </c>
      <c r="AM68" s="18">
        <f t="shared" si="160"/>
        <v>1.9284209909172618</v>
      </c>
      <c r="AO68" s="68">
        <f t="shared" si="117"/>
        <v>56.454589899506367</v>
      </c>
      <c r="AP68" s="69">
        <f t="shared" si="118"/>
        <v>82.266293466899484</v>
      </c>
      <c r="AQ68" s="69">
        <f t="shared" si="119"/>
        <v>138.72088336640584</v>
      </c>
      <c r="AS68" t="str">
        <f t="shared" si="143"/>
        <v>82 Transport and mobile machine drivers and operatives</v>
      </c>
      <c r="AT68" s="18">
        <f t="shared" si="161"/>
        <v>2.3814059804610781</v>
      </c>
      <c r="AU68" s="18">
        <f t="shared" si="161"/>
        <v>2.5473213500504075</v>
      </c>
      <c r="AV68" s="18">
        <f t="shared" si="161"/>
        <v>2.2000611265143815</v>
      </c>
      <c r="AW68" s="18">
        <f t="shared" si="161"/>
        <v>2.4366484882759218</v>
      </c>
      <c r="AX68" s="18">
        <f t="shared" si="161"/>
        <v>2.5626924801035162</v>
      </c>
      <c r="AZ68" s="68">
        <f t="shared" si="121"/>
        <v>41.549005190068947</v>
      </c>
      <c r="BA68" s="69">
        <f t="shared" si="122"/>
        <v>78.710059782136</v>
      </c>
      <c r="BB68" s="69">
        <f t="shared" si="123"/>
        <v>120.25906497220495</v>
      </c>
      <c r="BD68" t="str">
        <f t="shared" si="144"/>
        <v>82 Transport and mobile machine drivers and operatives</v>
      </c>
      <c r="BE68" s="18">
        <f t="shared" si="162"/>
        <v>3.3149645592302388</v>
      </c>
      <c r="BF68" s="18">
        <f t="shared" si="162"/>
        <v>3.5655813609596452</v>
      </c>
      <c r="BG68" s="18">
        <f t="shared" si="162"/>
        <v>3.3929883957041782</v>
      </c>
      <c r="BH68" s="18">
        <f t="shared" si="162"/>
        <v>3.8071503155722346</v>
      </c>
      <c r="BI68" s="18">
        <f t="shared" si="162"/>
        <v>4.3463813116617755</v>
      </c>
      <c r="BK68" s="68">
        <f t="shared" si="125"/>
        <v>35.156477650931372</v>
      </c>
      <c r="BL68" s="69">
        <f t="shared" si="126"/>
        <v>61.728178467329627</v>
      </c>
      <c r="BM68" s="69">
        <f t="shared" si="127"/>
        <v>96.884656118261006</v>
      </c>
      <c r="BO68" t="str">
        <f t="shared" si="145"/>
        <v>82 Transport and mobile machine drivers and operatives</v>
      </c>
      <c r="BP68" s="18">
        <f t="shared" si="163"/>
        <v>5.1744356028687912</v>
      </c>
      <c r="BQ68" s="18">
        <f t="shared" si="163"/>
        <v>5.6585054699771078</v>
      </c>
      <c r="BR68" s="18">
        <f t="shared" si="163"/>
        <v>5.4742323838024678</v>
      </c>
      <c r="BS68" s="18">
        <f t="shared" si="163"/>
        <v>6.1015519078576954</v>
      </c>
      <c r="BT68" s="18">
        <f t="shared" si="163"/>
        <v>7.0743726793402422</v>
      </c>
      <c r="BV68" s="68">
        <f t="shared" si="129"/>
        <v>20.760814785349389</v>
      </c>
      <c r="BW68" s="69">
        <f t="shared" si="130"/>
        <v>66.553654727000264</v>
      </c>
      <c r="BX68" s="69">
        <f t="shared" si="131"/>
        <v>87.314469512349646</v>
      </c>
      <c r="BZ68" t="str">
        <f t="shared" si="146"/>
        <v>82 Transport and mobile machine drivers and operatives</v>
      </c>
      <c r="CA68" s="18">
        <f t="shared" si="164"/>
        <v>7.5249456513942441</v>
      </c>
      <c r="CB68" s="18">
        <f t="shared" si="164"/>
        <v>7.5738231481826359</v>
      </c>
      <c r="CC68" s="18">
        <f t="shared" si="164"/>
        <v>7.4589662250040076</v>
      </c>
      <c r="CD68" s="18">
        <f t="shared" si="164"/>
        <v>7.4939223228484746</v>
      </c>
      <c r="CE68" s="18">
        <f t="shared" si="164"/>
        <v>8.8353881352128258</v>
      </c>
      <c r="CG68" s="68">
        <f t="shared" si="133"/>
        <v>-36.067961139700394</v>
      </c>
      <c r="CH68" s="69">
        <f t="shared" si="134"/>
        <v>37.483271844175761</v>
      </c>
      <c r="CI68" s="69">
        <f t="shared" si="135"/>
        <v>1.4153107044753623</v>
      </c>
      <c r="CK68" t="str">
        <f t="shared" si="147"/>
        <v>82 Transport and mobile machine drivers and operatives</v>
      </c>
      <c r="CL68" s="18">
        <f t="shared" si="165"/>
        <v>8.4998762695448651</v>
      </c>
      <c r="CM68" s="18">
        <f t="shared" si="165"/>
        <v>10.456317750012985</v>
      </c>
      <c r="CN68" s="18">
        <f t="shared" si="165"/>
        <v>9.7246925077269548</v>
      </c>
      <c r="CO68" s="18">
        <f t="shared" si="165"/>
        <v>9.3160924396536071</v>
      </c>
      <c r="CP68" s="18">
        <f t="shared" si="165"/>
        <v>6.7896128110156937</v>
      </c>
      <c r="CR68" s="68">
        <f t="shared" si="137"/>
        <v>-71.019427440530748</v>
      </c>
      <c r="CS68" s="69">
        <f t="shared" si="138"/>
        <v>22.314710297089992</v>
      </c>
      <c r="CT68" s="69">
        <f t="shared" si="139"/>
        <v>-48.70471714344076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6.6587770555852285E-3</v>
      </c>
      <c r="C69" s="18">
        <f t="shared" si="157"/>
        <v>4.8561763438151016E-3</v>
      </c>
      <c r="D69" s="18">
        <f t="shared" si="157"/>
        <v>3.9421744711128359E-3</v>
      </c>
      <c r="E69" s="18">
        <f t="shared" si="157"/>
        <v>1.9306913805946815E-2</v>
      </c>
      <c r="F69" s="18">
        <f t="shared" si="157"/>
        <v>3.5571333624277099E-2</v>
      </c>
      <c r="H69" s="68">
        <f t="shared" si="105"/>
        <v>1631.4440663666244</v>
      </c>
      <c r="I69" s="69">
        <f t="shared" si="106"/>
        <v>645.82029148069842</v>
      </c>
      <c r="J69" s="69">
        <f t="shared" si="107"/>
        <v>2277.264357847323</v>
      </c>
      <c r="L69" t="str">
        <f t="shared" si="140"/>
        <v>91 Elementary trades and related occupations</v>
      </c>
      <c r="M69" s="18">
        <f t="shared" si="158"/>
        <v>0.30303246075171603</v>
      </c>
      <c r="N69" s="18">
        <f t="shared" si="158"/>
        <v>0.26675232945428862</v>
      </c>
      <c r="O69" s="18">
        <f t="shared" si="158"/>
        <v>0.17680176098274736</v>
      </c>
      <c r="P69" s="18">
        <f t="shared" si="158"/>
        <v>0.35562340703363898</v>
      </c>
      <c r="Q69" s="18">
        <f t="shared" si="158"/>
        <v>0.58190922985182381</v>
      </c>
      <c r="S69" s="68">
        <f t="shared" si="109"/>
        <v>523.95962692448609</v>
      </c>
      <c r="T69" s="69">
        <f t="shared" si="110"/>
        <v>210.48475898877257</v>
      </c>
      <c r="U69" s="69">
        <f t="shared" si="111"/>
        <v>734.44438591325866</v>
      </c>
      <c r="W69" t="str">
        <f t="shared" si="141"/>
        <v>91 Elementary trades and related occupations</v>
      </c>
      <c r="X69" s="18">
        <f t="shared" si="159"/>
        <v>0.47481964829395384</v>
      </c>
      <c r="Y69" s="18">
        <f t="shared" si="159"/>
        <v>0.37849641981851434</v>
      </c>
      <c r="Z69" s="18">
        <f t="shared" si="159"/>
        <v>0.30202436120564174</v>
      </c>
      <c r="AA69" s="18">
        <f t="shared" si="159"/>
        <v>0.82939872798580994</v>
      </c>
      <c r="AB69" s="18">
        <f t="shared" si="159"/>
        <v>1.1561013159024516</v>
      </c>
      <c r="AD69" s="68">
        <f t="shared" si="113"/>
        <v>378.08810851716487</v>
      </c>
      <c r="AE69" s="69">
        <f t="shared" si="114"/>
        <v>245.0626723460872</v>
      </c>
      <c r="AF69" s="69">
        <f t="shared" si="115"/>
        <v>623.15078086325207</v>
      </c>
      <c r="AH69" t="str">
        <f t="shared" si="142"/>
        <v>91 Elementary trades and related occupations</v>
      </c>
      <c r="AI69" s="18">
        <f t="shared" si="160"/>
        <v>1.0677510878644614</v>
      </c>
      <c r="AJ69" s="18">
        <f t="shared" si="160"/>
        <v>0.93581563249301258</v>
      </c>
      <c r="AK69" s="18">
        <f t="shared" si="160"/>
        <v>0.69030318699767634</v>
      </c>
      <c r="AL69" s="18">
        <f t="shared" si="160"/>
        <v>1.8476844496263463</v>
      </c>
      <c r="AM69" s="18">
        <f t="shared" si="160"/>
        <v>2.5920828502461157</v>
      </c>
      <c r="AO69" s="68">
        <f t="shared" si="117"/>
        <v>315.047995244893</v>
      </c>
      <c r="AP69" s="69">
        <f t="shared" si="118"/>
        <v>213.06699982960268</v>
      </c>
      <c r="AQ69" s="69">
        <f t="shared" si="119"/>
        <v>528.11499507449571</v>
      </c>
      <c r="AS69" t="str">
        <f t="shared" si="143"/>
        <v>91 Elementary trades and related occupations</v>
      </c>
      <c r="AT69" s="18">
        <f t="shared" si="161"/>
        <v>1.2615078454056705</v>
      </c>
      <c r="AU69" s="18">
        <f t="shared" si="161"/>
        <v>1.0844000660109745</v>
      </c>
      <c r="AV69" s="18">
        <f t="shared" si="161"/>
        <v>0.88661500142999239</v>
      </c>
      <c r="AW69" s="18">
        <f t="shared" si="161"/>
        <v>2.1805063263554461</v>
      </c>
      <c r="AX69" s="18">
        <f t="shared" si="161"/>
        <v>2.7761190619921923</v>
      </c>
      <c r="AZ69" s="68">
        <f t="shared" si="121"/>
        <v>280.49424053333934</v>
      </c>
      <c r="BA69" s="69">
        <f t="shared" si="122"/>
        <v>180.8416544975039</v>
      </c>
      <c r="BB69" s="69">
        <f t="shared" si="123"/>
        <v>461.33589503084329</v>
      </c>
      <c r="BD69" t="str">
        <f t="shared" si="144"/>
        <v>91 Elementary trades and related occupations</v>
      </c>
      <c r="BE69" s="18">
        <f t="shared" si="162"/>
        <v>1.5046438717409178</v>
      </c>
      <c r="BF69" s="18">
        <f t="shared" si="162"/>
        <v>1.3469330034194251</v>
      </c>
      <c r="BG69" s="18">
        <f t="shared" si="162"/>
        <v>1.1448210591777015</v>
      </c>
      <c r="BH69" s="18">
        <f t="shared" si="162"/>
        <v>2.0854639150830261</v>
      </c>
      <c r="BI69" s="18">
        <f t="shared" si="162"/>
        <v>2.7501425409537057</v>
      </c>
      <c r="BK69" s="68">
        <f t="shared" si="125"/>
        <v>153.45975396238484</v>
      </c>
      <c r="BL69" s="69">
        <f t="shared" si="126"/>
        <v>89.196318535265789</v>
      </c>
      <c r="BM69" s="69">
        <f t="shared" si="127"/>
        <v>242.65607249765057</v>
      </c>
      <c r="BO69" t="str">
        <f t="shared" si="145"/>
        <v>91 Elementary trades and related occupations</v>
      </c>
      <c r="BP69" s="18">
        <f t="shared" si="163"/>
        <v>2.4677454204708869</v>
      </c>
      <c r="BQ69" s="18">
        <f t="shared" si="163"/>
        <v>2.161246985020175</v>
      </c>
      <c r="BR69" s="18">
        <f t="shared" si="163"/>
        <v>2.0455498440980198</v>
      </c>
      <c r="BS69" s="18">
        <f t="shared" si="163"/>
        <v>3.6814126869702526</v>
      </c>
      <c r="BT69" s="18">
        <f t="shared" si="163"/>
        <v>4.8000570731333365</v>
      </c>
      <c r="BV69" s="68">
        <f t="shared" si="129"/>
        <v>119.27931407268559</v>
      </c>
      <c r="BW69" s="69">
        <f t="shared" si="130"/>
        <v>82.297552614449373</v>
      </c>
      <c r="BX69" s="69">
        <f t="shared" si="131"/>
        <v>201.57686668713498</v>
      </c>
      <c r="BZ69" t="str">
        <f t="shared" si="146"/>
        <v>91 Elementary trades and related occupations</v>
      </c>
      <c r="CA69" s="18">
        <f t="shared" si="164"/>
        <v>4.8094665474360312</v>
      </c>
      <c r="CB69" s="18">
        <f t="shared" si="164"/>
        <v>4.3482633062651699</v>
      </c>
      <c r="CC69" s="18">
        <f t="shared" si="164"/>
        <v>4.0611782227533766</v>
      </c>
      <c r="CD69" s="18">
        <f t="shared" si="164"/>
        <v>7.2433959811709565</v>
      </c>
      <c r="CE69" s="18">
        <f t="shared" si="164"/>
        <v>9.8477747054936646</v>
      </c>
      <c r="CG69" s="68">
        <f t="shared" si="133"/>
        <v>30.875278365119641</v>
      </c>
      <c r="CH69" s="69">
        <f t="shared" si="134"/>
        <v>62.375243458795616</v>
      </c>
      <c r="CI69" s="69">
        <f t="shared" si="135"/>
        <v>93.25052182391525</v>
      </c>
      <c r="CK69" t="str">
        <f t="shared" si="147"/>
        <v>91 Elementary trades and related occupations</v>
      </c>
      <c r="CL69" s="18">
        <f t="shared" si="165"/>
        <v>6.5736678511928979</v>
      </c>
      <c r="CM69" s="18">
        <f t="shared" si="165"/>
        <v>5.8696502197347664</v>
      </c>
      <c r="CN69" s="18">
        <f t="shared" si="165"/>
        <v>5.6090134933479696</v>
      </c>
      <c r="CO69" s="18">
        <f t="shared" si="165"/>
        <v>10.841592000667941</v>
      </c>
      <c r="CP69" s="18">
        <f t="shared" si="165"/>
        <v>13.596396467169933</v>
      </c>
      <c r="CR69" s="68">
        <f t="shared" si="137"/>
        <v>0.6178807861183534</v>
      </c>
      <c r="CS69" s="69">
        <f t="shared" si="138"/>
        <v>41.587493362434785</v>
      </c>
      <c r="CT69" s="69">
        <f t="shared" si="139"/>
        <v>42.20537414855314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0.43828785506086598</v>
      </c>
      <c r="C70" s="18">
        <f t="shared" si="157"/>
        <v>0.47647991079389584</v>
      </c>
      <c r="D70" s="18">
        <f t="shared" si="157"/>
        <v>0.43385108562452163</v>
      </c>
      <c r="E70" s="18">
        <f t="shared" si="157"/>
        <v>0.4214286823407577</v>
      </c>
      <c r="F70" s="18">
        <f t="shared" si="157"/>
        <v>0.45215923404013181</v>
      </c>
      <c r="H70" s="68">
        <f t="shared" si="105"/>
        <v>99.983827301547407</v>
      </c>
      <c r="I70" s="69">
        <f t="shared" si="106"/>
        <v>77.083753095011218</v>
      </c>
      <c r="J70" s="69">
        <f t="shared" si="107"/>
        <v>177.06758039655864</v>
      </c>
      <c r="L70" t="str">
        <f t="shared" ref="L70" si="166">A70</f>
        <v>92 Elementary administration and service occupations</v>
      </c>
      <c r="M70" s="18">
        <f t="shared" si="158"/>
        <v>1.7444728138971453</v>
      </c>
      <c r="N70" s="18">
        <f t="shared" si="158"/>
        <v>1.952391140967433</v>
      </c>
      <c r="O70" s="18">
        <f t="shared" si="158"/>
        <v>1.872148753741758</v>
      </c>
      <c r="P70" s="18">
        <f t="shared" si="158"/>
        <v>2.0024108402893743</v>
      </c>
      <c r="Q70" s="18">
        <f t="shared" si="158"/>
        <v>2.6171224053100297</v>
      </c>
      <c r="S70" s="68">
        <f t="shared" si="109"/>
        <v>165.01564484965104</v>
      </c>
      <c r="T70" s="69">
        <f t="shared" si="110"/>
        <v>94.187523190040906</v>
      </c>
      <c r="U70" s="69">
        <f t="shared" si="111"/>
        <v>259.20316803969195</v>
      </c>
      <c r="W70" t="str">
        <f t="shared" ref="W70" si="167">A70</f>
        <v>92 Elementary administration and service occupations</v>
      </c>
      <c r="X70" s="18">
        <f t="shared" si="159"/>
        <v>3.1231757566989184</v>
      </c>
      <c r="Y70" s="18">
        <f t="shared" si="159"/>
        <v>3.5391231727017054</v>
      </c>
      <c r="Z70" s="18">
        <f t="shared" si="159"/>
        <v>3.5032987398470392</v>
      </c>
      <c r="AA70" s="18">
        <f t="shared" si="159"/>
        <v>3.5541248101446099</v>
      </c>
      <c r="AB70" s="18">
        <f t="shared" si="159"/>
        <v>3.9971835594917264</v>
      </c>
      <c r="AD70" s="68">
        <f t="shared" si="113"/>
        <v>42.505274872702635</v>
      </c>
      <c r="AE70" s="69">
        <f t="shared" si="114"/>
        <v>78.029520923297625</v>
      </c>
      <c r="AF70" s="69">
        <f t="shared" si="115"/>
        <v>120.53479579600025</v>
      </c>
      <c r="AH70" t="str">
        <f t="shared" ref="AH70" si="168">L70</f>
        <v>92 Elementary administration and service occupations</v>
      </c>
      <c r="AI70" s="18">
        <f t="shared" si="160"/>
        <v>4.5743573243210172</v>
      </c>
      <c r="AJ70" s="18">
        <f t="shared" si="160"/>
        <v>5.4771065160682726</v>
      </c>
      <c r="AK70" s="18">
        <f t="shared" si="160"/>
        <v>5.407793709612192</v>
      </c>
      <c r="AL70" s="18">
        <f t="shared" si="160"/>
        <v>5.850564609455267</v>
      </c>
      <c r="AM70" s="18">
        <f t="shared" si="160"/>
        <v>7.2147946439610324</v>
      </c>
      <c r="AO70" s="68">
        <f t="shared" si="117"/>
        <v>47.466433931723813</v>
      </c>
      <c r="AP70" s="69">
        <f t="shared" si="118"/>
        <v>71.777844008058068</v>
      </c>
      <c r="AQ70" s="69">
        <f t="shared" si="119"/>
        <v>119.24427793978187</v>
      </c>
      <c r="AS70" t="str">
        <f t="shared" ref="AS70" si="169">W70</f>
        <v>92 Elementary administration and service occupations</v>
      </c>
      <c r="AT70" s="18">
        <f t="shared" si="161"/>
        <v>4.7437783399091584</v>
      </c>
      <c r="AU70" s="18">
        <f t="shared" si="161"/>
        <v>5.3712379665709928</v>
      </c>
      <c r="AV70" s="18">
        <f t="shared" si="161"/>
        <v>5.4067935560949385</v>
      </c>
      <c r="AW70" s="18">
        <f t="shared" si="161"/>
        <v>5.5053700929555065</v>
      </c>
      <c r="AX70" s="18">
        <f t="shared" si="161"/>
        <v>6.5424963150361855</v>
      </c>
      <c r="AZ70" s="68">
        <f t="shared" si="121"/>
        <v>47.044496147999901</v>
      </c>
      <c r="BA70" s="69">
        <f t="shared" si="122"/>
        <v>73.500269407679582</v>
      </c>
      <c r="BB70" s="69">
        <f t="shared" si="123"/>
        <v>120.54476555567948</v>
      </c>
      <c r="BD70" t="str">
        <f t="shared" ref="BD70" si="170">AH70</f>
        <v>92 Elementary administration and service occupations</v>
      </c>
      <c r="BE70" s="18">
        <f t="shared" si="162"/>
        <v>7.4677294668910061</v>
      </c>
      <c r="BF70" s="18">
        <f t="shared" si="162"/>
        <v>7.2753346438838795</v>
      </c>
      <c r="BG70" s="18">
        <f t="shared" si="162"/>
        <v>7.0071173268781681</v>
      </c>
      <c r="BH70" s="18">
        <f t="shared" si="162"/>
        <v>5.9577415605022281</v>
      </c>
      <c r="BI70" s="18">
        <f t="shared" si="162"/>
        <v>5.2289303456038283</v>
      </c>
      <c r="BK70" s="68">
        <f t="shared" si="125"/>
        <v>-21.26553479790757</v>
      </c>
      <c r="BL70" s="69">
        <f t="shared" si="126"/>
        <v>42.382111381298422</v>
      </c>
      <c r="BM70" s="69">
        <f t="shared" si="127"/>
        <v>21.116576583390849</v>
      </c>
      <c r="BO70" t="str">
        <f t="shared" ref="BO70" si="171">AS70</f>
        <v>92 Elementary administration and service occupations</v>
      </c>
      <c r="BP70" s="18">
        <f t="shared" si="163"/>
        <v>12.102397852785508</v>
      </c>
      <c r="BQ70" s="18">
        <f t="shared" si="163"/>
        <v>13.300247679074623</v>
      </c>
      <c r="BR70" s="18">
        <f t="shared" si="163"/>
        <v>12.540685513326913</v>
      </c>
      <c r="BS70" s="18">
        <f t="shared" si="163"/>
        <v>12.016390349924318</v>
      </c>
      <c r="BT70" s="18">
        <f t="shared" si="163"/>
        <v>12.254319573902052</v>
      </c>
      <c r="BV70" s="68">
        <f t="shared" si="129"/>
        <v>-8.687705877190524</v>
      </c>
      <c r="BW70" s="69">
        <f t="shared" si="130"/>
        <v>49.708278168636092</v>
      </c>
      <c r="BX70" s="69">
        <f t="shared" si="131"/>
        <v>41.020572291445568</v>
      </c>
      <c r="BZ70" t="str">
        <f t="shared" ref="BZ70" si="172">BD70</f>
        <v>92 Elementary administration and service occupations</v>
      </c>
      <c r="CA70" s="18">
        <f t="shared" si="164"/>
        <v>15.994253170028147</v>
      </c>
      <c r="CB70" s="18">
        <f t="shared" si="164"/>
        <v>17.823672996104335</v>
      </c>
      <c r="CC70" s="18">
        <f t="shared" si="164"/>
        <v>16.507809039514232</v>
      </c>
      <c r="CD70" s="18">
        <f t="shared" si="164"/>
        <v>15.393634301446097</v>
      </c>
      <c r="CE70" s="18">
        <f t="shared" si="164"/>
        <v>15.24104221741586</v>
      </c>
      <c r="CG70" s="68">
        <f t="shared" si="133"/>
        <v>-50.169322437214845</v>
      </c>
      <c r="CH70" s="69">
        <f t="shared" si="134"/>
        <v>29.820478211745243</v>
      </c>
      <c r="CI70" s="69">
        <f t="shared" si="135"/>
        <v>-20.348844225469609</v>
      </c>
      <c r="CK70" t="str">
        <f t="shared" ref="CK70" si="173">BO70</f>
        <v>92 Elementary administration and service occupations</v>
      </c>
      <c r="CL70" s="18">
        <f t="shared" si="165"/>
        <v>20.931536400568831</v>
      </c>
      <c r="CM70" s="18">
        <f t="shared" si="165"/>
        <v>18.736157224490217</v>
      </c>
      <c r="CN70" s="18">
        <f t="shared" si="165"/>
        <v>18.460145189275881</v>
      </c>
      <c r="CO70" s="18">
        <f t="shared" si="165"/>
        <v>15.129906431901135</v>
      </c>
      <c r="CP70" s="18">
        <f t="shared" si="165"/>
        <v>12.699300672587732</v>
      </c>
      <c r="CR70" s="68">
        <f t="shared" si="137"/>
        <v>-71.44497635510065</v>
      </c>
      <c r="CS70" s="69">
        <f t="shared" si="138"/>
        <v>14.611025338529007</v>
      </c>
      <c r="CT70" s="69">
        <f t="shared" si="139"/>
        <v>-56.833951016571646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91.8863843758689</v>
      </c>
      <c r="I72" s="67">
        <f>IF(D35&gt;0,I35/D35*100,0)</f>
        <v>67.934426261078372</v>
      </c>
      <c r="J72" s="67">
        <f t="shared" ref="J72" si="175">IF(D35&gt;0,(J35/D35)*100,0)</f>
        <v>159.82081063694727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89.577953335571152</v>
      </c>
      <c r="T72" s="67">
        <f t="shared" ref="T72" si="177">IF(O35&gt;0,T35/O35*100,0)</f>
        <v>70.292367280018013</v>
      </c>
      <c r="U72" s="67">
        <f t="shared" ref="U72" si="178">IF(O35&gt;0,(U35/O35)*100,0)</f>
        <v>159.87032061558918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24.897579121079236</v>
      </c>
      <c r="AE72" s="67">
        <f t="shared" ref="AE72" si="180">IF(Z35&gt;0,AE35/Z35*100,0)</f>
        <v>62.250891723196169</v>
      </c>
      <c r="AF72" s="67">
        <f t="shared" ref="AF72" si="181">IF(Z35&gt;0,(AF35/Z35)*100,0)</f>
        <v>87.148470844275408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10.532328797801467</v>
      </c>
      <c r="AP72" s="67">
        <f t="shared" ref="AP72" si="183">IF(AK35&gt;0,AP35/AK35*100,0)</f>
        <v>55.301538479194434</v>
      </c>
      <c r="AQ72" s="67">
        <f t="shared" ref="AQ72" si="184">IF(AK35&gt;0,(AQ35/AK35)*100,0)</f>
        <v>65.833867276995903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21.519248303594299</v>
      </c>
      <c r="BA72" s="67">
        <f t="shared" ref="BA72" si="186">IF(AV35&gt;0,BA35/AV35*100,0)</f>
        <v>56.693955187433851</v>
      </c>
      <c r="BB72" s="67">
        <f t="shared" ref="BB72" si="187">IF(AV35&gt;0,(BB35/AV35)*100,0)</f>
        <v>78.213203491028153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5.5094634802136575</v>
      </c>
      <c r="BL72" s="67">
        <f t="shared" ref="BL72" si="189">IF(BG35&gt;0,BL35/BG35*100,0)</f>
        <v>46.664560894602793</v>
      </c>
      <c r="BM72" s="67">
        <f t="shared" ref="BM72" si="190">IF(BG35&gt;0,(BM35/BG35)*100,0)</f>
        <v>52.174024374816454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-6.5538680308847814</v>
      </c>
      <c r="BW72" s="67">
        <f t="shared" ref="BW72" si="192">IF(BR35&gt;0,BW35/BR35*100,0)</f>
        <v>47.616505957590647</v>
      </c>
      <c r="BX72" s="67">
        <f t="shared" ref="BX72" si="193">IF(BR35&gt;0,(BX35/BR35)*100,0)</f>
        <v>41.062637926705868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-46.027620829231203</v>
      </c>
      <c r="CH72" s="67">
        <f t="shared" ref="CH72" si="195">IF(CC35&gt;0,CH35/CC35*100,0)</f>
        <v>31.090985093163603</v>
      </c>
      <c r="CI72" s="67">
        <f t="shared" ref="CI72" si="196">IF(CC35&gt;0,(CI35/CC35)*100,0)</f>
        <v>-14.936635736067597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-58.491424373793123</v>
      </c>
      <c r="CS72" s="67">
        <f t="shared" ref="CS72" si="198">IF(CN35&gt;0,CS35/CN35*100,0)</f>
        <v>20.31667933244027</v>
      </c>
      <c r="CT72" s="67">
        <f t="shared" ref="CT72" si="199">IF(CN35&gt;0,(CT35/CN35)*100,0)</f>
        <v>-38.17474504135285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Worcestershire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Worcestershire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Worcestershire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Worcestershire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Worcestershire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Worcestershire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Worcestershire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Worcestershire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Worcestershire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8.5010881941297356</v>
      </c>
      <c r="C82" s="18">
        <f t="shared" si="210"/>
        <v>-7.4616512475338297</v>
      </c>
      <c r="D82" s="18">
        <f t="shared" si="210"/>
        <v>3.2928783757566249</v>
      </c>
      <c r="E82" s="18">
        <f t="shared" si="210"/>
        <v>4.5562092475714744</v>
      </c>
      <c r="F82" s="18">
        <f t="shared" ref="F82:F107" si="211">IF(AND(F$6-C$6 &lt;&gt; 0,C8&lt;&gt;0,F8&lt;&gt;0),(EXP(LN(F8/C8)/(F$6-C$6))-1)*100,0)</f>
        <v>3.3679125451437697</v>
      </c>
      <c r="H82" s="18">
        <f t="shared" ref="H82:H107" si="212">IF($F$6-$D$6 &lt;&gt; 0,(EXP(LN(1+(H45/100))/($F$6-$D$6))-1)*100,0)</f>
        <v>4.1333914167349883</v>
      </c>
      <c r="I82" s="18">
        <f t="shared" ref="I82:I107" si="213">IF(D8&gt;0,((1+(I8/D8))^(1/($F$6-$D$6))-1)*100,0)</f>
        <v>3.5825249143418558</v>
      </c>
      <c r="J82" s="18">
        <f t="shared" ref="J82:J107" si="214">IF($F$6-$D$6 &lt;&gt; 0,(EXP(LN(1+(J45/100))/($F$6-$D$6))-1)*100,0)</f>
        <v>6.387537637070051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11.085899866500082</v>
      </c>
      <c r="N82" s="18">
        <f t="shared" si="215"/>
        <v>-3.3715704231279897</v>
      </c>
      <c r="O82" s="18">
        <f t="shared" si="215"/>
        <v>2.4693474980704622</v>
      </c>
      <c r="P82" s="18">
        <f t="shared" si="215"/>
        <v>4.1655252017399613</v>
      </c>
      <c r="Q82" s="18">
        <f t="shared" ref="Q82:Q107" si="216">IF(AND(Q$6-N$6 &lt;&gt; 0,N8&lt;&gt;0,Q8&lt;&gt;0),(EXP(LN(Q8/N8)/(Q$6-N$6))-1)*100,0)</f>
        <v>3.147137090900598</v>
      </c>
      <c r="S82" s="18">
        <f t="shared" ref="S82:S107" si="217">IF($F$6-$D$6 &lt;&gt; 0,(EXP(LN(1+(S45/100))/($F$6-$D$6))-1)*100,0)</f>
        <v>3.5970357131283714</v>
      </c>
      <c r="T82" s="18">
        <f t="shared" ref="T82:T107" si="218">IF(O8&gt;0,((1+(T8/O8))^(1/($F$6-$D$6))-1)*100,0)</f>
        <v>3.4636568817577595</v>
      </c>
      <c r="U82" s="18">
        <f t="shared" ref="U82:U107" si="219">IF($F$6-$D$6 &lt;&gt; 0,(EXP(LN(1+(U45/100))/($F$6-$D$6))-1)*100,0)</f>
        <v>5.9081922834758771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1.8047358586122941</v>
      </c>
      <c r="Y82" s="18">
        <f t="shared" si="220"/>
        <v>7.2879064407004313</v>
      </c>
      <c r="Z82" s="18">
        <f t="shared" si="220"/>
        <v>-1.535572666053886</v>
      </c>
      <c r="AA82" s="18">
        <f t="shared" si="220"/>
        <v>1.3440627035418817</v>
      </c>
      <c r="AB82" s="18">
        <f t="shared" ref="AB82:AB107" si="221">IF(AND(AB$6-Y$6 &lt;&gt; 0,Y8&lt;&gt;0,AB8&lt;&gt;0),(EXP(LN(AB8/Y8)/(AB$6-Y$6))-1)*100,0)</f>
        <v>0.79364873913174705</v>
      </c>
      <c r="AD82" s="18">
        <f t="shared" ref="AD82:AD107" si="222">IF($F$6-$D$6 &lt;&gt; 0,(EXP(LN(1+(AD45/100))/($F$6-$D$6))-1)*100,0)</f>
        <v>0.37494648284301935</v>
      </c>
      <c r="AE82" s="18">
        <f t="shared" ref="AE82:AE107" si="223">IF(Z8&gt;0,((1+(AE8/Z8))^(1/($F$6-$D$6))-1)*100,0)</f>
        <v>3.0400990700078179</v>
      </c>
      <c r="AF82" s="18">
        <f t="shared" ref="AF82:AF107" si="224">IF($F$6-$D$6 &lt;&gt; 0,(EXP(LN(1+(AF45/100))/($F$6-$D$6))-1)*100,0)</f>
        <v>3.288961031038018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1.5560425096689867</v>
      </c>
      <c r="AJ82" s="18">
        <f t="shared" si="225"/>
        <v>11.051360188345495</v>
      </c>
      <c r="AK82" s="18">
        <f t="shared" si="225"/>
        <v>-2.2668833445375403</v>
      </c>
      <c r="AL82" s="18">
        <f t="shared" si="225"/>
        <v>0.92976694988020636</v>
      </c>
      <c r="AM82" s="18">
        <f t="shared" ref="AM82:AM107" si="226">IF(AND(AM$6-AJ$6 &lt;&gt; 0,AJ8&lt;&gt;0,AM8&lt;&gt;0),(EXP(LN(AM8/AJ8)/(AM$6-AJ$6))-1)*100,0)</f>
        <v>0.518345829174649</v>
      </c>
      <c r="AO82" s="18">
        <f t="shared" ref="AO82:AO107" si="227">IF($F$6-$D$6 &lt;&gt; 0,(EXP(LN(1+(AO45/100))/($F$6-$D$6))-1)*100,0)</f>
        <v>-0.1472347435433452</v>
      </c>
      <c r="AP82" s="18">
        <f t="shared" ref="AP82:AP107" si="228">IF(AK8&gt;0,((1+(AP8/AK8))^(1/($F$6-$D$6))-1)*100,0)</f>
        <v>2.7451523880841266</v>
      </c>
      <c r="AQ82" s="18">
        <f t="shared" ref="AQ82:AQ107" si="229">IF($F$6-$D$6 &lt;&gt; 0,(EXP(LN(1+(AQ45/100))/($F$6-$D$6))-1)*100,0)</f>
        <v>2.6447254884304217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0.858005011623586</v>
      </c>
      <c r="AU82" s="18">
        <f t="shared" si="230"/>
        <v>6.7767767186377448</v>
      </c>
      <c r="AV82" s="18">
        <f t="shared" si="230"/>
        <v>-2.9839175263735584</v>
      </c>
      <c r="AW82" s="18">
        <f t="shared" si="230"/>
        <v>0.82083333173952333</v>
      </c>
      <c r="AX82" s="18">
        <f t="shared" ref="AX82:AX107" si="231">IF(AND(AX$6-AU$6 &lt;&gt; 0,AU8&lt;&gt;0,AX8&lt;&gt;0),(EXP(LN(AX8/AU8)/(AX$6-AU$6))-1)*100,0)</f>
        <v>-2.592514193328066E-2</v>
      </c>
      <c r="AZ82" s="18">
        <f t="shared" ref="AZ82:AZ107" si="232">IF($F$6-$D$6 &lt;&gt; 0,(EXP(LN(1+(AZ45/100))/($F$6-$D$6))-1)*100,0)</f>
        <v>-0.46371371878775047</v>
      </c>
      <c r="BA82" s="18">
        <f t="shared" ref="BA82:BA107" si="233">IF(AV8&gt;0,((1+(BA8/AV8))^(1/($F$6-$D$6))-1)*100,0)</f>
        <v>2.6593562675856441</v>
      </c>
      <c r="BB82" s="18">
        <f t="shared" ref="BB82:BB107" si="234">IF($F$6-$D$6 &lt;&gt; 0,(EXP(LN(1+(BB45/100))/($F$6-$D$6))-1)*100,0)</f>
        <v>2.3416603500818978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5.5298228462293375</v>
      </c>
      <c r="BF82" s="18">
        <f t="shared" si="235"/>
        <v>2.3992539593580942</v>
      </c>
      <c r="BG82" s="18">
        <f t="shared" si="235"/>
        <v>-2.3385604637063739</v>
      </c>
      <c r="BH82" s="18">
        <f t="shared" si="235"/>
        <v>0.77330637162855709</v>
      </c>
      <c r="BI82" s="18">
        <f t="shared" ref="BI82:BI107" si="236">IF(AND(BI$6-BF$6 &lt;&gt; 0,BF8&lt;&gt;0,BI8&lt;&gt;0),(EXP(LN(BI8/BF8)/(BI$6-BF$6))-1)*100,0)</f>
        <v>-0.10978048758774062</v>
      </c>
      <c r="BK82" s="18">
        <f t="shared" ref="BK82:BK107" si="237">IF($F$6-$D$6 &lt;&gt; 0,(EXP(LN(1+(BK45/100))/($F$6-$D$6))-1)*100,0)</f>
        <v>-0.27484671969036922</v>
      </c>
      <c r="BL82" s="18">
        <f t="shared" ref="BL82:BL107" si="238">IF(BG8&gt;0,((1+(BL8/BG8))^(1/($F$6-$D$6))-1)*100,0)</f>
        <v>2.3253617143270455</v>
      </c>
      <c r="BM82" s="18">
        <f t="shared" ref="BM82:BM107" si="239">IF($F$6-$D$6 &lt;&gt; 0,(EXP(LN(1+(BM45/100))/($F$6-$D$6))-1)*100,0)</f>
        <v>2.1272710915447579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3.3781479270077686</v>
      </c>
      <c r="BQ82" s="18">
        <f t="shared" si="240"/>
        <v>-6.4680145976338981</v>
      </c>
      <c r="BR82" s="18">
        <f t="shared" si="240"/>
        <v>-2.3230564036405221</v>
      </c>
      <c r="BS82" s="18">
        <f t="shared" si="240"/>
        <v>-1.057060558366274</v>
      </c>
      <c r="BT82" s="18">
        <f t="shared" ref="BT82:BT107" si="241">IF(AND(BT$6-BQ$6 &lt;&gt; 0,BQ8&lt;&gt;0,BT8&lt;&gt;0),(EXP(LN(BT8/BQ8)/(BT$6-BQ$6))-1)*100,0)</f>
        <v>-1.8002156372933342</v>
      </c>
      <c r="BV82" s="18">
        <f t="shared" ref="BV82:BV107" si="242">IF($F$6-$D$6 &lt;&gt; 0,(EXP(LN(1+(BV45/100))/($F$6-$D$6))-1)*100,0)</f>
        <v>-1.4808719316574792</v>
      </c>
      <c r="BW82" s="18">
        <f t="shared" ref="BW82:BW107" si="243">IF(BR8&gt;0,((1+(BW8/BR8))^(1/($F$6-$D$6))-1)*100,0)</f>
        <v>2.3755143850966443</v>
      </c>
      <c r="BX82" s="18">
        <f t="shared" ref="BX82:BX107" si="244">IF($F$6-$D$6 &lt;&gt; 0,(EXP(LN(1+(BX45/100))/($F$6-$D$6))-1)*100,0)</f>
        <v>1.3434551854144328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1.2225962990273453</v>
      </c>
      <c r="CB82" s="18">
        <f t="shared" si="245"/>
        <v>4.3919064330263602</v>
      </c>
      <c r="CC82" s="18">
        <f t="shared" si="245"/>
        <v>-5.2988729070120861</v>
      </c>
      <c r="CD82" s="18">
        <f t="shared" si="245"/>
        <v>-3.2097488598120227</v>
      </c>
      <c r="CE82" s="18">
        <f t="shared" ref="CE82:CE107" si="246">IF(AND(CE$6-CB$6 &lt;&gt; 0,CB8&lt;&gt;0,CE8&lt;&gt;0),(EXP(LN(CE8/CB8)/(CE$6-CB$6))-1)*100,0)</f>
        <v>-3.4121673556820609</v>
      </c>
      <c r="CG82" s="18">
        <f t="shared" ref="CG82:CG107" si="247">IF($F$6-$D$6 &lt;&gt; 0,(EXP(LN(1+(CG45/100))/($F$6-$D$6))-1)*100,0)</f>
        <v>-3.9111946900172612</v>
      </c>
      <c r="CH82" s="18">
        <f t="shared" ref="CH82:CH107" si="248">IF(CC8&gt;0,((1+(CH8/CC8))^(1/($F$6-$D$6))-1)*100,0)</f>
        <v>1.8750542794769398</v>
      </c>
      <c r="CI82" s="18">
        <f t="shared" ref="CI82:CI107" si="249">IF($F$6-$D$6 &lt;&gt; 0,(EXP(LN(1+(CI45/100))/($F$6-$D$6))-1)*100,0)</f>
        <v>-0.91647657426701112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1.70010889025205</v>
      </c>
      <c r="CM82" s="18">
        <f t="shared" si="250"/>
        <v>10.366246087664589</v>
      </c>
      <c r="CN82" s="18">
        <f t="shared" si="250"/>
        <v>-8.5209730145407789</v>
      </c>
      <c r="CO82" s="18">
        <f t="shared" si="250"/>
        <v>-1.8211473989152571</v>
      </c>
      <c r="CP82" s="18">
        <f t="shared" ref="CP82:CP107" si="251">IF(AND(CP$6-CM$6 &lt;&gt; 0,CM8&lt;&gt;0,CP8&lt;&gt;0),(EXP(LN(CP8/CM8)/(CP$6-CM$6))-1)*100,0)</f>
        <v>-3.2610281639607219</v>
      </c>
      <c r="CR82" s="18">
        <f t="shared" ref="CR82:CR107" si="252">IF($F$6-$D$6 &lt;&gt; 0,(EXP(LN(1+(CR45/100))/($F$6-$D$6))-1)*100,0)</f>
        <v>-4.1072411095317669</v>
      </c>
      <c r="CS82" s="18">
        <f t="shared" ref="CS82:CS107" si="253">IF(CN8&gt;0,((1+(CS8/CN8))^(1/($F$6-$D$6))-1)*100,0)</f>
        <v>1.3591799136215554</v>
      </c>
      <c r="CT82" s="18">
        <f t="shared" ref="CT82:CT107" si="254">IF($F$6-$D$6 &lt;&gt; 0,(EXP(LN(1+(CT45/100))/($F$6-$D$6))-1)*100,0)</f>
        <v>-1.834176692743994</v>
      </c>
    </row>
    <row r="83" spans="1:98" x14ac:dyDescent="0.2">
      <c r="A83" t="str">
        <f t="shared" si="209"/>
        <v>12 Other managers and proprietors</v>
      </c>
      <c r="B83" s="18">
        <f t="shared" si="210"/>
        <v>7.8136868151786887</v>
      </c>
      <c r="C83" s="18">
        <f t="shared" si="210"/>
        <v>-10.989103488676532</v>
      </c>
      <c r="D83" s="18">
        <f t="shared" si="210"/>
        <v>6.3590860467951593</v>
      </c>
      <c r="E83" s="18">
        <f t="shared" si="210"/>
        <v>5.8130471334298717</v>
      </c>
      <c r="F83" s="18">
        <f t="shared" si="211"/>
        <v>4.8441669020823142</v>
      </c>
      <c r="H83" s="18">
        <f t="shared" si="212"/>
        <v>5.9947479117599123</v>
      </c>
      <c r="I83" s="18">
        <f t="shared" si="213"/>
        <v>4.6815033313592824</v>
      </c>
      <c r="J83" s="18">
        <f t="shared" si="214"/>
        <v>8.4602287530090905</v>
      </c>
      <c r="L83" t="str">
        <f t="shared" ref="L83:L106" si="255">A83</f>
        <v>12 Other managers and proprietors</v>
      </c>
      <c r="M83" s="18">
        <f t="shared" si="215"/>
        <v>8.8097843026571976</v>
      </c>
      <c r="N83" s="18">
        <f t="shared" si="215"/>
        <v>1.3498317808492644</v>
      </c>
      <c r="O83" s="18">
        <f t="shared" si="215"/>
        <v>5.3216669327947441</v>
      </c>
      <c r="P83" s="18">
        <f t="shared" si="215"/>
        <v>5.6383800509362869</v>
      </c>
      <c r="Q83" s="18">
        <f t="shared" si="216"/>
        <v>5.2662886197273773</v>
      </c>
      <c r="S83" s="18">
        <f t="shared" si="217"/>
        <v>5.5327033317346563</v>
      </c>
      <c r="T83" s="18">
        <f t="shared" si="218"/>
        <v>4.3842639426094676</v>
      </c>
      <c r="U83" s="18">
        <f t="shared" si="219"/>
        <v>7.9409665981720279</v>
      </c>
      <c r="W83" t="str">
        <f t="shared" ref="W83:W106" si="256">A83</f>
        <v>12 Other managers and proprietors</v>
      </c>
      <c r="X83" s="18">
        <f t="shared" si="220"/>
        <v>0.53862348423878714</v>
      </c>
      <c r="Y83" s="18">
        <f t="shared" si="220"/>
        <v>13.633214212886946</v>
      </c>
      <c r="Z83" s="18">
        <f t="shared" si="220"/>
        <v>1.54681079207446</v>
      </c>
      <c r="AA83" s="18">
        <f t="shared" si="220"/>
        <v>2.488136854079892</v>
      </c>
      <c r="AB83" s="18">
        <f t="shared" si="221"/>
        <v>2.8544993648557782</v>
      </c>
      <c r="AD83" s="18">
        <f t="shared" si="222"/>
        <v>2.1733959205289421</v>
      </c>
      <c r="AE83" s="18">
        <f t="shared" si="223"/>
        <v>3.8830590534876253</v>
      </c>
      <c r="AF83" s="18">
        <f t="shared" si="224"/>
        <v>5.2401529473017794</v>
      </c>
      <c r="AH83" t="str">
        <f t="shared" ref="AH83:AH106" si="257">L83</f>
        <v>12 Other managers and proprietors</v>
      </c>
      <c r="AI83" s="18">
        <f t="shared" si="225"/>
        <v>0.33157705297395257</v>
      </c>
      <c r="AJ83" s="18">
        <f t="shared" si="225"/>
        <v>19.905020334314937</v>
      </c>
      <c r="AK83" s="18">
        <f t="shared" si="225"/>
        <v>-2.1575259164441363E-2</v>
      </c>
      <c r="AL83" s="18">
        <f t="shared" si="225"/>
        <v>2.6357349937255803</v>
      </c>
      <c r="AM83" s="18">
        <f t="shared" si="226"/>
        <v>2.7920846934703203</v>
      </c>
      <c r="AO83" s="18">
        <f t="shared" si="227"/>
        <v>1.7422086195941766</v>
      </c>
      <c r="AP83" s="18">
        <f t="shared" si="228"/>
        <v>3.6413901009404004</v>
      </c>
      <c r="AQ83" s="18">
        <f t="shared" si="229"/>
        <v>4.7494509920290584</v>
      </c>
      <c r="AS83" t="str">
        <f t="shared" ref="AS83:AS106" si="258">W83</f>
        <v>12 Other managers and proprietors</v>
      </c>
      <c r="AT83" s="18">
        <f t="shared" si="230"/>
        <v>-2.9325119830947433E-2</v>
      </c>
      <c r="AU83" s="18">
        <f t="shared" si="230"/>
        <v>14.499417639064905</v>
      </c>
      <c r="AV83" s="18">
        <f t="shared" si="230"/>
        <v>1.121344665957813</v>
      </c>
      <c r="AW83" s="18">
        <f t="shared" si="230"/>
        <v>2.0146586657636911</v>
      </c>
      <c r="AX83" s="18">
        <f t="shared" si="231"/>
        <v>2.4714081122618747</v>
      </c>
      <c r="AZ83" s="18">
        <f t="shared" si="232"/>
        <v>1.7160139123658213</v>
      </c>
      <c r="BA83" s="18">
        <f t="shared" si="233"/>
        <v>3.5486686376673404</v>
      </c>
      <c r="BB83" s="18">
        <f t="shared" si="234"/>
        <v>4.6520315641958465</v>
      </c>
      <c r="BD83" t="str">
        <f t="shared" ref="BD83:BD106" si="259">AH83</f>
        <v>12 Other managers and proprietors</v>
      </c>
      <c r="BE83" s="18">
        <f t="shared" si="235"/>
        <v>1.5091951384562652</v>
      </c>
      <c r="BF83" s="18">
        <f t="shared" si="235"/>
        <v>-0.86469886721600719</v>
      </c>
      <c r="BG83" s="18">
        <f t="shared" si="235"/>
        <v>-0.48160226495085334</v>
      </c>
      <c r="BH83" s="18">
        <f t="shared" si="235"/>
        <v>0.48951308760873946</v>
      </c>
      <c r="BI83" s="18">
        <f t="shared" si="236"/>
        <v>0.10010639000617161</v>
      </c>
      <c r="BK83" s="18">
        <f t="shared" si="237"/>
        <v>0.16475958981196914</v>
      </c>
      <c r="BL83" s="18">
        <f t="shared" si="238"/>
        <v>2.5909736543523909</v>
      </c>
      <c r="BM83" s="18">
        <f t="shared" si="239"/>
        <v>2.7065608820160625</v>
      </c>
      <c r="BO83" t="str">
        <f t="shared" ref="BO83:BO106" si="260">AS83</f>
        <v>12 Other managers and proprietors</v>
      </c>
      <c r="BP83" s="18">
        <f t="shared" si="240"/>
        <v>1.8861286835368585</v>
      </c>
      <c r="BQ83" s="18">
        <f t="shared" si="240"/>
        <v>-2.7435621345808681</v>
      </c>
      <c r="BR83" s="18">
        <f t="shared" si="240"/>
        <v>0.8714084123697674</v>
      </c>
      <c r="BS83" s="18">
        <f t="shared" si="240"/>
        <v>-0.3865362505661607</v>
      </c>
      <c r="BT83" s="18">
        <f t="shared" si="241"/>
        <v>-0.14468180769962036</v>
      </c>
      <c r="BV83" s="18">
        <f t="shared" si="242"/>
        <v>3.102584460608071E-2</v>
      </c>
      <c r="BW83" s="18">
        <f t="shared" si="243"/>
        <v>3.1436576262675819</v>
      </c>
      <c r="BX83" s="18">
        <f t="shared" si="244"/>
        <v>3.1637892225437003</v>
      </c>
      <c r="BZ83" t="str">
        <f t="shared" ref="BZ83:BZ106" si="261">BD83</f>
        <v>12 Other managers and proprietors</v>
      </c>
      <c r="CA83" s="18">
        <f t="shared" si="245"/>
        <v>0.89961687036730353</v>
      </c>
      <c r="CB83" s="18">
        <f t="shared" si="245"/>
        <v>0.89991061198868572</v>
      </c>
      <c r="CC83" s="18">
        <f t="shared" si="245"/>
        <v>-2.2305544066418825</v>
      </c>
      <c r="CD83" s="18">
        <f t="shared" si="245"/>
        <v>-3.2323470712695146</v>
      </c>
      <c r="CE83" s="18">
        <f t="shared" si="246"/>
        <v>-2.6663434979211975</v>
      </c>
      <c r="CG83" s="18">
        <f t="shared" si="247"/>
        <v>-2.8995619470398859</v>
      </c>
      <c r="CH83" s="18">
        <f t="shared" si="248"/>
        <v>2.2939605423306419</v>
      </c>
      <c r="CI83" s="18">
        <f t="shared" si="249"/>
        <v>0.3155746519293956</v>
      </c>
      <c r="CK83" t="str">
        <f t="shared" ref="CK83:CK106" si="262">BO83</f>
        <v>12 Other managers and proprietors</v>
      </c>
      <c r="CL83" s="18">
        <f t="shared" si="250"/>
        <v>-1.8374181597672012</v>
      </c>
      <c r="CM83" s="18">
        <f t="shared" si="250"/>
        <v>4.1647129308934883</v>
      </c>
      <c r="CN83" s="18">
        <f t="shared" si="250"/>
        <v>-6.2934226721395259</v>
      </c>
      <c r="CO83" s="18">
        <f t="shared" si="250"/>
        <v>-3.291469737303987</v>
      </c>
      <c r="CP83" s="18">
        <f t="shared" si="251"/>
        <v>-3.7942173878854235</v>
      </c>
      <c r="CR83" s="18">
        <f t="shared" si="252"/>
        <v>-4.3026568662832165</v>
      </c>
      <c r="CS83" s="18">
        <f t="shared" si="253"/>
        <v>1.5425306501724911</v>
      </c>
      <c r="CT83" s="18">
        <f t="shared" si="254"/>
        <v>-1.6838903219012491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8.8331730687595478</v>
      </c>
      <c r="C84" s="18">
        <f t="shared" si="210"/>
        <v>-9.1537383494749491</v>
      </c>
      <c r="D84" s="18">
        <f t="shared" si="210"/>
        <v>7.3928894304550186</v>
      </c>
      <c r="E84" s="18">
        <f t="shared" si="210"/>
        <v>3.6769170399886919</v>
      </c>
      <c r="F84" s="18">
        <f t="shared" si="211"/>
        <v>3.9621709970484531</v>
      </c>
      <c r="H84" s="18">
        <f t="shared" si="212"/>
        <v>4.9010637228777076</v>
      </c>
      <c r="I84" s="18">
        <f t="shared" si="213"/>
        <v>3.0930528248526601</v>
      </c>
      <c r="J84" s="18">
        <f t="shared" si="214"/>
        <v>6.6560542012598534</v>
      </c>
      <c r="L84" t="str">
        <f t="shared" si="255"/>
        <v>21 Science, research, engineering and technology professionals</v>
      </c>
      <c r="M84" s="18">
        <f t="shared" si="215"/>
        <v>9.5879816829191213</v>
      </c>
      <c r="N84" s="18">
        <f t="shared" si="215"/>
        <v>-5.3527293556675071</v>
      </c>
      <c r="O84" s="18">
        <f t="shared" si="215"/>
        <v>8.6090838955259041</v>
      </c>
      <c r="P84" s="18">
        <f t="shared" si="215"/>
        <v>4.0500680324553784</v>
      </c>
      <c r="Q84" s="18">
        <f t="shared" si="216"/>
        <v>4.8314054363057579</v>
      </c>
      <c r="S84" s="18">
        <f t="shared" si="217"/>
        <v>5.5480698575961052</v>
      </c>
      <c r="T84" s="18">
        <f t="shared" si="218"/>
        <v>3.3786296355971412</v>
      </c>
      <c r="U84" s="18">
        <f t="shared" si="219"/>
        <v>7.3409917743470388</v>
      </c>
      <c r="W84" t="str">
        <f t="shared" si="256"/>
        <v>21 Science, research, engineering and technology professionals</v>
      </c>
      <c r="X84" s="18">
        <f t="shared" si="220"/>
        <v>6.9137461022639179E-2</v>
      </c>
      <c r="Y84" s="18">
        <f t="shared" si="220"/>
        <v>10.234959862391534</v>
      </c>
      <c r="Z84" s="18">
        <f t="shared" si="220"/>
        <v>3.0156610092342495</v>
      </c>
      <c r="AA84" s="18">
        <f t="shared" si="220"/>
        <v>0.70909612949183742</v>
      </c>
      <c r="AB84" s="18">
        <f t="shared" si="221"/>
        <v>1.998823480680878</v>
      </c>
      <c r="AD84" s="18">
        <f t="shared" si="222"/>
        <v>1.4721548975014098</v>
      </c>
      <c r="AE84" s="18">
        <f t="shared" si="223"/>
        <v>2.5678062622283448</v>
      </c>
      <c r="AF84" s="18">
        <f t="shared" si="224"/>
        <v>3.6325933143630529</v>
      </c>
      <c r="AH84" t="str">
        <f t="shared" si="257"/>
        <v>21 Science, research, engineering and technology professionals</v>
      </c>
      <c r="AI84" s="18">
        <f t="shared" si="225"/>
        <v>-1.3763234503537669</v>
      </c>
      <c r="AJ84" s="18">
        <f t="shared" si="225"/>
        <v>14.869579318916193</v>
      </c>
      <c r="AK84" s="18">
        <f t="shared" si="225"/>
        <v>2.9527993476375913</v>
      </c>
      <c r="AL84" s="18">
        <f t="shared" si="225"/>
        <v>1.2043303705936426</v>
      </c>
      <c r="AM84" s="18">
        <f t="shared" si="226"/>
        <v>2.5561417970958678</v>
      </c>
      <c r="AO84" s="18">
        <f t="shared" si="227"/>
        <v>1.7838288075069597</v>
      </c>
      <c r="AP84" s="18">
        <f t="shared" si="228"/>
        <v>2.5325922176526738</v>
      </c>
      <c r="AQ84" s="18">
        <f t="shared" si="229"/>
        <v>3.8364814851084894</v>
      </c>
      <c r="AS84" t="str">
        <f t="shared" si="258"/>
        <v>21 Science, research, engineering and technology professionals</v>
      </c>
      <c r="AT84" s="18">
        <f t="shared" si="230"/>
        <v>-0.23614236576829928</v>
      </c>
      <c r="AU84" s="18">
        <f t="shared" si="230"/>
        <v>10.655158984081826</v>
      </c>
      <c r="AV84" s="18">
        <f t="shared" si="230"/>
        <v>1.4222264695509912</v>
      </c>
      <c r="AW84" s="18">
        <f t="shared" si="230"/>
        <v>0.25932264067702882</v>
      </c>
      <c r="AX84" s="18">
        <f t="shared" si="231"/>
        <v>1.2436547807626708</v>
      </c>
      <c r="AZ84" s="18">
        <f t="shared" si="232"/>
        <v>0.64546811441330565</v>
      </c>
      <c r="BA84" s="18">
        <f t="shared" si="233"/>
        <v>2.1825883523605372</v>
      </c>
      <c r="BB84" s="18">
        <f t="shared" si="234"/>
        <v>2.6655369941150919</v>
      </c>
      <c r="BD84" t="str">
        <f t="shared" si="259"/>
        <v>21 Science, research, engineering and technology professionals</v>
      </c>
      <c r="BE84" s="18">
        <f t="shared" si="235"/>
        <v>4.9785868168350289</v>
      </c>
      <c r="BF84" s="18">
        <f t="shared" si="235"/>
        <v>6.9599265909780827</v>
      </c>
      <c r="BG84" s="18">
        <f t="shared" si="235"/>
        <v>3.2981069113957151</v>
      </c>
      <c r="BH84" s="18">
        <f t="shared" si="235"/>
        <v>0.84327736352847182</v>
      </c>
      <c r="BI84" s="18">
        <f t="shared" si="236"/>
        <v>1.9787129556589456</v>
      </c>
      <c r="BK84" s="18">
        <f t="shared" si="237"/>
        <v>1.6550024704982125</v>
      </c>
      <c r="BL84" s="18">
        <f t="shared" si="238"/>
        <v>2.0706785634790448</v>
      </c>
      <c r="BM84" s="18">
        <f t="shared" si="239"/>
        <v>3.349196628080775</v>
      </c>
      <c r="BO84" t="str">
        <f t="shared" si="260"/>
        <v>21 Science, research, engineering and technology professionals</v>
      </c>
      <c r="BP84" s="18">
        <f t="shared" si="240"/>
        <v>3.2157925458965231</v>
      </c>
      <c r="BQ84" s="18">
        <f t="shared" si="240"/>
        <v>0.79110054221307458</v>
      </c>
      <c r="BR84" s="18">
        <f t="shared" si="240"/>
        <v>3.3016417293522782</v>
      </c>
      <c r="BS84" s="18">
        <f t="shared" si="240"/>
        <v>-0.60105442505834494</v>
      </c>
      <c r="BT84" s="18">
        <f t="shared" si="241"/>
        <v>0.68992212800549346</v>
      </c>
      <c r="BV84" s="18">
        <f t="shared" si="242"/>
        <v>0.68318051279883107</v>
      </c>
      <c r="BW84" s="18">
        <f t="shared" si="243"/>
        <v>2.248528231599467</v>
      </c>
      <c r="BX84" s="18">
        <f t="shared" si="244"/>
        <v>2.7556172164714843</v>
      </c>
      <c r="BZ84" t="str">
        <f t="shared" si="261"/>
        <v>21 Science, research, engineering and technology professionals</v>
      </c>
      <c r="CA84" s="18">
        <f t="shared" si="245"/>
        <v>1.1733511353562376</v>
      </c>
      <c r="CB84" s="18">
        <f t="shared" si="245"/>
        <v>7.9183833137771886</v>
      </c>
      <c r="CC84" s="18">
        <f t="shared" si="245"/>
        <v>0.80083088544067316</v>
      </c>
      <c r="CD84" s="18">
        <f t="shared" si="245"/>
        <v>-3.1093570900449063</v>
      </c>
      <c r="CE84" s="18">
        <f t="shared" si="246"/>
        <v>-1.240894448680796</v>
      </c>
      <c r="CG84" s="18">
        <f t="shared" si="247"/>
        <v>-1.8231118541663149</v>
      </c>
      <c r="CH84" s="18">
        <f t="shared" si="248"/>
        <v>1.7414701102073105</v>
      </c>
      <c r="CI84" s="18">
        <f t="shared" si="249"/>
        <v>0.35388362734785073</v>
      </c>
      <c r="CK84" t="str">
        <f t="shared" si="262"/>
        <v>21 Science, research, engineering and technology professionals</v>
      </c>
      <c r="CL84" s="18">
        <f t="shared" si="250"/>
        <v>4.6162368807436627</v>
      </c>
      <c r="CM84" s="18">
        <f t="shared" si="250"/>
        <v>14.638306205293471</v>
      </c>
      <c r="CN84" s="18">
        <f t="shared" si="250"/>
        <v>-1.7303586177245367</v>
      </c>
      <c r="CO84" s="18">
        <f t="shared" si="250"/>
        <v>-2.4674131583693582</v>
      </c>
      <c r="CP84" s="18">
        <f t="shared" si="251"/>
        <v>-1.2453047881714308</v>
      </c>
      <c r="CR84" s="18">
        <f t="shared" si="252"/>
        <v>-2.222344607020954</v>
      </c>
      <c r="CS84" s="18">
        <f t="shared" si="253"/>
        <v>1.5561590504938883</v>
      </c>
      <c r="CT84" s="18">
        <f t="shared" si="254"/>
        <v>-0.17220952878846951</v>
      </c>
    </row>
    <row r="85" spans="1:98" x14ac:dyDescent="0.2">
      <c r="A85" t="str">
        <f t="shared" si="209"/>
        <v>22 Health professionals</v>
      </c>
      <c r="B85" s="18">
        <f t="shared" si="210"/>
        <v>13.823752480527741</v>
      </c>
      <c r="C85" s="18">
        <f t="shared" si="210"/>
        <v>-3.1410379159902746</v>
      </c>
      <c r="D85" s="18">
        <f t="shared" si="210"/>
        <v>5.6401179419027114</v>
      </c>
      <c r="E85" s="18">
        <f t="shared" si="210"/>
        <v>4.1705673517108188</v>
      </c>
      <c r="F85" s="18">
        <f t="shared" si="211"/>
        <v>4.1527894426012235</v>
      </c>
      <c r="H85" s="18">
        <f t="shared" si="212"/>
        <v>4.6581319687508671</v>
      </c>
      <c r="I85" s="18">
        <f t="shared" si="213"/>
        <v>3.6435946600483771</v>
      </c>
      <c r="J85" s="18">
        <f t="shared" si="214"/>
        <v>6.8200223150682415</v>
      </c>
      <c r="L85" t="str">
        <f t="shared" si="255"/>
        <v>22 Health professionals</v>
      </c>
      <c r="M85" s="18">
        <f t="shared" si="215"/>
        <v>13.660225832504324</v>
      </c>
      <c r="N85" s="18">
        <f t="shared" si="215"/>
        <v>-1.8416834019684747</v>
      </c>
      <c r="O85" s="18">
        <f t="shared" si="215"/>
        <v>3.4641374776661404</v>
      </c>
      <c r="P85" s="18">
        <f t="shared" si="215"/>
        <v>3.6356097512523222</v>
      </c>
      <c r="Q85" s="18">
        <f t="shared" si="216"/>
        <v>3.2310628337117508</v>
      </c>
      <c r="S85" s="18">
        <f t="shared" si="217"/>
        <v>3.5784207740794827</v>
      </c>
      <c r="T85" s="18">
        <f t="shared" si="218"/>
        <v>3.453135578948574</v>
      </c>
      <c r="U85" s="18">
        <f t="shared" si="219"/>
        <v>5.8869295666748034</v>
      </c>
      <c r="W85" t="str">
        <f t="shared" si="256"/>
        <v>22 Health professionals</v>
      </c>
      <c r="X85" s="18">
        <f t="shared" si="220"/>
        <v>4.1355584502800635</v>
      </c>
      <c r="Y85" s="18">
        <f t="shared" si="220"/>
        <v>5.4237598216383187</v>
      </c>
      <c r="Z85" s="18">
        <f t="shared" si="220"/>
        <v>-0.31995229618838605</v>
      </c>
      <c r="AA85" s="18">
        <f t="shared" si="220"/>
        <v>0.38788094377990578</v>
      </c>
      <c r="AB85" s="18">
        <f t="shared" si="221"/>
        <v>0.47303812571630743</v>
      </c>
      <c r="AD85" s="18">
        <f t="shared" si="222"/>
        <v>0.15137980123469674</v>
      </c>
      <c r="AE85" s="18">
        <f t="shared" si="223"/>
        <v>3.1058775277394757</v>
      </c>
      <c r="AF85" s="18">
        <f t="shared" si="224"/>
        <v>3.2049117965322393</v>
      </c>
      <c r="AH85" t="str">
        <f t="shared" si="257"/>
        <v>22 Health professionals</v>
      </c>
      <c r="AI85" s="18">
        <f t="shared" si="225"/>
        <v>-4.6273323742176302</v>
      </c>
      <c r="AJ85" s="18">
        <f t="shared" si="225"/>
        <v>-2.9127254773554379</v>
      </c>
      <c r="AK85" s="18">
        <f t="shared" si="225"/>
        <v>-11.732695741577304</v>
      </c>
      <c r="AL85" s="18">
        <f t="shared" si="225"/>
        <v>-9.0240326133066979</v>
      </c>
      <c r="AM85" s="18">
        <f t="shared" si="226"/>
        <v>-9.5123565688171254</v>
      </c>
      <c r="AO85" s="18">
        <f t="shared" si="227"/>
        <v>-9.9360322234768095</v>
      </c>
      <c r="AP85" s="18">
        <f t="shared" si="228"/>
        <v>1.1304882274054462</v>
      </c>
      <c r="AQ85" s="18">
        <f t="shared" si="229"/>
        <v>-6.056071017169562</v>
      </c>
      <c r="AS85" t="str">
        <f t="shared" si="258"/>
        <v>22 Health professionals</v>
      </c>
      <c r="AT85" s="18">
        <f t="shared" si="230"/>
        <v>2.3747331133373351</v>
      </c>
      <c r="AU85" s="18">
        <f t="shared" si="230"/>
        <v>13.742204028591543</v>
      </c>
      <c r="AV85" s="18">
        <f t="shared" si="230"/>
        <v>-0.17844812561285117</v>
      </c>
      <c r="AW85" s="18">
        <f t="shared" si="230"/>
        <v>0.6964218676976941</v>
      </c>
      <c r="AX85" s="18">
        <f t="shared" si="231"/>
        <v>1.1897390176017764</v>
      </c>
      <c r="AZ85" s="18">
        <f t="shared" si="232"/>
        <v>0.40394987635876678</v>
      </c>
      <c r="BA85" s="18">
        <f t="shared" si="233"/>
        <v>2.8327146388429592</v>
      </c>
      <c r="BB85" s="18">
        <f t="shared" si="234"/>
        <v>3.1085425522920485</v>
      </c>
      <c r="BD85" t="str">
        <f t="shared" si="259"/>
        <v>22 Health professionals</v>
      </c>
      <c r="BE85" s="18">
        <f t="shared" si="235"/>
        <v>8.3727759514718123</v>
      </c>
      <c r="BF85" s="18">
        <f t="shared" si="235"/>
        <v>-9.1751790760405516</v>
      </c>
      <c r="BG85" s="18">
        <f t="shared" si="235"/>
        <v>0.7347562338823499</v>
      </c>
      <c r="BH85" s="18">
        <f t="shared" si="235"/>
        <v>-0.33694633756435888</v>
      </c>
      <c r="BI85" s="18">
        <f t="shared" si="236"/>
        <v>-0.58196004536256174</v>
      </c>
      <c r="BK85" s="18">
        <f t="shared" si="237"/>
        <v>1.9014970930708586E-2</v>
      </c>
      <c r="BL85" s="18">
        <f t="shared" si="238"/>
        <v>3.0589381994446718</v>
      </c>
      <c r="BM85" s="18">
        <f t="shared" si="239"/>
        <v>3.0714150923880634</v>
      </c>
      <c r="BO85" t="str">
        <f t="shared" si="260"/>
        <v>22 Health professionals</v>
      </c>
      <c r="BP85" s="18">
        <f t="shared" si="240"/>
        <v>5.7674669568609893</v>
      </c>
      <c r="BQ85" s="18">
        <f t="shared" si="240"/>
        <v>-17.310972556670635</v>
      </c>
      <c r="BR85" s="18">
        <f t="shared" si="240"/>
        <v>0.3067949864391073</v>
      </c>
      <c r="BS85" s="18">
        <f t="shared" si="240"/>
        <v>-1.8247015913459563</v>
      </c>
      <c r="BT85" s="18">
        <f t="shared" si="241"/>
        <v>-2.2182913012888661</v>
      </c>
      <c r="BV85" s="18">
        <f t="shared" si="242"/>
        <v>-1.1192835061528239</v>
      </c>
      <c r="BW85" s="18">
        <f t="shared" si="243"/>
        <v>2.7529207835140346</v>
      </c>
      <c r="BX85" s="18">
        <f t="shared" si="244"/>
        <v>2.0081602477338922</v>
      </c>
      <c r="BZ85" t="str">
        <f t="shared" si="261"/>
        <v>22 Health professionals</v>
      </c>
      <c r="CA85" s="18">
        <f t="shared" si="245"/>
        <v>5.2357723408796408</v>
      </c>
      <c r="CB85" s="18">
        <f t="shared" si="245"/>
        <v>-23.433914221936714</v>
      </c>
      <c r="CC85" s="18">
        <f t="shared" si="245"/>
        <v>-3.9837390671158324</v>
      </c>
      <c r="CD85" s="18">
        <f t="shared" si="245"/>
        <v>-6.7605251554952117</v>
      </c>
      <c r="CE85" s="18">
        <f t="shared" si="246"/>
        <v>-7.0530996254197458</v>
      </c>
      <c r="CG85" s="18">
        <f t="shared" si="247"/>
        <v>-5.8439691780308838</v>
      </c>
      <c r="CH85" s="18">
        <f t="shared" si="248"/>
        <v>1.7501315497944647</v>
      </c>
      <c r="CI85" s="18">
        <f t="shared" si="249"/>
        <v>-2.3265535447145047</v>
      </c>
      <c r="CK85" t="str">
        <f t="shared" si="262"/>
        <v>22 Health professionals</v>
      </c>
      <c r="CL85" s="18">
        <f t="shared" si="250"/>
        <v>5.2622245083824071</v>
      </c>
      <c r="CM85" s="18">
        <f t="shared" si="250"/>
        <v>24.373649172987299</v>
      </c>
      <c r="CN85" s="18">
        <f t="shared" si="250"/>
        <v>-7.6635510321606093</v>
      </c>
      <c r="CO85" s="18">
        <f t="shared" si="250"/>
        <v>-1.3961575044662555</v>
      </c>
      <c r="CP85" s="18">
        <f t="shared" si="251"/>
        <v>-1.9870889290278249</v>
      </c>
      <c r="CR85" s="18">
        <f t="shared" si="252"/>
        <v>-3.5311838236679161</v>
      </c>
      <c r="CS85" s="18">
        <f t="shared" si="253"/>
        <v>1.7404920611542751</v>
      </c>
      <c r="CT85" s="18">
        <f t="shared" si="254"/>
        <v>-0.85917829247050825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4.657362351031602</v>
      </c>
      <c r="C86" s="18">
        <f t="shared" si="210"/>
        <v>3.3714167673420503</v>
      </c>
      <c r="D86" s="18">
        <f t="shared" si="210"/>
        <v>2.8183111530550642</v>
      </c>
      <c r="E86" s="18">
        <f t="shared" si="210"/>
        <v>2.420671615065273</v>
      </c>
      <c r="F86" s="18">
        <f t="shared" si="211"/>
        <v>2.6040047311998826</v>
      </c>
      <c r="H86" s="18">
        <f t="shared" si="212"/>
        <v>2.5530469632367714</v>
      </c>
      <c r="I86" s="18">
        <f t="shared" si="213"/>
        <v>3.2127890338634613</v>
      </c>
      <c r="J86" s="18">
        <f t="shared" si="214"/>
        <v>4.9581485674065728</v>
      </c>
      <c r="L86" t="str">
        <f t="shared" si="255"/>
        <v>23 Teaching and other educational professionals</v>
      </c>
      <c r="M86" s="18">
        <f t="shared" si="215"/>
        <v>5.7168538264362967</v>
      </c>
      <c r="N86" s="18">
        <f t="shared" si="215"/>
        <v>4.4535943795051214</v>
      </c>
      <c r="O86" s="18">
        <f t="shared" si="215"/>
        <v>2.5156055001479771</v>
      </c>
      <c r="P86" s="18">
        <f t="shared" si="215"/>
        <v>2.2671785628401997</v>
      </c>
      <c r="Q86" s="18">
        <f t="shared" si="216"/>
        <v>2.4801500081305772</v>
      </c>
      <c r="S86" s="18">
        <f t="shared" si="217"/>
        <v>2.3499205792304911</v>
      </c>
      <c r="T86" s="18">
        <f t="shared" si="218"/>
        <v>3.2429954559338503</v>
      </c>
      <c r="U86" s="18">
        <f t="shared" si="219"/>
        <v>4.8362846770215295</v>
      </c>
      <c r="W86" t="str">
        <f t="shared" si="256"/>
        <v>23 Teaching and other educational professionals</v>
      </c>
      <c r="X86" s="18">
        <f t="shared" si="220"/>
        <v>-6.5757484259694081</v>
      </c>
      <c r="Y86" s="18">
        <f t="shared" si="220"/>
        <v>12.659441753286593</v>
      </c>
      <c r="Z86" s="18">
        <f t="shared" si="220"/>
        <v>-5.091984257486537</v>
      </c>
      <c r="AA86" s="18">
        <f t="shared" si="220"/>
        <v>-3.2110447238213435</v>
      </c>
      <c r="AB86" s="18">
        <f t="shared" si="221"/>
        <v>-2.885572275108117</v>
      </c>
      <c r="AD86" s="18">
        <f t="shared" si="222"/>
        <v>-3.8421304458068128</v>
      </c>
      <c r="AE86" s="18">
        <f t="shared" si="223"/>
        <v>2.2228521519648714</v>
      </c>
      <c r="AF86" s="18">
        <f t="shared" si="224"/>
        <v>-0.36750702873753482</v>
      </c>
      <c r="AH86" t="str">
        <f t="shared" si="257"/>
        <v>23 Teaching and other educational professionals</v>
      </c>
      <c r="AI86" s="18">
        <f t="shared" si="225"/>
        <v>-16.505485849464176</v>
      </c>
      <c r="AJ86" s="18">
        <f t="shared" si="225"/>
        <v>-0.96233903894246131</v>
      </c>
      <c r="AK86" s="18">
        <f t="shared" si="225"/>
        <v>-11.389833114547464</v>
      </c>
      <c r="AL86" s="18">
        <f t="shared" si="225"/>
        <v>0.52062882390624399</v>
      </c>
      <c r="AM86" s="18">
        <f t="shared" si="226"/>
        <v>-3.4537005678259125</v>
      </c>
      <c r="AO86" s="18">
        <f t="shared" si="227"/>
        <v>-3.6175453461422036</v>
      </c>
      <c r="AP86" s="18">
        <f t="shared" si="228"/>
        <v>1.0801903627675413</v>
      </c>
      <c r="AQ86" s="18">
        <f t="shared" si="229"/>
        <v>-1.8972310436096373</v>
      </c>
      <c r="AS86" t="str">
        <f t="shared" si="258"/>
        <v>23 Teaching and other educational professionals</v>
      </c>
      <c r="AT86" s="18">
        <f t="shared" si="230"/>
        <v>-4.6885316368530887</v>
      </c>
      <c r="AU86" s="18">
        <f t="shared" si="230"/>
        <v>15.381252222534814</v>
      </c>
      <c r="AV86" s="18">
        <f t="shared" si="230"/>
        <v>-5.4081524833005545</v>
      </c>
      <c r="AW86" s="18">
        <f t="shared" si="230"/>
        <v>-1.5302023066639747</v>
      </c>
      <c r="AX86" s="18">
        <f t="shared" si="231"/>
        <v>-1.7908074791493811</v>
      </c>
      <c r="AZ86" s="18">
        <f t="shared" si="232"/>
        <v>-2.8402027731573631</v>
      </c>
      <c r="BA86" s="18">
        <f t="shared" si="233"/>
        <v>2.1223752533479079</v>
      </c>
      <c r="BB86" s="18">
        <f t="shared" si="234"/>
        <v>0.12801115935072716</v>
      </c>
      <c r="BD86" t="str">
        <f t="shared" si="259"/>
        <v>23 Teaching and other educational professionals</v>
      </c>
      <c r="BE86" s="18">
        <f t="shared" si="235"/>
        <v>9.2196507143027517E-2</v>
      </c>
      <c r="BF86" s="18">
        <f t="shared" si="235"/>
        <v>7.6356952977548742</v>
      </c>
      <c r="BG86" s="18">
        <f t="shared" si="235"/>
        <v>-2.0963175341272011</v>
      </c>
      <c r="BH86" s="18">
        <f t="shared" si="235"/>
        <v>0.19220289841261895</v>
      </c>
      <c r="BI86" s="18">
        <f t="shared" si="236"/>
        <v>-8.2129524372565044E-2</v>
      </c>
      <c r="BK86" s="18">
        <f t="shared" si="237"/>
        <v>-0.57652017713611947</v>
      </c>
      <c r="BL86" s="18">
        <f t="shared" si="238"/>
        <v>2.2844218737549715</v>
      </c>
      <c r="BM86" s="18">
        <f t="shared" si="239"/>
        <v>1.8691422434087723</v>
      </c>
      <c r="BO86" t="str">
        <f t="shared" si="260"/>
        <v>23 Teaching and other educational professionals</v>
      </c>
      <c r="BP86" s="18">
        <f t="shared" si="240"/>
        <v>-0.31725258247998767</v>
      </c>
      <c r="BQ86" s="18">
        <f t="shared" si="240"/>
        <v>-9.2781949829760073</v>
      </c>
      <c r="BR86" s="18">
        <f t="shared" si="240"/>
        <v>-2.1198919175893671</v>
      </c>
      <c r="BS86" s="18">
        <f t="shared" si="240"/>
        <v>-2.426936131638302</v>
      </c>
      <c r="BT86" s="18">
        <f t="shared" si="241"/>
        <v>-2.7744951976657717</v>
      </c>
      <c r="BV86" s="18">
        <f t="shared" si="242"/>
        <v>-2.3246952297542478</v>
      </c>
      <c r="BW86" s="18">
        <f t="shared" si="243"/>
        <v>2.4455986497696314</v>
      </c>
      <c r="BX86" s="18">
        <f t="shared" si="244"/>
        <v>0.87447726867242448</v>
      </c>
      <c r="BZ86" t="str">
        <f t="shared" si="261"/>
        <v>23 Teaching and other educational professionals</v>
      </c>
      <c r="CA86" s="18">
        <f t="shared" si="245"/>
        <v>-0.98701760600604649</v>
      </c>
      <c r="CB86" s="18">
        <f t="shared" si="245"/>
        <v>1.1957546387420637</v>
      </c>
      <c r="CC86" s="18">
        <f t="shared" si="245"/>
        <v>-4.6106438765281972</v>
      </c>
      <c r="CD86" s="18">
        <f t="shared" si="245"/>
        <v>-5.3275890466260911</v>
      </c>
      <c r="CE86" s="18">
        <f t="shared" si="246"/>
        <v>-4.7080935534575925</v>
      </c>
      <c r="CG86" s="18">
        <f t="shared" si="247"/>
        <v>-5.0892080599366789</v>
      </c>
      <c r="CH86" s="18">
        <f t="shared" si="248"/>
        <v>1.9179927734373381</v>
      </c>
      <c r="CI86" s="18">
        <f t="shared" si="249"/>
        <v>-1.5880290365747562</v>
      </c>
      <c r="CK86" t="str">
        <f t="shared" si="262"/>
        <v>23 Teaching and other educational professionals</v>
      </c>
      <c r="CL86" s="18">
        <f t="shared" si="250"/>
        <v>-0.2683811515972967</v>
      </c>
      <c r="CM86" s="18">
        <f t="shared" si="250"/>
        <v>41.759165308236604</v>
      </c>
      <c r="CN86" s="18">
        <f t="shared" si="250"/>
        <v>-7.3711523388527711</v>
      </c>
      <c r="CO86" s="18">
        <f t="shared" si="250"/>
        <v>-1.4768276703968408</v>
      </c>
      <c r="CP86" s="18">
        <f t="shared" si="251"/>
        <v>-1.1352106522707794</v>
      </c>
      <c r="CR86" s="18">
        <f t="shared" si="252"/>
        <v>-3.4821412447822553</v>
      </c>
      <c r="CS86" s="18">
        <f t="shared" si="253"/>
        <v>1.7883242606098859</v>
      </c>
      <c r="CT86" s="18">
        <f t="shared" si="254"/>
        <v>-0.75739011446309679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9.9246957033123362</v>
      </c>
      <c r="C87" s="18">
        <f t="shared" si="210"/>
        <v>0.24204709789110712</v>
      </c>
      <c r="D87" s="18">
        <f t="shared" si="210"/>
        <v>5.4734561550113803</v>
      </c>
      <c r="E87" s="18">
        <f t="shared" si="210"/>
        <v>4.4152679573722375</v>
      </c>
      <c r="F87" s="18">
        <f t="shared" si="211"/>
        <v>4.4781244940208964</v>
      </c>
      <c r="H87" s="18">
        <f t="shared" si="212"/>
        <v>4.7668124510936272</v>
      </c>
      <c r="I87" s="18">
        <f t="shared" si="213"/>
        <v>3.6293825351622511</v>
      </c>
      <c r="J87" s="18">
        <f t="shared" si="214"/>
        <v>6.8925949529780706</v>
      </c>
      <c r="L87" t="str">
        <f t="shared" si="255"/>
        <v>24 Business, media and public service professionals</v>
      </c>
      <c r="M87" s="18">
        <f t="shared" si="215"/>
        <v>11.294147845022785</v>
      </c>
      <c r="N87" s="18">
        <f t="shared" si="215"/>
        <v>-0.69323940240728632</v>
      </c>
      <c r="O87" s="18">
        <f t="shared" si="215"/>
        <v>4.1879525311119048</v>
      </c>
      <c r="P87" s="18">
        <f t="shared" si="215"/>
        <v>3.4662718225249023</v>
      </c>
      <c r="Q87" s="18">
        <f t="shared" si="216"/>
        <v>3.4256826605143065</v>
      </c>
      <c r="S87" s="18">
        <f t="shared" si="217"/>
        <v>3.7062749107792392</v>
      </c>
      <c r="T87" s="18">
        <f t="shared" si="218"/>
        <v>3.3748967978481259</v>
      </c>
      <c r="U87" s="18">
        <f t="shared" si="219"/>
        <v>5.9253524205692631</v>
      </c>
      <c r="W87" t="str">
        <f t="shared" si="256"/>
        <v>24 Business, media and public service professionals</v>
      </c>
      <c r="X87" s="18">
        <f t="shared" si="220"/>
        <v>1.1493193756410225</v>
      </c>
      <c r="Y87" s="18">
        <f t="shared" si="220"/>
        <v>16.651078816466345</v>
      </c>
      <c r="Z87" s="18">
        <f t="shared" si="220"/>
        <v>-2.5154801541460436E-2</v>
      </c>
      <c r="AA87" s="18">
        <f t="shared" si="220"/>
        <v>0.67725195586811893</v>
      </c>
      <c r="AB87" s="18">
        <f t="shared" si="221"/>
        <v>1.3861191029619579</v>
      </c>
      <c r="AD87" s="18">
        <f t="shared" si="222"/>
        <v>0.44256974264273996</v>
      </c>
      <c r="AE87" s="18">
        <f t="shared" si="223"/>
        <v>2.895104695352857</v>
      </c>
      <c r="AF87" s="18">
        <f t="shared" si="224"/>
        <v>3.1950730115549053</v>
      </c>
      <c r="AH87" t="str">
        <f t="shared" si="257"/>
        <v>24 Business, media and public service professionals</v>
      </c>
      <c r="AI87" s="18">
        <f t="shared" si="225"/>
        <v>-1.340520773934939</v>
      </c>
      <c r="AJ87" s="18">
        <f t="shared" si="225"/>
        <v>19.2547378174716</v>
      </c>
      <c r="AK87" s="18">
        <f t="shared" si="225"/>
        <v>-2.119750380005847</v>
      </c>
      <c r="AL87" s="18">
        <f t="shared" si="225"/>
        <v>0.33067050928892172</v>
      </c>
      <c r="AM87" s="18">
        <f t="shared" si="226"/>
        <v>0.63939286332488354</v>
      </c>
      <c r="AO87" s="18">
        <f t="shared" si="227"/>
        <v>-0.49287792478474035</v>
      </c>
      <c r="AP87" s="18">
        <f t="shared" si="228"/>
        <v>2.0298036541936959</v>
      </c>
      <c r="AQ87" s="18">
        <f t="shared" si="229"/>
        <v>1.6611749503763651</v>
      </c>
      <c r="AS87" t="str">
        <f t="shared" si="258"/>
        <v>24 Business, media and public service professionals</v>
      </c>
      <c r="AT87" s="18">
        <f t="shared" si="230"/>
        <v>-9.4112489442910174E-3</v>
      </c>
      <c r="AU87" s="18">
        <f t="shared" si="230"/>
        <v>17.793841141654589</v>
      </c>
      <c r="AV87" s="18">
        <f t="shared" si="230"/>
        <v>0.30055861715554411</v>
      </c>
      <c r="AW87" s="18">
        <f t="shared" si="230"/>
        <v>1.089722777589186</v>
      </c>
      <c r="AX87" s="18">
        <f t="shared" si="231"/>
        <v>1.8109142578357496</v>
      </c>
      <c r="AZ87" s="18">
        <f t="shared" si="232"/>
        <v>0.82598055465537001</v>
      </c>
      <c r="BA87" s="18">
        <f t="shared" si="233"/>
        <v>2.7767439956861706</v>
      </c>
      <c r="BB87" s="18">
        <f t="shared" si="234"/>
        <v>3.3504317840061359</v>
      </c>
      <c r="BD87" t="str">
        <f t="shared" si="259"/>
        <v>24 Business, media and public service professionals</v>
      </c>
      <c r="BE87" s="18">
        <f t="shared" si="235"/>
        <v>5.607067488812989</v>
      </c>
      <c r="BF87" s="18">
        <f t="shared" si="235"/>
        <v>9.9044591007083618</v>
      </c>
      <c r="BG87" s="18">
        <f t="shared" si="235"/>
        <v>1.0315507698775539</v>
      </c>
      <c r="BH87" s="18">
        <f t="shared" si="235"/>
        <v>0.98066841459572007</v>
      </c>
      <c r="BI87" s="18">
        <f t="shared" si="236"/>
        <v>1.532522545448689</v>
      </c>
      <c r="BK87" s="18">
        <f t="shared" si="237"/>
        <v>0.99762635174129866</v>
      </c>
      <c r="BL87" s="18">
        <f t="shared" si="238"/>
        <v>2.5468611535504726</v>
      </c>
      <c r="BM87" s="18">
        <f t="shared" si="239"/>
        <v>3.2634434589253525</v>
      </c>
      <c r="BO87" t="str">
        <f t="shared" si="260"/>
        <v>24 Business, media and public service professionals</v>
      </c>
      <c r="BP87" s="18">
        <f t="shared" si="240"/>
        <v>3.1673907994359762</v>
      </c>
      <c r="BQ87" s="18">
        <f t="shared" si="240"/>
        <v>-2.3288879228112735</v>
      </c>
      <c r="BR87" s="18">
        <f t="shared" si="240"/>
        <v>0.18822112600282992</v>
      </c>
      <c r="BS87" s="18">
        <f t="shared" si="240"/>
        <v>-1.043868871656628</v>
      </c>
      <c r="BT87" s="18">
        <f t="shared" si="241"/>
        <v>-0.74159699633203902</v>
      </c>
      <c r="BV87" s="18">
        <f t="shared" si="242"/>
        <v>-0.6348650227641639</v>
      </c>
      <c r="BW87" s="18">
        <f t="shared" si="243"/>
        <v>2.3787224394224982</v>
      </c>
      <c r="BX87" s="18">
        <f t="shared" si="244"/>
        <v>1.9280284268941239</v>
      </c>
      <c r="BZ87" t="str">
        <f t="shared" si="261"/>
        <v>24 Business, media and public service professionals</v>
      </c>
      <c r="CA87" s="18">
        <f t="shared" si="245"/>
        <v>1.9555432991695598</v>
      </c>
      <c r="CB87" s="18">
        <f t="shared" si="245"/>
        <v>4.7967346905545494</v>
      </c>
      <c r="CC87" s="18">
        <f t="shared" si="245"/>
        <v>-3.0503333368636198</v>
      </c>
      <c r="CD87" s="18">
        <f t="shared" si="245"/>
        <v>-4.2111263076470955</v>
      </c>
      <c r="CE87" s="18">
        <f t="shared" si="246"/>
        <v>-3.3082598573341393</v>
      </c>
      <c r="CG87" s="18">
        <f t="shared" si="247"/>
        <v>-3.8257478538948453</v>
      </c>
      <c r="CH87" s="18">
        <f t="shared" si="248"/>
        <v>1.7858396045600022</v>
      </c>
      <c r="CI87" s="18">
        <f t="shared" si="249"/>
        <v>-0.99175510057797345</v>
      </c>
      <c r="CK87" t="str">
        <f t="shared" si="262"/>
        <v>24 Business, media and public service professionals</v>
      </c>
      <c r="CL87" s="18">
        <f t="shared" si="250"/>
        <v>2.7418459514737092</v>
      </c>
      <c r="CM87" s="18">
        <f t="shared" si="250"/>
        <v>21.278113761358021</v>
      </c>
      <c r="CN87" s="18">
        <f t="shared" si="250"/>
        <v>-5.8217556909124113</v>
      </c>
      <c r="CO87" s="18">
        <f t="shared" si="250"/>
        <v>-2.3692469932717453</v>
      </c>
      <c r="CP87" s="18">
        <f t="shared" si="251"/>
        <v>-2.1439658807412387</v>
      </c>
      <c r="CR87" s="18">
        <f t="shared" si="252"/>
        <v>-3.5339218319684007</v>
      </c>
      <c r="CS87" s="18">
        <f t="shared" si="253"/>
        <v>1.5646381995889191</v>
      </c>
      <c r="CT87" s="18">
        <f t="shared" si="254"/>
        <v>-1.1152462662311957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10.759143278533955</v>
      </c>
      <c r="C88" s="18">
        <f t="shared" si="210"/>
        <v>-6.3019611408260401</v>
      </c>
      <c r="D88" s="18">
        <f t="shared" si="210"/>
        <v>4.7181642896285014</v>
      </c>
      <c r="E88" s="18">
        <f t="shared" si="210"/>
        <v>5.2683367826090732</v>
      </c>
      <c r="F88" s="18">
        <f t="shared" si="211"/>
        <v>4.3340674109508148</v>
      </c>
      <c r="H88" s="18">
        <f t="shared" si="212"/>
        <v>5.0846255305650567</v>
      </c>
      <c r="I88" s="18">
        <f t="shared" si="213"/>
        <v>3.4409234912393893</v>
      </c>
      <c r="J88" s="18">
        <f t="shared" si="214"/>
        <v>7.0161002489346869</v>
      </c>
      <c r="L88" t="str">
        <f t="shared" si="255"/>
        <v>31 Science, engineering and technology associate professionals</v>
      </c>
      <c r="M88" s="18">
        <f t="shared" si="215"/>
        <v>9.9680497409197599</v>
      </c>
      <c r="N88" s="18">
        <f t="shared" si="215"/>
        <v>-4.5465963350152965</v>
      </c>
      <c r="O88" s="18">
        <f t="shared" si="215"/>
        <v>2.5992206858848288</v>
      </c>
      <c r="P88" s="18">
        <f t="shared" si="215"/>
        <v>3.7444878103280121</v>
      </c>
      <c r="Q88" s="18">
        <f t="shared" si="216"/>
        <v>2.8484207372964754</v>
      </c>
      <c r="S88" s="18">
        <f t="shared" si="217"/>
        <v>3.3613186501941783</v>
      </c>
      <c r="T88" s="18">
        <f t="shared" si="218"/>
        <v>2.8701215602792152</v>
      </c>
      <c r="U88" s="18">
        <f t="shared" si="219"/>
        <v>5.3029736490495472</v>
      </c>
      <c r="W88" t="str">
        <f t="shared" si="256"/>
        <v>31 Science, engineering and technology associate professionals</v>
      </c>
      <c r="X88" s="18">
        <f t="shared" si="220"/>
        <v>1.6616641003581289</v>
      </c>
      <c r="Y88" s="18">
        <f t="shared" si="220"/>
        <v>9.329252045363944</v>
      </c>
      <c r="Z88" s="18">
        <f t="shared" si="220"/>
        <v>-0.57149510241202295</v>
      </c>
      <c r="AA88" s="18">
        <f t="shared" si="220"/>
        <v>1.2314022519878121</v>
      </c>
      <c r="AB88" s="18">
        <f t="shared" si="221"/>
        <v>1.1498435944421459</v>
      </c>
      <c r="AD88" s="18">
        <f t="shared" si="222"/>
        <v>0.62683307668989219</v>
      </c>
      <c r="AE88" s="18">
        <f t="shared" si="223"/>
        <v>2.4988557025244829</v>
      </c>
      <c r="AF88" s="18">
        <f t="shared" si="224"/>
        <v>2.9484867129428993</v>
      </c>
      <c r="AH88" t="str">
        <f t="shared" si="257"/>
        <v>31 Science, engineering and technology associate professionals</v>
      </c>
      <c r="AI88" s="18">
        <f t="shared" si="225"/>
        <v>3.1273313457532259</v>
      </c>
      <c r="AJ88" s="18">
        <f t="shared" si="225"/>
        <v>17.928454546675312</v>
      </c>
      <c r="AK88" s="18">
        <f t="shared" si="225"/>
        <v>0.61136844600777618</v>
      </c>
      <c r="AL88" s="18">
        <f t="shared" si="225"/>
        <v>2.7852551450751717</v>
      </c>
      <c r="AM88" s="18">
        <f t="shared" si="226"/>
        <v>2.981717210526158</v>
      </c>
      <c r="AO88" s="18">
        <f t="shared" si="227"/>
        <v>2.0554567770874277</v>
      </c>
      <c r="AP88" s="18">
        <f t="shared" si="228"/>
        <v>2.8355978513827429</v>
      </c>
      <c r="AQ88" s="18">
        <f t="shared" si="229"/>
        <v>4.2907663541948304</v>
      </c>
      <c r="AS88" t="str">
        <f t="shared" si="258"/>
        <v>31 Science, engineering and technology associate professionals</v>
      </c>
      <c r="AT88" s="18">
        <f t="shared" si="230"/>
        <v>-0.96257475301400053</v>
      </c>
      <c r="AU88" s="18">
        <f t="shared" si="230"/>
        <v>7.1550711550327772</v>
      </c>
      <c r="AV88" s="18">
        <f t="shared" si="230"/>
        <v>-3.1327045207444781</v>
      </c>
      <c r="AW88" s="18">
        <f t="shared" si="230"/>
        <v>-8.2602777902962554E-2</v>
      </c>
      <c r="AX88" s="18">
        <f t="shared" si="231"/>
        <v>-0.61247908355798186</v>
      </c>
      <c r="AZ88" s="18">
        <f t="shared" si="232"/>
        <v>-1.1098278043864429</v>
      </c>
      <c r="BA88" s="18">
        <f t="shared" si="233"/>
        <v>1.8813056793627769</v>
      </c>
      <c r="BB88" s="18">
        <f t="shared" si="234"/>
        <v>1.0431062927290347</v>
      </c>
      <c r="BD88" t="str">
        <f t="shared" si="259"/>
        <v>31 Science, engineering and technology associate professionals</v>
      </c>
      <c r="BE88" s="18">
        <f t="shared" si="235"/>
        <v>1.7274713207844128</v>
      </c>
      <c r="BF88" s="18">
        <f t="shared" si="235"/>
        <v>7.9196689820437705</v>
      </c>
      <c r="BG88" s="18">
        <f t="shared" si="235"/>
        <v>-2.8964240643745143</v>
      </c>
      <c r="BH88" s="18">
        <f t="shared" si="235"/>
        <v>-1.3182954556719584</v>
      </c>
      <c r="BI88" s="18">
        <f t="shared" si="236"/>
        <v>-1.263507189662505</v>
      </c>
      <c r="BK88" s="18">
        <f t="shared" si="237"/>
        <v>-1.8471676861085751</v>
      </c>
      <c r="BL88" s="18">
        <f t="shared" si="238"/>
        <v>1.7274287031681768</v>
      </c>
      <c r="BM88" s="18">
        <f t="shared" si="239"/>
        <v>0.31913258552738188</v>
      </c>
      <c r="BO88" t="str">
        <f t="shared" si="260"/>
        <v>31 Science, engineering and technology associate professionals</v>
      </c>
      <c r="BP88" s="18">
        <f t="shared" si="240"/>
        <v>3.7437651551323281</v>
      </c>
      <c r="BQ88" s="18">
        <f t="shared" si="240"/>
        <v>2.2732638465240207</v>
      </c>
      <c r="BR88" s="18">
        <f t="shared" si="240"/>
        <v>-0.88703061179458143</v>
      </c>
      <c r="BS88" s="18">
        <f t="shared" si="240"/>
        <v>-0.17461453990360587</v>
      </c>
      <c r="BT88" s="18">
        <f t="shared" si="241"/>
        <v>-0.24686991115948631</v>
      </c>
      <c r="BV88" s="18">
        <f t="shared" si="242"/>
        <v>-0.41265373040042519</v>
      </c>
      <c r="BW88" s="18">
        <f t="shared" si="243"/>
        <v>2.0905629549315741</v>
      </c>
      <c r="BX88" s="18">
        <f t="shared" si="244"/>
        <v>1.7840922135472503</v>
      </c>
      <c r="BZ88" t="str">
        <f t="shared" si="261"/>
        <v>31 Science, engineering and technology associate professionals</v>
      </c>
      <c r="CA88" s="18">
        <f t="shared" si="245"/>
        <v>2.0206424522154043</v>
      </c>
      <c r="CB88" s="18">
        <f t="shared" si="245"/>
        <v>14.085823964732725</v>
      </c>
      <c r="CC88" s="18">
        <f t="shared" si="245"/>
        <v>-4.3240701821701366</v>
      </c>
      <c r="CD88" s="18">
        <f t="shared" si="245"/>
        <v>-2.4854716860159387</v>
      </c>
      <c r="CE88" s="18">
        <f t="shared" si="246"/>
        <v>-2.1082372303727004</v>
      </c>
      <c r="CG88" s="18">
        <f t="shared" si="247"/>
        <v>-3.1022304966493941</v>
      </c>
      <c r="CH88" s="18">
        <f t="shared" si="248"/>
        <v>1.6302831593812517</v>
      </c>
      <c r="CI88" s="18">
        <f t="shared" si="249"/>
        <v>-0.71588611555959414</v>
      </c>
      <c r="CK88" t="str">
        <f t="shared" si="262"/>
        <v>31 Science, engineering and technology associate professionals</v>
      </c>
      <c r="CL88" s="18">
        <f t="shared" si="250"/>
        <v>5.1496351288348396</v>
      </c>
      <c r="CM88" s="18">
        <f t="shared" si="250"/>
        <v>30.960026328878843</v>
      </c>
      <c r="CN88" s="18">
        <f t="shared" si="250"/>
        <v>-4.4392116108267876</v>
      </c>
      <c r="CO88" s="18">
        <f t="shared" si="250"/>
        <v>1.3273126682481262</v>
      </c>
      <c r="CP88" s="18">
        <f t="shared" si="251"/>
        <v>1.096859288541574</v>
      </c>
      <c r="CR88" s="18">
        <f t="shared" si="252"/>
        <v>-0.63252416718941884</v>
      </c>
      <c r="CS88" s="18">
        <f t="shared" si="253"/>
        <v>1.9153746826378049</v>
      </c>
      <c r="CT88" s="18">
        <f t="shared" si="254"/>
        <v>1.4358148996936659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10.966902205041107</v>
      </c>
      <c r="C89" s="18">
        <f t="shared" si="210"/>
        <v>-10.254670181758351</v>
      </c>
      <c r="D89" s="18">
        <f t="shared" si="210"/>
        <v>16.789859406881291</v>
      </c>
      <c r="E89" s="18">
        <f t="shared" si="210"/>
        <v>7.9768415400449433</v>
      </c>
      <c r="F89" s="18">
        <f t="shared" si="211"/>
        <v>9.3853053028330145</v>
      </c>
      <c r="H89" s="18">
        <f t="shared" si="212"/>
        <v>10.838028335990746</v>
      </c>
      <c r="I89" s="18">
        <f t="shared" si="213"/>
        <v>6.5680195176575529</v>
      </c>
      <c r="J89" s="18">
        <f t="shared" si="214"/>
        <v>13.027952730436422</v>
      </c>
      <c r="L89" t="str">
        <f t="shared" si="255"/>
        <v>32 Health and social care associate professionals</v>
      </c>
      <c r="M89" s="18">
        <f t="shared" si="215"/>
        <v>13.688981336525163</v>
      </c>
      <c r="N89" s="18">
        <f t="shared" si="215"/>
        <v>1.0011260621071605</v>
      </c>
      <c r="O89" s="18">
        <f t="shared" si="215"/>
        <v>15.638704146559679</v>
      </c>
      <c r="P89" s="18">
        <f t="shared" si="215"/>
        <v>6.6354708472533552</v>
      </c>
      <c r="Q89" s="18">
        <f t="shared" si="216"/>
        <v>9.0005527776603422</v>
      </c>
      <c r="S89" s="18">
        <f t="shared" si="217"/>
        <v>9.5558399053994982</v>
      </c>
      <c r="T89" s="18">
        <f t="shared" si="218"/>
        <v>5.9674997631380178</v>
      </c>
      <c r="U89" s="18">
        <f t="shared" si="219"/>
        <v>11.783282005079609</v>
      </c>
      <c r="W89" t="str">
        <f t="shared" si="256"/>
        <v>32 Health and social care associate professionals</v>
      </c>
      <c r="X89" s="18">
        <f t="shared" si="220"/>
        <v>4.4345731124060261</v>
      </c>
      <c r="Y89" s="18">
        <f t="shared" si="220"/>
        <v>10.204121865314363</v>
      </c>
      <c r="Z89" s="18">
        <f t="shared" si="220"/>
        <v>11.361281396435974</v>
      </c>
      <c r="AA89" s="18">
        <f t="shared" si="220"/>
        <v>2.6021027331667446</v>
      </c>
      <c r="AB89" s="18">
        <f t="shared" si="221"/>
        <v>5.7339536502653665</v>
      </c>
      <c r="AD89" s="18">
        <f t="shared" si="222"/>
        <v>5.4424724231503019</v>
      </c>
      <c r="AE89" s="18">
        <f t="shared" si="223"/>
        <v>5.3335548233120145</v>
      </c>
      <c r="AF89" s="18">
        <f t="shared" si="224"/>
        <v>8.4888584326253458</v>
      </c>
      <c r="AH89" t="str">
        <f t="shared" si="257"/>
        <v>32 Health and social care associate professionals</v>
      </c>
      <c r="AI89" s="18">
        <f t="shared" si="225"/>
        <v>-2.3437657496417574</v>
      </c>
      <c r="AJ89" s="18">
        <f t="shared" si="225"/>
        <v>4.6236175909804</v>
      </c>
      <c r="AK89" s="18">
        <f t="shared" si="225"/>
        <v>2.5296023631265818</v>
      </c>
      <c r="AL89" s="18">
        <f t="shared" si="225"/>
        <v>-4.1988607378944494</v>
      </c>
      <c r="AM89" s="18">
        <f t="shared" si="226"/>
        <v>-1.6047967423839848</v>
      </c>
      <c r="AO89" s="18">
        <f t="shared" si="227"/>
        <v>-2.0065893506138743</v>
      </c>
      <c r="AP89" s="18">
        <f t="shared" si="228"/>
        <v>2.4923043510629128</v>
      </c>
      <c r="AQ89" s="18">
        <f t="shared" si="229"/>
        <v>1.1351573863427333</v>
      </c>
      <c r="AS89" t="str">
        <f t="shared" si="258"/>
        <v>32 Health and social care associate professionals</v>
      </c>
      <c r="AT89" s="18">
        <f t="shared" si="230"/>
        <v>1.895180753382153</v>
      </c>
      <c r="AU89" s="18">
        <f t="shared" si="230"/>
        <v>16.18548095095802</v>
      </c>
      <c r="AV89" s="18">
        <f t="shared" si="230"/>
        <v>7.7675235280576738</v>
      </c>
      <c r="AW89" s="18">
        <f t="shared" si="230"/>
        <v>1.7721032016567939</v>
      </c>
      <c r="AX89" s="18">
        <f t="shared" si="231"/>
        <v>4.4702008041925811</v>
      </c>
      <c r="AZ89" s="18">
        <f t="shared" si="232"/>
        <v>3.7325691199813216</v>
      </c>
      <c r="BA89" s="18">
        <f t="shared" si="233"/>
        <v>4.2386758956378223</v>
      </c>
      <c r="BB89" s="18">
        <f t="shared" si="234"/>
        <v>6.568211321293993</v>
      </c>
      <c r="BD89" t="str">
        <f t="shared" si="259"/>
        <v>32 Health and social care associate professionals</v>
      </c>
      <c r="BE89" s="18">
        <f t="shared" si="235"/>
        <v>7.9083761544079811</v>
      </c>
      <c r="BF89" s="18">
        <f t="shared" si="235"/>
        <v>-5.8612751333178785</v>
      </c>
      <c r="BG89" s="18">
        <f t="shared" si="235"/>
        <v>10.99810363596716</v>
      </c>
      <c r="BH89" s="18">
        <f t="shared" si="235"/>
        <v>1.1897442937303104</v>
      </c>
      <c r="BI89" s="18">
        <f t="shared" si="236"/>
        <v>3.6888226403181346</v>
      </c>
      <c r="BK89" s="18">
        <f t="shared" si="237"/>
        <v>4.3589062257602951</v>
      </c>
      <c r="BL89" s="18">
        <f t="shared" si="238"/>
        <v>4.641391486231683</v>
      </c>
      <c r="BM89" s="18">
        <f t="shared" si="239"/>
        <v>7.2851170925677833</v>
      </c>
      <c r="BO89" t="str">
        <f t="shared" si="260"/>
        <v>32 Health and social care associate professionals</v>
      </c>
      <c r="BP89" s="18">
        <f t="shared" si="240"/>
        <v>4.9361148510232766</v>
      </c>
      <c r="BQ89" s="18">
        <f t="shared" si="240"/>
        <v>-18.033785790300083</v>
      </c>
      <c r="BR89" s="18">
        <f t="shared" si="240"/>
        <v>10.100166025850177</v>
      </c>
      <c r="BS89" s="18">
        <f t="shared" si="240"/>
        <v>-1.342090207157054</v>
      </c>
      <c r="BT89" s="18">
        <f t="shared" si="241"/>
        <v>0.92374681759257449</v>
      </c>
      <c r="BV89" s="18">
        <f t="shared" si="242"/>
        <v>2.3333672452632737</v>
      </c>
      <c r="BW89" s="18">
        <f t="shared" si="243"/>
        <v>4.0993660226498418</v>
      </c>
      <c r="BX89" s="18">
        <f t="shared" si="244"/>
        <v>5.5246307135847328</v>
      </c>
      <c r="BZ89" t="str">
        <f t="shared" si="261"/>
        <v>32 Health and social care associate professionals</v>
      </c>
      <c r="CA89" s="18">
        <f t="shared" si="245"/>
        <v>0.30097020813439901</v>
      </c>
      <c r="CB89" s="18">
        <f t="shared" si="245"/>
        <v>-17.126340427254107</v>
      </c>
      <c r="CC89" s="18">
        <f t="shared" si="245"/>
        <v>4.0689721844446414</v>
      </c>
      <c r="CD89" s="18">
        <f t="shared" si="245"/>
        <v>-5.2481280143491844</v>
      </c>
      <c r="CE89" s="18">
        <f t="shared" si="246"/>
        <v>-3.2432433518904125</v>
      </c>
      <c r="CG89" s="18">
        <f t="shared" si="247"/>
        <v>-2.2390032052681086</v>
      </c>
      <c r="CH89" s="18">
        <f t="shared" si="248"/>
        <v>2.5637813248578389</v>
      </c>
      <c r="CI89" s="18">
        <f t="shared" si="249"/>
        <v>1.0745093498724545</v>
      </c>
      <c r="CK89" t="str">
        <f t="shared" si="262"/>
        <v>32 Health and social care associate professionals</v>
      </c>
      <c r="CL89" s="18">
        <f t="shared" si="250"/>
        <v>2.4223949872627548</v>
      </c>
      <c r="CM89" s="18">
        <f t="shared" si="250"/>
        <v>15.957176944579633</v>
      </c>
      <c r="CN89" s="18">
        <f t="shared" si="250"/>
        <v>1.1057291909314593</v>
      </c>
      <c r="CO89" s="18">
        <f t="shared" si="250"/>
        <v>-0.77684923426569741</v>
      </c>
      <c r="CP89" s="18">
        <f t="shared" si="251"/>
        <v>0.78459673540480779</v>
      </c>
      <c r="CR89" s="18">
        <f t="shared" si="252"/>
        <v>-0.15325050306145283</v>
      </c>
      <c r="CS89" s="18">
        <f t="shared" si="253"/>
        <v>2.4305326437451535</v>
      </c>
      <c r="CT89" s="18">
        <f t="shared" si="254"/>
        <v>2.3213953555618616</v>
      </c>
    </row>
    <row r="90" spans="1:98" x14ac:dyDescent="0.2">
      <c r="A90" t="str">
        <f t="shared" si="209"/>
        <v>33 Protective service occupations</v>
      </c>
      <c r="B90" s="18">
        <f t="shared" si="210"/>
        <v>8.3126012288698981</v>
      </c>
      <c r="C90" s="18">
        <f t="shared" si="210"/>
        <v>-9.0835230149410755</v>
      </c>
      <c r="D90" s="18">
        <f t="shared" si="210"/>
        <v>4.3786818654623083</v>
      </c>
      <c r="E90" s="18">
        <f t="shared" si="210"/>
        <v>5.8573671334269939</v>
      </c>
      <c r="F90" s="18">
        <f t="shared" si="211"/>
        <v>4.3955610139042589</v>
      </c>
      <c r="H90" s="18">
        <f t="shared" si="212"/>
        <v>5.3621590387755491</v>
      </c>
      <c r="I90" s="18">
        <f t="shared" si="213"/>
        <v>3.0417252533711636</v>
      </c>
      <c r="J90" s="18">
        <f t="shared" si="214"/>
        <v>6.9936669713207333</v>
      </c>
      <c r="L90" t="str">
        <f t="shared" si="255"/>
        <v>33 Protective service occupations</v>
      </c>
      <c r="M90" s="18">
        <f t="shared" si="215"/>
        <v>7.555721100402768</v>
      </c>
      <c r="N90" s="18">
        <f t="shared" si="215"/>
        <v>-7.9624437356335953</v>
      </c>
      <c r="O90" s="18">
        <f t="shared" si="215"/>
        <v>2.0074749723483443</v>
      </c>
      <c r="P90" s="18">
        <f t="shared" si="215"/>
        <v>5.3183091874923649</v>
      </c>
      <c r="Q90" s="18">
        <f t="shared" si="216"/>
        <v>3.3975481470717384</v>
      </c>
      <c r="S90" s="18">
        <f t="shared" si="217"/>
        <v>4.2029269351628207</v>
      </c>
      <c r="T90" s="18">
        <f t="shared" si="218"/>
        <v>2.3873567270458418</v>
      </c>
      <c r="U90" s="18">
        <f t="shared" si="219"/>
        <v>5.6451232206747415</v>
      </c>
      <c r="W90" t="str">
        <f t="shared" si="256"/>
        <v>33 Protective service occupations</v>
      </c>
      <c r="X90" s="18">
        <f t="shared" si="220"/>
        <v>0.3293737282728415</v>
      </c>
      <c r="Y90" s="18">
        <f t="shared" si="220"/>
        <v>17.8130351696683</v>
      </c>
      <c r="Z90" s="18">
        <f t="shared" si="220"/>
        <v>-1.8874347985315842</v>
      </c>
      <c r="AA90" s="18">
        <f t="shared" si="220"/>
        <v>3.4143110458260573</v>
      </c>
      <c r="AB90" s="18">
        <f t="shared" si="221"/>
        <v>2.5596270761151896</v>
      </c>
      <c r="AD90" s="18">
        <f t="shared" si="222"/>
        <v>1.6159711824063283</v>
      </c>
      <c r="AE90" s="18">
        <f t="shared" si="223"/>
        <v>2.4481472813206562</v>
      </c>
      <c r="AF90" s="18">
        <f t="shared" si="224"/>
        <v>3.6380330822727958</v>
      </c>
      <c r="AH90" t="str">
        <f t="shared" si="257"/>
        <v>33 Protective service occupations</v>
      </c>
      <c r="AI90" s="18">
        <f t="shared" si="225"/>
        <v>-3.6751778112165123E-2</v>
      </c>
      <c r="AJ90" s="18">
        <f t="shared" si="225"/>
        <v>17.025172531150101</v>
      </c>
      <c r="AK90" s="18">
        <f t="shared" si="225"/>
        <v>-1.0695810626954572</v>
      </c>
      <c r="AL90" s="18">
        <f t="shared" si="225"/>
        <v>3.5812776040841765</v>
      </c>
      <c r="AM90" s="18">
        <f t="shared" si="226"/>
        <v>2.886601684366874</v>
      </c>
      <c r="AO90" s="18">
        <f t="shared" si="227"/>
        <v>2.0071917611690582</v>
      </c>
      <c r="AP90" s="18">
        <f t="shared" si="228"/>
        <v>2.276544200340691</v>
      </c>
      <c r="AQ90" s="18">
        <f t="shared" si="229"/>
        <v>3.7970697357951</v>
      </c>
      <c r="AS90" t="str">
        <f t="shared" si="258"/>
        <v>33 Protective service occupations</v>
      </c>
      <c r="AT90" s="18">
        <f t="shared" si="230"/>
        <v>-3.1180682541947058</v>
      </c>
      <c r="AU90" s="18">
        <f t="shared" si="230"/>
        <v>15.478205728143578</v>
      </c>
      <c r="AV90" s="18">
        <f t="shared" si="230"/>
        <v>-3.822215108928495</v>
      </c>
      <c r="AW90" s="18">
        <f t="shared" si="230"/>
        <v>1.9710351660163328</v>
      </c>
      <c r="AX90" s="18">
        <f t="shared" si="231"/>
        <v>0.90556884331733922</v>
      </c>
      <c r="AZ90" s="18">
        <f t="shared" si="232"/>
        <v>2.1818486427127581E-3</v>
      </c>
      <c r="BA90" s="18">
        <f t="shared" si="233"/>
        <v>1.9605827896320704</v>
      </c>
      <c r="BB90" s="18">
        <f t="shared" si="234"/>
        <v>1.9622453945061569</v>
      </c>
      <c r="BD90" t="str">
        <f t="shared" si="259"/>
        <v>33 Protective service occupations</v>
      </c>
      <c r="BE90" s="18">
        <f t="shared" si="235"/>
        <v>0.55312684794812661</v>
      </c>
      <c r="BF90" s="18">
        <f t="shared" si="235"/>
        <v>4.6699321200315946</v>
      </c>
      <c r="BG90" s="18">
        <f t="shared" si="235"/>
        <v>-3.4085131955053583</v>
      </c>
      <c r="BH90" s="18">
        <f t="shared" si="235"/>
        <v>-0.8319033130438358</v>
      </c>
      <c r="BI90" s="18">
        <f t="shared" si="236"/>
        <v>-1.3119088968236547</v>
      </c>
      <c r="BK90" s="18">
        <f t="shared" si="237"/>
        <v>-1.6983209977329938</v>
      </c>
      <c r="BL90" s="18">
        <f t="shared" si="238"/>
        <v>1.2985165911590268</v>
      </c>
      <c r="BM90" s="18">
        <f t="shared" si="239"/>
        <v>-8.7630532798388394E-2</v>
      </c>
      <c r="BO90" t="str">
        <f t="shared" si="260"/>
        <v>33 Protective service occupations</v>
      </c>
      <c r="BP90" s="18">
        <f t="shared" si="240"/>
        <v>1.3649267498789142</v>
      </c>
      <c r="BQ90" s="18">
        <f t="shared" si="240"/>
        <v>-3.6760088343787967</v>
      </c>
      <c r="BR90" s="18">
        <f t="shared" si="240"/>
        <v>-3.3302068412433106</v>
      </c>
      <c r="BS90" s="18">
        <f t="shared" si="240"/>
        <v>-2.2002932780709195</v>
      </c>
      <c r="BT90" s="18">
        <f t="shared" si="241"/>
        <v>-2.6473570636374233</v>
      </c>
      <c r="BV90" s="18">
        <f t="shared" si="242"/>
        <v>-2.5783909901405555</v>
      </c>
      <c r="BW90" s="18">
        <f t="shared" si="243"/>
        <v>1.4878341349812363</v>
      </c>
      <c r="BX90" s="18">
        <f t="shared" si="244"/>
        <v>-0.52697771621059708</v>
      </c>
      <c r="BZ90" t="str">
        <f t="shared" si="261"/>
        <v>33 Protective service occupations</v>
      </c>
      <c r="CA90" s="18">
        <f t="shared" si="245"/>
        <v>-0.35020102143233922</v>
      </c>
      <c r="CB90" s="18">
        <f t="shared" si="245"/>
        <v>1.483599457022855</v>
      </c>
      <c r="CC90" s="18">
        <f t="shared" si="245"/>
        <v>-5.6025514472362481</v>
      </c>
      <c r="CD90" s="18">
        <f t="shared" si="245"/>
        <v>-3.8916922509863228</v>
      </c>
      <c r="CE90" s="18">
        <f t="shared" si="246"/>
        <v>-4.1040197463533046</v>
      </c>
      <c r="CG90" s="18">
        <f t="shared" si="247"/>
        <v>-4.4653964773573973</v>
      </c>
      <c r="CH90" s="18">
        <f t="shared" si="248"/>
        <v>1.4452634174908052</v>
      </c>
      <c r="CI90" s="18">
        <f t="shared" si="249"/>
        <v>-1.9509483068914313</v>
      </c>
      <c r="CK90" t="str">
        <f t="shared" si="262"/>
        <v>33 Protective service occupations</v>
      </c>
      <c r="CL90" s="18">
        <f t="shared" si="250"/>
        <v>-4.7714025820931649</v>
      </c>
      <c r="CM90" s="18">
        <f t="shared" si="250"/>
        <v>11.14174872345548</v>
      </c>
      <c r="CN90" s="18">
        <f t="shared" si="250"/>
        <v>-6.1082155097015978</v>
      </c>
      <c r="CO90" s="18">
        <f t="shared" si="250"/>
        <v>-2.0085048728556765</v>
      </c>
      <c r="CP90" s="18">
        <f t="shared" si="251"/>
        <v>-2.5445369026819487</v>
      </c>
      <c r="CR90" s="18">
        <f t="shared" si="252"/>
        <v>-3.3945887160307775</v>
      </c>
      <c r="CS90" s="18">
        <f t="shared" si="253"/>
        <v>1.010052262445571</v>
      </c>
      <c r="CT90" s="18">
        <f t="shared" si="254"/>
        <v>-1.826777332270868</v>
      </c>
    </row>
    <row r="91" spans="1:98" x14ac:dyDescent="0.2">
      <c r="A91" t="str">
        <f t="shared" si="209"/>
        <v>34 Culture, media and sports occupations</v>
      </c>
      <c r="B91" s="18">
        <f t="shared" si="210"/>
        <v>11.890000531106848</v>
      </c>
      <c r="C91" s="18">
        <f t="shared" si="210"/>
        <v>0.49652767972978573</v>
      </c>
      <c r="D91" s="18">
        <f t="shared" si="210"/>
        <v>3.1541860137275002</v>
      </c>
      <c r="E91" s="18">
        <f t="shared" si="210"/>
        <v>3.6729213752116907</v>
      </c>
      <c r="F91" s="18">
        <f t="shared" si="211"/>
        <v>3.3094189745217495</v>
      </c>
      <c r="H91" s="18">
        <f t="shared" si="212"/>
        <v>3.4997203912692232</v>
      </c>
      <c r="I91" s="18">
        <f t="shared" si="213"/>
        <v>3.4330231491989771</v>
      </c>
      <c r="J91" s="18">
        <f t="shared" si="214"/>
        <v>5.8145834101257732</v>
      </c>
      <c r="L91" t="str">
        <f t="shared" si="255"/>
        <v>34 Culture, media and sports occupations</v>
      </c>
      <c r="M91" s="18">
        <f t="shared" si="215"/>
        <v>9.1919321706595447</v>
      </c>
      <c r="N91" s="18">
        <f t="shared" si="215"/>
        <v>-0.7984860222594925</v>
      </c>
      <c r="O91" s="18">
        <f t="shared" si="215"/>
        <v>0.32129887854313033</v>
      </c>
      <c r="P91" s="18">
        <f t="shared" si="215"/>
        <v>3.3050745657432712</v>
      </c>
      <c r="Q91" s="18">
        <f t="shared" si="216"/>
        <v>2.1042422713688946</v>
      </c>
      <c r="S91" s="18">
        <f t="shared" si="217"/>
        <v>2.3007503464742118</v>
      </c>
      <c r="T91" s="18">
        <f t="shared" si="218"/>
        <v>3.0216246282343873</v>
      </c>
      <c r="U91" s="18">
        <f t="shared" si="219"/>
        <v>4.6222387625414862</v>
      </c>
      <c r="W91" t="str">
        <f t="shared" si="256"/>
        <v>34 Culture, media and sports occupations</v>
      </c>
      <c r="X91" s="18">
        <f t="shared" si="220"/>
        <v>-0.20491948459383513</v>
      </c>
      <c r="Y91" s="18">
        <f t="shared" si="220"/>
        <v>4.4388350400417442</v>
      </c>
      <c r="Z91" s="18">
        <f t="shared" si="220"/>
        <v>-3.1076707219771516</v>
      </c>
      <c r="AA91" s="18">
        <f t="shared" si="220"/>
        <v>0.90378642917876562</v>
      </c>
      <c r="AB91" s="18">
        <f t="shared" si="221"/>
        <v>-0.15266510793233712</v>
      </c>
      <c r="AD91" s="18">
        <f t="shared" si="222"/>
        <v>-0.45148761657561876</v>
      </c>
      <c r="AE91" s="18">
        <f t="shared" si="223"/>
        <v>2.4436805166082154</v>
      </c>
      <c r="AF91" s="18">
        <f t="shared" si="224"/>
        <v>2.1248074035431719</v>
      </c>
      <c r="AH91" t="str">
        <f t="shared" si="257"/>
        <v>34 Culture, media and sports occupations</v>
      </c>
      <c r="AI91" s="18">
        <f t="shared" si="225"/>
        <v>-2.8063441191807925</v>
      </c>
      <c r="AJ91" s="18">
        <f t="shared" si="225"/>
        <v>20.968598079490697</v>
      </c>
      <c r="AK91" s="18">
        <f t="shared" si="225"/>
        <v>-2.4525418592686976</v>
      </c>
      <c r="AL91" s="18">
        <f t="shared" si="225"/>
        <v>2.7617005693864494</v>
      </c>
      <c r="AM91" s="18">
        <f t="shared" si="226"/>
        <v>2.1389946382523117</v>
      </c>
      <c r="AO91" s="18">
        <f t="shared" si="227"/>
        <v>0.99336456216296831</v>
      </c>
      <c r="AP91" s="18">
        <f t="shared" si="228"/>
        <v>2.7656527227191807</v>
      </c>
      <c r="AQ91" s="18">
        <f t="shared" si="229"/>
        <v>3.4591624691892253</v>
      </c>
      <c r="AS91" t="str">
        <f t="shared" si="258"/>
        <v>34 Culture, media and sports occupations</v>
      </c>
      <c r="AT91" s="18">
        <f t="shared" si="230"/>
        <v>-1.6042115024473724</v>
      </c>
      <c r="AU91" s="18">
        <f t="shared" si="230"/>
        <v>3.9454413664855803</v>
      </c>
      <c r="AV91" s="18">
        <f t="shared" si="230"/>
        <v>-4.1144181332522738</v>
      </c>
      <c r="AW91" s="18">
        <f t="shared" si="230"/>
        <v>0.45005400075346369</v>
      </c>
      <c r="AX91" s="18">
        <f t="shared" si="231"/>
        <v>-0.78733665574651779</v>
      </c>
      <c r="AZ91" s="18">
        <f t="shared" si="232"/>
        <v>-1.0950823422457123</v>
      </c>
      <c r="BA91" s="18">
        <f t="shared" si="233"/>
        <v>2.2476877821032248</v>
      </c>
      <c r="BB91" s="18">
        <f t="shared" si="234"/>
        <v>1.4633862165642109</v>
      </c>
      <c r="BD91" t="str">
        <f t="shared" si="259"/>
        <v>34 Culture, media and sports occupations</v>
      </c>
      <c r="BE91" s="18">
        <f t="shared" si="235"/>
        <v>1.5884142373286503</v>
      </c>
      <c r="BF91" s="18">
        <f t="shared" si="235"/>
        <v>2.9330836261132198</v>
      </c>
      <c r="BG91" s="18">
        <f t="shared" si="235"/>
        <v>-3.1640852652751739</v>
      </c>
      <c r="BH91" s="18">
        <f t="shared" si="235"/>
        <v>1.1774768468350683</v>
      </c>
      <c r="BI91" s="18">
        <f t="shared" si="236"/>
        <v>-9.2409976530616333E-2</v>
      </c>
      <c r="BK91" s="18">
        <f t="shared" si="237"/>
        <v>-0.29091834154324481</v>
      </c>
      <c r="BL91" s="18">
        <f t="shared" si="238"/>
        <v>2.0406137874210861</v>
      </c>
      <c r="BM91" s="18">
        <f t="shared" si="239"/>
        <v>1.8225361351123182</v>
      </c>
      <c r="BO91" t="str">
        <f t="shared" si="260"/>
        <v>34 Culture, media and sports occupations</v>
      </c>
      <c r="BP91" s="18">
        <f t="shared" si="240"/>
        <v>-0.86892460131196003</v>
      </c>
      <c r="BQ91" s="18">
        <f t="shared" si="240"/>
        <v>-11.624999660148694</v>
      </c>
      <c r="BR91" s="18">
        <f t="shared" si="240"/>
        <v>-4.6756698500839855</v>
      </c>
      <c r="BS91" s="18">
        <f t="shared" si="240"/>
        <v>-2.9894595563497273</v>
      </c>
      <c r="BT91" s="18">
        <f t="shared" si="241"/>
        <v>-4.0801275749908221</v>
      </c>
      <c r="BV91" s="18">
        <f t="shared" si="242"/>
        <v>-3.5548180527568363</v>
      </c>
      <c r="BW91" s="18">
        <f t="shared" si="243"/>
        <v>1.6797779489342135</v>
      </c>
      <c r="BX91" s="18">
        <f t="shared" si="244"/>
        <v>-0.96289595882262935</v>
      </c>
      <c r="BZ91" t="str">
        <f t="shared" si="261"/>
        <v>34 Culture, media and sports occupations</v>
      </c>
      <c r="CA91" s="18">
        <f t="shared" si="245"/>
        <v>-3.1076037029441173</v>
      </c>
      <c r="CB91" s="18">
        <f t="shared" si="245"/>
        <v>-2.6084808658358161</v>
      </c>
      <c r="CC91" s="18">
        <f t="shared" si="245"/>
        <v>-9.3117562490912515</v>
      </c>
      <c r="CD91" s="18">
        <f t="shared" si="245"/>
        <v>-6.3737956209861775</v>
      </c>
      <c r="CE91" s="18">
        <f t="shared" si="246"/>
        <v>-7.073272793676133</v>
      </c>
      <c r="CG91" s="18">
        <f t="shared" si="247"/>
        <v>-7.3635418182935179</v>
      </c>
      <c r="CH91" s="18">
        <f t="shared" si="248"/>
        <v>1.1989465999872939</v>
      </c>
      <c r="CI91" s="18">
        <f t="shared" si="249"/>
        <v>-4.3493521864533813</v>
      </c>
      <c r="CK91" t="str">
        <f t="shared" si="262"/>
        <v>34 Culture, media and sports occupations</v>
      </c>
      <c r="CL91" s="18">
        <f t="shared" si="250"/>
        <v>0.59702254879905325</v>
      </c>
      <c r="CM91" s="18">
        <f t="shared" si="250"/>
        <v>8.0306646757730249</v>
      </c>
      <c r="CN91" s="18">
        <f t="shared" si="250"/>
        <v>-9.4203993710625706</v>
      </c>
      <c r="CO91" s="18">
        <f t="shared" si="250"/>
        <v>-2.0477769806550361</v>
      </c>
      <c r="CP91" s="18">
        <f t="shared" si="251"/>
        <v>-3.827118940298968</v>
      </c>
      <c r="CR91" s="18">
        <f t="shared" si="252"/>
        <v>-4.5696906486857873</v>
      </c>
      <c r="CS91" s="18">
        <f t="shared" si="253"/>
        <v>1.369444096645589</v>
      </c>
      <c r="CT91" s="18">
        <f t="shared" si="254"/>
        <v>-2.1471060082960514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8.2059762601410569</v>
      </c>
      <c r="C92" s="18">
        <f t="shared" si="210"/>
        <v>-6.4189542501660091</v>
      </c>
      <c r="D92" s="18">
        <f t="shared" si="210"/>
        <v>5.685812711636995</v>
      </c>
      <c r="E92" s="18">
        <f t="shared" si="210"/>
        <v>5.0052289431900876</v>
      </c>
      <c r="F92" s="18">
        <f t="shared" si="211"/>
        <v>4.4627100160637534</v>
      </c>
      <c r="H92" s="18">
        <f t="shared" si="212"/>
        <v>5.2316018283455001</v>
      </c>
      <c r="I92" s="18">
        <f t="shared" si="213"/>
        <v>3.667586256499078</v>
      </c>
      <c r="J92" s="18">
        <f t="shared" si="214"/>
        <v>7.269901669755896</v>
      </c>
      <c r="L92" t="str">
        <f t="shared" si="255"/>
        <v>35 Business and public service associate professionals</v>
      </c>
      <c r="M92" s="18">
        <f t="shared" si="215"/>
        <v>8.0662673324844327</v>
      </c>
      <c r="N92" s="18">
        <f t="shared" si="215"/>
        <v>-2.830618375310523</v>
      </c>
      <c r="O92" s="18">
        <f t="shared" si="215"/>
        <v>4.7308599500565096</v>
      </c>
      <c r="P92" s="18">
        <f t="shared" si="215"/>
        <v>4.1246343349436998</v>
      </c>
      <c r="Q92" s="18">
        <f t="shared" si="216"/>
        <v>3.8639547691887044</v>
      </c>
      <c r="S92" s="18">
        <f t="shared" si="217"/>
        <v>4.3263186351771621</v>
      </c>
      <c r="T92" s="18">
        <f t="shared" si="218"/>
        <v>3.5200940167143591</v>
      </c>
      <c r="U92" s="18">
        <f t="shared" si="219"/>
        <v>6.4889102108647734</v>
      </c>
      <c r="W92" t="str">
        <f t="shared" si="256"/>
        <v>35 Business and public service associate professionals</v>
      </c>
      <c r="X92" s="18">
        <f t="shared" si="220"/>
        <v>-1.706676398848983</v>
      </c>
      <c r="Y92" s="18">
        <f t="shared" si="220"/>
        <v>10.297701147284677</v>
      </c>
      <c r="Z92" s="18">
        <f t="shared" si="220"/>
        <v>0.16487887665090906</v>
      </c>
      <c r="AA92" s="18">
        <f t="shared" si="220"/>
        <v>0.68498656738293917</v>
      </c>
      <c r="AB92" s="18">
        <f t="shared" si="221"/>
        <v>1.0966898629716226</v>
      </c>
      <c r="AD92" s="18">
        <f t="shared" si="222"/>
        <v>0.51131795341401443</v>
      </c>
      <c r="AE92" s="18">
        <f t="shared" si="223"/>
        <v>2.879852455193288</v>
      </c>
      <c r="AF92" s="18">
        <f t="shared" si="224"/>
        <v>3.2276843826125612</v>
      </c>
      <c r="AH92" t="str">
        <f t="shared" si="257"/>
        <v>35 Business and public service associate professionals</v>
      </c>
      <c r="AI92" s="18">
        <f t="shared" si="225"/>
        <v>-0.28877171793406653</v>
      </c>
      <c r="AJ92" s="18">
        <f t="shared" si="225"/>
        <v>15.801139701301125</v>
      </c>
      <c r="AK92" s="18">
        <f t="shared" si="225"/>
        <v>0.3701118929265057</v>
      </c>
      <c r="AL92" s="18">
        <f t="shared" si="225"/>
        <v>1.1871358289537337</v>
      </c>
      <c r="AM92" s="18">
        <f t="shared" si="226"/>
        <v>1.785694471891297</v>
      </c>
      <c r="AO92" s="18">
        <f t="shared" si="227"/>
        <v>0.91405821484626948</v>
      </c>
      <c r="AP92" s="18">
        <f t="shared" si="228"/>
        <v>2.8337371402504363</v>
      </c>
      <c r="AQ92" s="18">
        <f t="shared" si="229"/>
        <v>3.4651469696475035</v>
      </c>
      <c r="AS92" t="str">
        <f t="shared" si="258"/>
        <v>35 Business and public service associate professionals</v>
      </c>
      <c r="AT92" s="18">
        <f t="shared" si="230"/>
        <v>-1.4730457056696844</v>
      </c>
      <c r="AU92" s="18">
        <f t="shared" si="230"/>
        <v>11.356387939790835</v>
      </c>
      <c r="AV92" s="18">
        <f t="shared" si="230"/>
        <v>0.35495031391790111</v>
      </c>
      <c r="AW92" s="18">
        <f t="shared" si="230"/>
        <v>1.2043801010437782</v>
      </c>
      <c r="AX92" s="18">
        <f t="shared" si="231"/>
        <v>1.5430348594395848</v>
      </c>
      <c r="AZ92" s="18">
        <f t="shared" si="232"/>
        <v>0.92044096366330486</v>
      </c>
      <c r="BA92" s="18">
        <f t="shared" si="233"/>
        <v>2.759404490779982</v>
      </c>
      <c r="BB92" s="18">
        <f t="shared" si="234"/>
        <v>3.4014919471906824</v>
      </c>
      <c r="BD92" t="str">
        <f t="shared" si="259"/>
        <v>35 Business and public service associate professionals</v>
      </c>
      <c r="BE92" s="18">
        <f t="shared" si="235"/>
        <v>2.021368386825384</v>
      </c>
      <c r="BF92" s="18">
        <f t="shared" si="235"/>
        <v>0.88661232971452009</v>
      </c>
      <c r="BG92" s="18">
        <f t="shared" si="235"/>
        <v>-0.2256772109887395</v>
      </c>
      <c r="BH92" s="18">
        <f t="shared" si="235"/>
        <v>-1.2975631784750696E-2</v>
      </c>
      <c r="BI92" s="18">
        <f t="shared" si="236"/>
        <v>-2.3542288679712087E-2</v>
      </c>
      <c r="BK92" s="18">
        <f t="shared" si="237"/>
        <v>-8.3926493057340235E-2</v>
      </c>
      <c r="BL92" s="18">
        <f t="shared" si="238"/>
        <v>2.3379384919132828</v>
      </c>
      <c r="BM92" s="18">
        <f t="shared" si="239"/>
        <v>2.2773156733802979</v>
      </c>
      <c r="BO92" t="str">
        <f t="shared" si="260"/>
        <v>35 Business and public service associate professionals</v>
      </c>
      <c r="BP92" s="18">
        <f t="shared" si="240"/>
        <v>0.30537936548638012</v>
      </c>
      <c r="BQ92" s="18">
        <f t="shared" si="240"/>
        <v>-7.859570309556096</v>
      </c>
      <c r="BR92" s="18">
        <f t="shared" si="240"/>
        <v>-0.42313600689848352</v>
      </c>
      <c r="BS92" s="18">
        <f t="shared" si="240"/>
        <v>-1.5020842634732912</v>
      </c>
      <c r="BT92" s="18">
        <f t="shared" si="241"/>
        <v>-1.5774633330489563</v>
      </c>
      <c r="BV92" s="18">
        <f t="shared" si="242"/>
        <v>-1.1437401133804426</v>
      </c>
      <c r="BW92" s="18">
        <f t="shared" si="243"/>
        <v>2.2202097385514152</v>
      </c>
      <c r="BX92" s="18">
        <f t="shared" si="244"/>
        <v>1.3986356473937089</v>
      </c>
      <c r="BZ92" t="str">
        <f t="shared" si="261"/>
        <v>35 Business and public service associate professionals</v>
      </c>
      <c r="CA92" s="18">
        <f t="shared" si="245"/>
        <v>-0.83470695807240647</v>
      </c>
      <c r="CB92" s="18">
        <f t="shared" si="245"/>
        <v>-1.8586211026225818</v>
      </c>
      <c r="CC92" s="18">
        <f t="shared" si="245"/>
        <v>-3.8781526877134542</v>
      </c>
      <c r="CD92" s="18">
        <f t="shared" si="245"/>
        <v>-4.4065658545190729</v>
      </c>
      <c r="CE92" s="18">
        <f t="shared" si="246"/>
        <v>-4.0841878419152327</v>
      </c>
      <c r="CG92" s="18">
        <f t="shared" si="247"/>
        <v>-4.2307516855616623</v>
      </c>
      <c r="CH92" s="18">
        <f t="shared" si="248"/>
        <v>1.6210861994341741</v>
      </c>
      <c r="CI92" s="18">
        <f t="shared" si="249"/>
        <v>-1.5123438672046907</v>
      </c>
      <c r="CK92" t="str">
        <f t="shared" si="262"/>
        <v>35 Business and public service associate professionals</v>
      </c>
      <c r="CL92" s="18">
        <f t="shared" si="250"/>
        <v>-0.74456425209005195</v>
      </c>
      <c r="CM92" s="18">
        <f t="shared" si="250"/>
        <v>17.319368381926825</v>
      </c>
      <c r="CN92" s="18">
        <f t="shared" si="250"/>
        <v>-7.9429442136265909</v>
      </c>
      <c r="CO92" s="18">
        <f t="shared" si="250"/>
        <v>-0.9408849524592755</v>
      </c>
      <c r="CP92" s="18">
        <f t="shared" si="251"/>
        <v>-2.1552624933930842</v>
      </c>
      <c r="CR92" s="18">
        <f t="shared" si="252"/>
        <v>-3.3321655698337227</v>
      </c>
      <c r="CS92" s="18">
        <f t="shared" si="253"/>
        <v>1.3634744298905543</v>
      </c>
      <c r="CT92" s="18">
        <f t="shared" si="254"/>
        <v>-1.2604605553250936</v>
      </c>
    </row>
    <row r="93" spans="1:98" x14ac:dyDescent="0.2">
      <c r="A93" t="str">
        <f t="shared" si="209"/>
        <v>41 Administrative occupations</v>
      </c>
      <c r="B93" s="18">
        <f t="shared" si="210"/>
        <v>7.080585297349451</v>
      </c>
      <c r="C93" s="18">
        <f t="shared" si="210"/>
        <v>5.1494780735915624</v>
      </c>
      <c r="D93" s="18">
        <f t="shared" si="210"/>
        <v>6.8111635636197043</v>
      </c>
      <c r="E93" s="18">
        <f t="shared" si="210"/>
        <v>5.4364676736238904</v>
      </c>
      <c r="F93" s="18">
        <f t="shared" si="211"/>
        <v>5.8461161371015757</v>
      </c>
      <c r="H93" s="18">
        <f t="shared" si="212"/>
        <v>5.8927224398337863</v>
      </c>
      <c r="I93" s="18">
        <f t="shared" si="213"/>
        <v>4.1091705646484566</v>
      </c>
      <c r="J93" s="18">
        <f t="shared" si="214"/>
        <v>8.0402374684092734</v>
      </c>
      <c r="L93" t="str">
        <f t="shared" si="255"/>
        <v>41 Administrative occupations</v>
      </c>
      <c r="M93" s="18">
        <f t="shared" si="215"/>
        <v>7.4393897065352821</v>
      </c>
      <c r="N93" s="18">
        <f t="shared" si="215"/>
        <v>7.2600796602130924</v>
      </c>
      <c r="O93" s="18">
        <f t="shared" si="215"/>
        <v>6.3646269930826893</v>
      </c>
      <c r="P93" s="18">
        <f t="shared" si="215"/>
        <v>4.2260361818022618</v>
      </c>
      <c r="Q93" s="18">
        <f t="shared" si="216"/>
        <v>5.0779647312003018</v>
      </c>
      <c r="S93" s="18">
        <f t="shared" si="217"/>
        <v>4.9340789196880674</v>
      </c>
      <c r="T93" s="18">
        <f t="shared" si="218"/>
        <v>3.9530142043814331</v>
      </c>
      <c r="U93" s="18">
        <f t="shared" si="219"/>
        <v>7.2271680328494181</v>
      </c>
      <c r="W93" t="str">
        <f t="shared" si="256"/>
        <v>41 Administrative occupations</v>
      </c>
      <c r="X93" s="18">
        <f t="shared" si="220"/>
        <v>-2.1008014389129914</v>
      </c>
      <c r="Y93" s="18">
        <f t="shared" si="220"/>
        <v>19.157926897091706</v>
      </c>
      <c r="Z93" s="18">
        <f t="shared" si="220"/>
        <v>2.8097743691099408</v>
      </c>
      <c r="AA93" s="18">
        <f t="shared" si="220"/>
        <v>1.9873758729008539</v>
      </c>
      <c r="AB93" s="18">
        <f t="shared" si="221"/>
        <v>3.2428409376336287</v>
      </c>
      <c r="AD93" s="18">
        <f t="shared" si="222"/>
        <v>2.2607751440487656</v>
      </c>
      <c r="AE93" s="18">
        <f t="shared" si="223"/>
        <v>3.5691304127384083</v>
      </c>
      <c r="AF93" s="18">
        <f t="shared" si="224"/>
        <v>5.0392919936170344</v>
      </c>
      <c r="AH93" t="str">
        <f t="shared" si="257"/>
        <v>41 Administrative occupations</v>
      </c>
      <c r="AI93" s="18">
        <f t="shared" si="225"/>
        <v>-0.65515028769570494</v>
      </c>
      <c r="AJ93" s="18">
        <f t="shared" si="225"/>
        <v>21.047613989056902</v>
      </c>
      <c r="AK93" s="18">
        <f t="shared" si="225"/>
        <v>2.1258817120601403</v>
      </c>
      <c r="AL93" s="18">
        <f t="shared" si="225"/>
        <v>1.9058303739580396</v>
      </c>
      <c r="AM93" s="18">
        <f t="shared" si="226"/>
        <v>3.0775537205333547</v>
      </c>
      <c r="AO93" s="18">
        <f t="shared" si="227"/>
        <v>1.9791280865737892</v>
      </c>
      <c r="AP93" s="18">
        <f t="shared" si="228"/>
        <v>3.6289815837849959</v>
      </c>
      <c r="AQ93" s="18">
        <f t="shared" si="229"/>
        <v>4.8974663597714629</v>
      </c>
      <c r="AS93" t="str">
        <f t="shared" si="258"/>
        <v>41 Administrative occupations</v>
      </c>
      <c r="AT93" s="18">
        <f t="shared" si="230"/>
        <v>-2.5347121999966027</v>
      </c>
      <c r="AU93" s="18">
        <f t="shared" si="230"/>
        <v>20.486583571099402</v>
      </c>
      <c r="AV93" s="18">
        <f t="shared" si="230"/>
        <v>1.2614995645282123</v>
      </c>
      <c r="AW93" s="18">
        <f t="shared" si="230"/>
        <v>1.6479267790077801</v>
      </c>
      <c r="AX93" s="18">
        <f t="shared" si="231"/>
        <v>2.6116348747826201</v>
      </c>
      <c r="AZ93" s="18">
        <f t="shared" si="232"/>
        <v>1.5189541340060897</v>
      </c>
      <c r="BA93" s="18">
        <f t="shared" si="233"/>
        <v>3.2861205932840587</v>
      </c>
      <c r="BB93" s="18">
        <f t="shared" si="234"/>
        <v>4.2905239519836602</v>
      </c>
      <c r="BD93" t="str">
        <f t="shared" si="259"/>
        <v>41 Administrative occupations</v>
      </c>
      <c r="BE93" s="18">
        <f t="shared" si="235"/>
        <v>-0.42284239361694009</v>
      </c>
      <c r="BF93" s="18">
        <f t="shared" si="235"/>
        <v>0.40905827444914777</v>
      </c>
      <c r="BG93" s="18">
        <f t="shared" si="235"/>
        <v>0.42780273502032173</v>
      </c>
      <c r="BH93" s="18">
        <f t="shared" si="235"/>
        <v>-0.84980757605600532</v>
      </c>
      <c r="BI93" s="18">
        <f t="shared" si="236"/>
        <v>-0.37378188237986443</v>
      </c>
      <c r="BK93" s="18">
        <f t="shared" si="237"/>
        <v>-0.42575368729033114</v>
      </c>
      <c r="BL93" s="18">
        <f t="shared" si="238"/>
        <v>2.5517495062062245</v>
      </c>
      <c r="BM93" s="18">
        <f t="shared" si="239"/>
        <v>2.2553874887378589</v>
      </c>
      <c r="BO93" t="str">
        <f t="shared" si="260"/>
        <v>41 Administrative occupations</v>
      </c>
      <c r="BP93" s="18">
        <f t="shared" si="240"/>
        <v>-1.6095734686016772</v>
      </c>
      <c r="BQ93" s="18">
        <f t="shared" si="240"/>
        <v>-9.3041553931611727</v>
      </c>
      <c r="BR93" s="18">
        <f t="shared" si="240"/>
        <v>0.29987858463149664</v>
      </c>
      <c r="BS93" s="18">
        <f t="shared" si="240"/>
        <v>-2.8695686915552798</v>
      </c>
      <c r="BT93" s="18">
        <f t="shared" si="241"/>
        <v>-2.3094257747812486</v>
      </c>
      <c r="BV93" s="18">
        <f t="shared" si="242"/>
        <v>-1.8243736769512853</v>
      </c>
      <c r="BW93" s="18">
        <f t="shared" si="243"/>
        <v>2.3872349678172089</v>
      </c>
      <c r="BX93" s="18">
        <f t="shared" si="244"/>
        <v>1.1281112617074873</v>
      </c>
      <c r="BZ93" t="str">
        <f t="shared" si="261"/>
        <v>41 Administrative occupations</v>
      </c>
      <c r="CA93" s="18">
        <f t="shared" si="245"/>
        <v>-4.7767146597542887</v>
      </c>
      <c r="CB93" s="18">
        <f t="shared" si="245"/>
        <v>-9.7634151991150446</v>
      </c>
      <c r="CC93" s="18">
        <f t="shared" si="245"/>
        <v>-4.9733908529215114</v>
      </c>
      <c r="CD93" s="18">
        <f t="shared" si="245"/>
        <v>-9.6381489007135954</v>
      </c>
      <c r="CE93" s="18">
        <f t="shared" si="246"/>
        <v>-8.2135125691608515</v>
      </c>
      <c r="CG93" s="18">
        <f t="shared" si="247"/>
        <v>-8.1092442151012296</v>
      </c>
      <c r="CH93" s="18">
        <f t="shared" si="248"/>
        <v>1.4364033935752696</v>
      </c>
      <c r="CI93" s="18">
        <f t="shared" si="249"/>
        <v>-4.2686319829700832</v>
      </c>
      <c r="CK93" t="str">
        <f t="shared" si="262"/>
        <v>41 Administrative occupations</v>
      </c>
      <c r="CL93" s="18">
        <f t="shared" si="250"/>
        <v>-5.9982921439942665</v>
      </c>
      <c r="CM93" s="18">
        <f t="shared" si="250"/>
        <v>12.660570655761516</v>
      </c>
      <c r="CN93" s="18">
        <f t="shared" si="250"/>
        <v>-6.4440259414136669</v>
      </c>
      <c r="CO93" s="18">
        <f t="shared" si="250"/>
        <v>-2.7185161596605334</v>
      </c>
      <c r="CP93" s="18">
        <f t="shared" si="251"/>
        <v>-3.0127903789202048</v>
      </c>
      <c r="CR93" s="18">
        <f t="shared" si="252"/>
        <v>-3.9765514217979026</v>
      </c>
      <c r="CS93" s="18">
        <f t="shared" si="253"/>
        <v>1.3835197204641769</v>
      </c>
      <c r="CT93" s="18">
        <f t="shared" si="254"/>
        <v>-1.702210245790392</v>
      </c>
    </row>
    <row r="94" spans="1:98" x14ac:dyDescent="0.2">
      <c r="A94" t="str">
        <f t="shared" si="209"/>
        <v>42 Secretarial and related occupations</v>
      </c>
      <c r="B94" s="18">
        <f t="shared" si="210"/>
        <v>5.8707588873552874</v>
      </c>
      <c r="C94" s="18">
        <f t="shared" si="210"/>
        <v>17.226047907445018</v>
      </c>
      <c r="D94" s="18">
        <f t="shared" si="210"/>
        <v>8.7594810087072705</v>
      </c>
      <c r="E94" s="18">
        <f t="shared" si="210"/>
        <v>5.6782766968533238</v>
      </c>
      <c r="F94" s="18">
        <f t="shared" si="211"/>
        <v>7.3250405856278622</v>
      </c>
      <c r="H94" s="18">
        <f t="shared" si="212"/>
        <v>6.6955215210828367</v>
      </c>
      <c r="I94" s="18">
        <f t="shared" si="213"/>
        <v>5.0163336098303368</v>
      </c>
      <c r="J94" s="18">
        <f t="shared" si="214"/>
        <v>9.1675278617308074</v>
      </c>
      <c r="L94" t="str">
        <f t="shared" si="255"/>
        <v>42 Secretarial and related occupations</v>
      </c>
      <c r="M94" s="18">
        <f t="shared" si="215"/>
        <v>5.9294128253579714</v>
      </c>
      <c r="N94" s="18">
        <f t="shared" si="215"/>
        <v>13.627554965615762</v>
      </c>
      <c r="O94" s="18">
        <f t="shared" si="215"/>
        <v>5.0734790334686419</v>
      </c>
      <c r="P94" s="18">
        <f t="shared" si="215"/>
        <v>-0.31148064986582513</v>
      </c>
      <c r="Q94" s="18">
        <f t="shared" si="216"/>
        <v>2.1733286826850939</v>
      </c>
      <c r="S94" s="18">
        <f t="shared" si="217"/>
        <v>1.4521218043098472</v>
      </c>
      <c r="T94" s="18">
        <f t="shared" si="218"/>
        <v>3.4792265914402654</v>
      </c>
      <c r="U94" s="18">
        <f t="shared" si="219"/>
        <v>4.4147196510763154</v>
      </c>
      <c r="W94" t="str">
        <f t="shared" si="256"/>
        <v>42 Secretarial and related occupations</v>
      </c>
      <c r="X94" s="18">
        <f t="shared" si="220"/>
        <v>-2.4735961992129352</v>
      </c>
      <c r="Y94" s="18">
        <f t="shared" si="220"/>
        <v>20.606878995241608</v>
      </c>
      <c r="Z94" s="18">
        <f t="shared" si="220"/>
        <v>4.0630216318792378</v>
      </c>
      <c r="AA94" s="18">
        <f t="shared" si="220"/>
        <v>2.7829932383758971</v>
      </c>
      <c r="AB94" s="18">
        <f t="shared" si="221"/>
        <v>4.2177464886112404</v>
      </c>
      <c r="AD94" s="18">
        <f t="shared" si="222"/>
        <v>3.207910291436411</v>
      </c>
      <c r="AE94" s="18">
        <f t="shared" si="223"/>
        <v>4.1650573517235445</v>
      </c>
      <c r="AF94" s="18">
        <f t="shared" si="224"/>
        <v>6.1562813596560462</v>
      </c>
      <c r="AH94" t="str">
        <f t="shared" si="257"/>
        <v>42 Secretarial and related occupations</v>
      </c>
      <c r="AI94" s="18">
        <f t="shared" si="225"/>
        <v>-3.1928056738653732</v>
      </c>
      <c r="AJ94" s="18">
        <f t="shared" si="225"/>
        <v>24.617934954452679</v>
      </c>
      <c r="AK94" s="18">
        <f t="shared" si="225"/>
        <v>0.99613292391245167</v>
      </c>
      <c r="AL94" s="18">
        <f t="shared" si="225"/>
        <v>5.8736111282464698E-2</v>
      </c>
      <c r="AM94" s="18">
        <f t="shared" si="226"/>
        <v>1.7368765903645444</v>
      </c>
      <c r="AO94" s="18">
        <f t="shared" si="227"/>
        <v>0.37023098819939371</v>
      </c>
      <c r="AP94" s="18">
        <f t="shared" si="228"/>
        <v>3.3760807977700757</v>
      </c>
      <c r="AQ94" s="18">
        <f t="shared" si="229"/>
        <v>3.6110221947281751</v>
      </c>
      <c r="AS94" t="str">
        <f t="shared" si="258"/>
        <v>42 Secretarial and related occupations</v>
      </c>
      <c r="AT94" s="18">
        <f t="shared" si="230"/>
        <v>-5.1464252034969515</v>
      </c>
      <c r="AU94" s="18">
        <f t="shared" si="230"/>
        <v>23.720499934804007</v>
      </c>
      <c r="AV94" s="18">
        <f t="shared" si="230"/>
        <v>0.64770551296740031</v>
      </c>
      <c r="AW94" s="18">
        <f t="shared" si="230"/>
        <v>0.23642674299173549</v>
      </c>
      <c r="AX94" s="18">
        <f t="shared" si="231"/>
        <v>1.6938762223625448</v>
      </c>
      <c r="AZ94" s="18">
        <f t="shared" si="232"/>
        <v>0.37333259116658635</v>
      </c>
      <c r="BA94" s="18">
        <f t="shared" si="233"/>
        <v>3.1590851498006778</v>
      </c>
      <c r="BB94" s="18">
        <f t="shared" si="234"/>
        <v>3.4029643130596865</v>
      </c>
      <c r="BD94" t="str">
        <f t="shared" si="259"/>
        <v>42 Secretarial and related occupations</v>
      </c>
      <c r="BE94" s="18">
        <f t="shared" si="235"/>
        <v>-1.641218372510389</v>
      </c>
      <c r="BF94" s="18">
        <f t="shared" si="235"/>
        <v>-7.2506392496077154</v>
      </c>
      <c r="BG94" s="18">
        <f t="shared" si="235"/>
        <v>-0.69831665270591037</v>
      </c>
      <c r="BH94" s="18">
        <f t="shared" si="235"/>
        <v>-11.248660092741702</v>
      </c>
      <c r="BI94" s="18">
        <f t="shared" si="236"/>
        <v>-7.8245646076547493</v>
      </c>
      <c r="BK94" s="18">
        <f t="shared" si="237"/>
        <v>-7.86269978228058</v>
      </c>
      <c r="BL94" s="18">
        <f t="shared" si="238"/>
        <v>2.0701412471215486</v>
      </c>
      <c r="BM94" s="18">
        <f t="shared" si="239"/>
        <v>-2.8052586982976746</v>
      </c>
      <c r="BO94" t="str">
        <f t="shared" si="260"/>
        <v>42 Secretarial and related occupations</v>
      </c>
      <c r="BP94" s="18">
        <f t="shared" si="240"/>
        <v>-4.8403544713563784</v>
      </c>
      <c r="BQ94" s="18">
        <f t="shared" si="240"/>
        <v>-16.91252854080696</v>
      </c>
      <c r="BR94" s="18">
        <f t="shared" si="240"/>
        <v>-5.5835286470537255</v>
      </c>
      <c r="BS94" s="18">
        <f t="shared" si="240"/>
        <v>-12.419492596592862</v>
      </c>
      <c r="BT94" s="18">
        <f t="shared" si="241"/>
        <v>-10.632819008543514</v>
      </c>
      <c r="BV94" s="18">
        <f t="shared" si="242"/>
        <v>-10.197679340800491</v>
      </c>
      <c r="BW94" s="18">
        <f t="shared" si="243"/>
        <v>1.6164403296692775</v>
      </c>
      <c r="BX94" s="18">
        <f t="shared" si="244"/>
        <v>-4.8936700365843073</v>
      </c>
      <c r="BZ94" t="str">
        <f t="shared" si="261"/>
        <v>42 Secretarial and related occupations</v>
      </c>
      <c r="CA94" s="18">
        <f t="shared" si="245"/>
        <v>-2.8521545846224905</v>
      </c>
      <c r="CB94" s="18">
        <f t="shared" si="245"/>
        <v>-17.432310296660759</v>
      </c>
      <c r="CC94" s="18">
        <f t="shared" si="245"/>
        <v>-5.197472702287298</v>
      </c>
      <c r="CD94" s="18">
        <f t="shared" si="245"/>
        <v>-14.530343047766269</v>
      </c>
      <c r="CE94" s="18">
        <f t="shared" si="246"/>
        <v>-11.907419431025312</v>
      </c>
      <c r="CG94" s="18">
        <f t="shared" si="247"/>
        <v>-11.526213972375865</v>
      </c>
      <c r="CH94" s="18">
        <f t="shared" si="248"/>
        <v>1.4865414380026198</v>
      </c>
      <c r="CI94" s="18">
        <f t="shared" si="249"/>
        <v>-5.8161489187500965</v>
      </c>
      <c r="CK94" t="str">
        <f t="shared" si="262"/>
        <v>42 Secretarial and related occupations</v>
      </c>
      <c r="CL94" s="18">
        <f t="shared" si="250"/>
        <v>-4.4682818324650375</v>
      </c>
      <c r="CM94" s="18">
        <f t="shared" si="250"/>
        <v>14.925249950875919</v>
      </c>
      <c r="CN94" s="18">
        <f t="shared" si="250"/>
        <v>-4.0558633723238646</v>
      </c>
      <c r="CO94" s="18">
        <f t="shared" si="250"/>
        <v>-2.1603525521891487</v>
      </c>
      <c r="CP94" s="18">
        <f t="shared" si="251"/>
        <v>-1.7735320809715849</v>
      </c>
      <c r="CR94" s="18">
        <f t="shared" si="252"/>
        <v>-2.796314313450321</v>
      </c>
      <c r="CS94" s="18">
        <f t="shared" si="253"/>
        <v>1.8829712192692361</v>
      </c>
      <c r="CT94" s="18">
        <f t="shared" si="254"/>
        <v>-0.15920222124048422</v>
      </c>
    </row>
    <row r="95" spans="1:98" x14ac:dyDescent="0.2">
      <c r="A95" t="str">
        <f t="shared" si="209"/>
        <v>51 Skilled agricultural and related trades</v>
      </c>
      <c r="B95" s="18">
        <f t="shared" si="210"/>
        <v>10.67185707974696</v>
      </c>
      <c r="C95" s="18">
        <f t="shared" si="210"/>
        <v>-12.820347617428041</v>
      </c>
      <c r="D95" s="18">
        <f t="shared" si="210"/>
        <v>3.4036204420311966</v>
      </c>
      <c r="E95" s="18">
        <f t="shared" si="210"/>
        <v>4.0738970080632653</v>
      </c>
      <c r="F95" s="18">
        <f t="shared" si="211"/>
        <v>2.7204708899780217</v>
      </c>
      <c r="H95" s="18">
        <f t="shared" si="212"/>
        <v>3.8499901132430514</v>
      </c>
      <c r="I95" s="18">
        <f t="shared" si="213"/>
        <v>4.1993577065429832</v>
      </c>
      <c r="J95" s="18">
        <f t="shared" si="214"/>
        <v>6.6203900644561386</v>
      </c>
      <c r="L95" t="str">
        <f t="shared" si="255"/>
        <v>51 Skilled agricultural and related trades</v>
      </c>
      <c r="M95" s="18">
        <f t="shared" si="215"/>
        <v>-1.9602710897832498</v>
      </c>
      <c r="N95" s="18">
        <f t="shared" si="215"/>
        <v>-14.265973949944843</v>
      </c>
      <c r="O95" s="18">
        <f t="shared" si="215"/>
        <v>3.2001106866438311</v>
      </c>
      <c r="P95" s="18">
        <f t="shared" si="215"/>
        <v>3.9427326574735133</v>
      </c>
      <c r="Q95" s="18">
        <f t="shared" si="216"/>
        <v>2.4692266495716764</v>
      </c>
      <c r="S95" s="18">
        <f t="shared" si="217"/>
        <v>3.6946001288621799</v>
      </c>
      <c r="T95" s="18">
        <f t="shared" si="218"/>
        <v>3.4314066240392238</v>
      </c>
      <c r="U95" s="18">
        <f t="shared" si="219"/>
        <v>5.9569405029888722</v>
      </c>
      <c r="W95" t="str">
        <f t="shared" si="256"/>
        <v>51 Skilled agricultural and related trades</v>
      </c>
      <c r="X95" s="18">
        <f t="shared" si="220"/>
        <v>-3.9217546441647433</v>
      </c>
      <c r="Y95" s="18">
        <f t="shared" si="220"/>
        <v>-2.419684829640667</v>
      </c>
      <c r="Z95" s="18">
        <f t="shared" si="220"/>
        <v>2.4299951690471611</v>
      </c>
      <c r="AA95" s="18">
        <f t="shared" si="220"/>
        <v>3.0166147856377057</v>
      </c>
      <c r="AB95" s="18">
        <f t="shared" si="221"/>
        <v>2.4850860641756789</v>
      </c>
      <c r="AD95" s="18">
        <f t="shared" si="222"/>
        <v>2.8207025728780311</v>
      </c>
      <c r="AE95" s="18">
        <f t="shared" si="223"/>
        <v>4.1293579982324413</v>
      </c>
      <c r="AF95" s="18">
        <f t="shared" si="224"/>
        <v>5.8693112423664484</v>
      </c>
      <c r="AH95" t="str">
        <f t="shared" si="257"/>
        <v>51 Skilled agricultural and related trades</v>
      </c>
      <c r="AI95" s="18">
        <f t="shared" si="225"/>
        <v>-3.0721647226410131</v>
      </c>
      <c r="AJ95" s="18">
        <f t="shared" si="225"/>
        <v>-6.0557611309342008</v>
      </c>
      <c r="AK95" s="18">
        <f t="shared" si="225"/>
        <v>2.4786662386697467</v>
      </c>
      <c r="AL95" s="18">
        <f t="shared" si="225"/>
        <v>2.5704957857133115</v>
      </c>
      <c r="AM95" s="18">
        <f t="shared" si="226"/>
        <v>1.9803213993980995</v>
      </c>
      <c r="AO95" s="18">
        <f t="shared" si="227"/>
        <v>2.5398767973341618</v>
      </c>
      <c r="AP95" s="18">
        <f t="shared" si="228"/>
        <v>4.2068603673266702</v>
      </c>
      <c r="AQ95" s="18">
        <f t="shared" si="229"/>
        <v>5.7470843435149188</v>
      </c>
      <c r="AS95" t="str">
        <f t="shared" si="258"/>
        <v>51 Skilled agricultural and related trades</v>
      </c>
      <c r="AT95" s="18">
        <f t="shared" si="230"/>
        <v>-5.4264189957773823</v>
      </c>
      <c r="AU95" s="18">
        <f t="shared" si="230"/>
        <v>-15.165767666204133</v>
      </c>
      <c r="AV95" s="18">
        <f t="shared" si="230"/>
        <v>2.2442939976916598</v>
      </c>
      <c r="AW95" s="18">
        <f t="shared" si="230"/>
        <v>3.1779185887297334</v>
      </c>
      <c r="AX95" s="18">
        <f t="shared" si="231"/>
        <v>1.6341443318999005</v>
      </c>
      <c r="AZ95" s="18">
        <f t="shared" si="232"/>
        <v>2.8657669692077725</v>
      </c>
      <c r="BA95" s="18">
        <f t="shared" si="233"/>
        <v>3.9005348018627872</v>
      </c>
      <c r="BB95" s="18">
        <f t="shared" si="234"/>
        <v>5.7191773903336296</v>
      </c>
      <c r="BD95" t="str">
        <f t="shared" si="259"/>
        <v>51 Skilled agricultural and related trades</v>
      </c>
      <c r="BE95" s="18">
        <f t="shared" si="235"/>
        <v>-2.027068940253085</v>
      </c>
      <c r="BF95" s="18">
        <f t="shared" si="235"/>
        <v>-23.735967951796777</v>
      </c>
      <c r="BG95" s="18">
        <f t="shared" si="235"/>
        <v>0.37181230740757076</v>
      </c>
      <c r="BH95" s="18">
        <f t="shared" si="235"/>
        <v>0.34300091052699155</v>
      </c>
      <c r="BI95" s="18">
        <f t="shared" si="236"/>
        <v>-1.3543156220462427</v>
      </c>
      <c r="BK95" s="18">
        <f t="shared" si="237"/>
        <v>0.35260379045702894</v>
      </c>
      <c r="BL95" s="18">
        <f t="shared" si="238"/>
        <v>2.9889392529005354</v>
      </c>
      <c r="BM95" s="18">
        <f t="shared" si="239"/>
        <v>3.2244466351136758</v>
      </c>
      <c r="BO95" t="str">
        <f t="shared" si="260"/>
        <v>51 Skilled agricultural and related trades</v>
      </c>
      <c r="BP95" s="18">
        <f t="shared" si="240"/>
        <v>-1.5050634322290146</v>
      </c>
      <c r="BQ95" s="18">
        <f t="shared" si="240"/>
        <v>-28.09733912225062</v>
      </c>
      <c r="BR95" s="18">
        <f t="shared" si="240"/>
        <v>0.89790193227137216</v>
      </c>
      <c r="BS95" s="18">
        <f t="shared" si="240"/>
        <v>-0.77599832248343992</v>
      </c>
      <c r="BT95" s="18">
        <f t="shared" si="241"/>
        <v>-2.2436024657623732</v>
      </c>
      <c r="BV95" s="18">
        <f t="shared" si="242"/>
        <v>-0.2211401081036346</v>
      </c>
      <c r="BW95" s="18">
        <f t="shared" si="243"/>
        <v>3.1051771784211368</v>
      </c>
      <c r="BX95" s="18">
        <f t="shared" si="244"/>
        <v>2.9618756325512585</v>
      </c>
      <c r="BZ95" t="str">
        <f t="shared" si="261"/>
        <v>51 Skilled agricultural and related trades</v>
      </c>
      <c r="CA95" s="18">
        <f t="shared" si="245"/>
        <v>-5.7566622295238563</v>
      </c>
      <c r="CB95" s="18">
        <f t="shared" si="245"/>
        <v>-8.2363313477589841</v>
      </c>
      <c r="CC95" s="18">
        <f t="shared" si="245"/>
        <v>-1.4762835477618474</v>
      </c>
      <c r="CD95" s="18">
        <f t="shared" si="245"/>
        <v>-8.7974266397872203E-2</v>
      </c>
      <c r="CE95" s="18">
        <f t="shared" si="246"/>
        <v>-1.0514301991311203</v>
      </c>
      <c r="CG95" s="18">
        <f t="shared" si="247"/>
        <v>-0.55290417247865209</v>
      </c>
      <c r="CH95" s="18">
        <f t="shared" si="248"/>
        <v>2.4415957100449637</v>
      </c>
      <c r="CI95" s="18">
        <f t="shared" si="249"/>
        <v>2.0518514367591223</v>
      </c>
      <c r="CK95" t="str">
        <f t="shared" si="262"/>
        <v>51 Skilled agricultural and related trades</v>
      </c>
      <c r="CL95" s="18">
        <f t="shared" si="250"/>
        <v>-6.9295138837798369</v>
      </c>
      <c r="CM95" s="18">
        <f t="shared" si="250"/>
        <v>-20.546259058158533</v>
      </c>
      <c r="CN95" s="18">
        <f t="shared" si="250"/>
        <v>-7.3930652470704068</v>
      </c>
      <c r="CO95" s="18">
        <f t="shared" si="250"/>
        <v>-8.3624664677415907</v>
      </c>
      <c r="CP95" s="18">
        <f t="shared" si="251"/>
        <v>-8.8767683900906729</v>
      </c>
      <c r="CR95" s="18">
        <f t="shared" si="252"/>
        <v>-8.0404655172420227</v>
      </c>
      <c r="CS95" s="18">
        <f t="shared" si="253"/>
        <v>1.2957151582777326</v>
      </c>
      <c r="CT95" s="18">
        <f t="shared" si="254"/>
        <v>-4.5486479484397773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3.3232095549821761</v>
      </c>
      <c r="C96" s="18">
        <f t="shared" si="210"/>
        <v>-26.884430297087668</v>
      </c>
      <c r="D96" s="18">
        <f t="shared" si="210"/>
        <v>4.840576555940701</v>
      </c>
      <c r="E96" s="18">
        <f t="shared" si="210"/>
        <v>4.1366607242584452</v>
      </c>
      <c r="F96" s="18">
        <f t="shared" si="211"/>
        <v>2.0747521456868645</v>
      </c>
      <c r="H96" s="18">
        <f t="shared" si="212"/>
        <v>4.3707726283239268</v>
      </c>
      <c r="I96" s="18">
        <f t="shared" si="213"/>
        <v>3.1288511275920916</v>
      </c>
      <c r="J96" s="18">
        <f t="shared" si="214"/>
        <v>6.2625333503537828</v>
      </c>
      <c r="L96" t="str">
        <f t="shared" si="255"/>
        <v>52 Skilled metal, electrical and electronic trades</v>
      </c>
      <c r="M96" s="18">
        <f t="shared" si="215"/>
        <v>6.3590329491228337</v>
      </c>
      <c r="N96" s="18">
        <f t="shared" si="215"/>
        <v>-27.407493023263886</v>
      </c>
      <c r="O96" s="18">
        <f t="shared" si="215"/>
        <v>10.09471513667004</v>
      </c>
      <c r="P96" s="18">
        <f t="shared" si="215"/>
        <v>4.9222997613642017</v>
      </c>
      <c r="Q96" s="18">
        <f t="shared" si="216"/>
        <v>4.0878733580625104</v>
      </c>
      <c r="S96" s="18">
        <f t="shared" si="217"/>
        <v>6.6188575981766196</v>
      </c>
      <c r="T96" s="18">
        <f t="shared" si="218"/>
        <v>4.1401085122059422</v>
      </c>
      <c r="U96" s="18">
        <f t="shared" si="219"/>
        <v>8.6123122093627824</v>
      </c>
      <c r="W96" t="str">
        <f t="shared" si="256"/>
        <v>52 Skilled metal, electrical and electronic trades</v>
      </c>
      <c r="X96" s="18">
        <f t="shared" si="220"/>
        <v>-1.1608470352141853</v>
      </c>
      <c r="Y96" s="18">
        <f t="shared" si="220"/>
        <v>-19.546170682332807</v>
      </c>
      <c r="Z96" s="18">
        <f t="shared" si="220"/>
        <v>3.5622961211274173</v>
      </c>
      <c r="AA96" s="18">
        <f t="shared" si="220"/>
        <v>2.0199118724723242</v>
      </c>
      <c r="AB96" s="18">
        <f t="shared" si="221"/>
        <v>0.98928144450234345</v>
      </c>
      <c r="AD96" s="18">
        <f t="shared" si="222"/>
        <v>2.5314705580175012</v>
      </c>
      <c r="AE96" s="18">
        <f t="shared" si="223"/>
        <v>3.19805979504586</v>
      </c>
      <c r="AF96" s="18">
        <f t="shared" si="224"/>
        <v>4.9308896956798964</v>
      </c>
      <c r="AH96" t="str">
        <f t="shared" si="257"/>
        <v>52 Skilled metal, electrical and electronic trades</v>
      </c>
      <c r="AI96" s="18">
        <f t="shared" si="225"/>
        <v>-1.9368268823188761</v>
      </c>
      <c r="AJ96" s="18">
        <f t="shared" si="225"/>
        <v>-15.294355946726368</v>
      </c>
      <c r="AK96" s="18">
        <f t="shared" si="225"/>
        <v>2.6972910461689592</v>
      </c>
      <c r="AL96" s="18">
        <f t="shared" si="225"/>
        <v>2.2267284798314746</v>
      </c>
      <c r="AM96" s="18">
        <f t="shared" si="226"/>
        <v>1.1776282200808952</v>
      </c>
      <c r="AO96" s="18">
        <f t="shared" si="227"/>
        <v>2.3833426089739929</v>
      </c>
      <c r="AP96" s="18">
        <f t="shared" si="228"/>
        <v>2.8617419753179663</v>
      </c>
      <c r="AQ96" s="18">
        <f t="shared" si="229"/>
        <v>4.5551536744797616</v>
      </c>
      <c r="AS96" t="str">
        <f t="shared" si="258"/>
        <v>52 Skilled metal, electrical and electronic trades</v>
      </c>
      <c r="AT96" s="18">
        <f t="shared" si="230"/>
        <v>-2.8455406411304174</v>
      </c>
      <c r="AU96" s="18">
        <f t="shared" si="230"/>
        <v>-11.720781808885128</v>
      </c>
      <c r="AV96" s="18">
        <f t="shared" si="230"/>
        <v>0.84313949422325507</v>
      </c>
      <c r="AW96" s="18">
        <f t="shared" si="230"/>
        <v>1.1542725175702317</v>
      </c>
      <c r="AX96" s="18">
        <f t="shared" si="231"/>
        <v>0.20070706784482972</v>
      </c>
      <c r="AZ96" s="18">
        <f t="shared" si="232"/>
        <v>1.0504549953484377</v>
      </c>
      <c r="BA96" s="18">
        <f t="shared" si="233"/>
        <v>2.5747004006597685</v>
      </c>
      <c r="BB96" s="18">
        <f t="shared" si="234"/>
        <v>3.3273328640046396</v>
      </c>
      <c r="BD96" t="str">
        <f t="shared" si="259"/>
        <v>52 Skilled metal, electrical and electronic trades</v>
      </c>
      <c r="BE96" s="18">
        <f t="shared" si="235"/>
        <v>1.7892120506369569</v>
      </c>
      <c r="BF96" s="18">
        <f t="shared" si="235"/>
        <v>-15.591115367409303</v>
      </c>
      <c r="BG96" s="18">
        <f t="shared" si="235"/>
        <v>0.25518474438019911</v>
      </c>
      <c r="BH96" s="18">
        <f t="shared" si="235"/>
        <v>-0.24343121677927737</v>
      </c>
      <c r="BI96" s="18">
        <f t="shared" si="236"/>
        <v>-1.1256623215128436</v>
      </c>
      <c r="BK96" s="18">
        <f t="shared" si="237"/>
        <v>-7.7502046177180262E-2</v>
      </c>
      <c r="BL96" s="18">
        <f t="shared" si="238"/>
        <v>2.0280542013314307</v>
      </c>
      <c r="BM96" s="18">
        <f t="shared" si="239"/>
        <v>1.9696257675981821</v>
      </c>
      <c r="BO96" t="str">
        <f t="shared" si="260"/>
        <v>52 Skilled metal, electrical and electronic trades</v>
      </c>
      <c r="BP96" s="18">
        <f t="shared" si="240"/>
        <v>0.89237671178554745</v>
      </c>
      <c r="BQ96" s="18">
        <f t="shared" si="240"/>
        <v>-19.634925265221071</v>
      </c>
      <c r="BR96" s="18">
        <f t="shared" si="240"/>
        <v>0.30967429567572147</v>
      </c>
      <c r="BS96" s="18">
        <f t="shared" si="240"/>
        <v>-1.3995850957654432</v>
      </c>
      <c r="BT96" s="18">
        <f t="shared" si="241"/>
        <v>-2.1275286041506636</v>
      </c>
      <c r="BV96" s="18">
        <f t="shared" si="242"/>
        <v>-0.8330928847274599</v>
      </c>
      <c r="BW96" s="18">
        <f t="shared" si="243"/>
        <v>2.1097362336464531</v>
      </c>
      <c r="BX96" s="18">
        <f t="shared" si="244"/>
        <v>1.4977627249552761</v>
      </c>
      <c r="BZ96" t="str">
        <f t="shared" si="261"/>
        <v>52 Skilled metal, electrical and electronic trades</v>
      </c>
      <c r="CA96" s="18">
        <f t="shared" si="245"/>
        <v>-2.7579204493476728</v>
      </c>
      <c r="CB96" s="18">
        <f t="shared" si="245"/>
        <v>-11.73947199849793</v>
      </c>
      <c r="CC96" s="18">
        <f t="shared" si="245"/>
        <v>-3.6926378949559746</v>
      </c>
      <c r="CD96" s="18">
        <f t="shared" si="245"/>
        <v>-5.7967258917949955</v>
      </c>
      <c r="CE96" s="18">
        <f t="shared" si="246"/>
        <v>-5.5297106073655566</v>
      </c>
      <c r="CG96" s="18">
        <f t="shared" si="247"/>
        <v>-5.1005211686655834</v>
      </c>
      <c r="CH96" s="18">
        <f t="shared" si="248"/>
        <v>1.5183647347685403</v>
      </c>
      <c r="CI96" s="18">
        <f t="shared" si="249"/>
        <v>-2.2608722524162017</v>
      </c>
      <c r="CK96" t="str">
        <f t="shared" si="262"/>
        <v>52 Skilled metal, electrical and electronic trades</v>
      </c>
      <c r="CL96" s="18">
        <f t="shared" si="250"/>
        <v>-4.8799585767252074</v>
      </c>
      <c r="CM96" s="18">
        <f t="shared" si="250"/>
        <v>-20.158493961425215</v>
      </c>
      <c r="CN96" s="18">
        <f t="shared" si="250"/>
        <v>-8.9778262252270693</v>
      </c>
      <c r="CO96" s="18">
        <f t="shared" si="250"/>
        <v>-4.6970657915895941</v>
      </c>
      <c r="CP96" s="18">
        <f t="shared" si="251"/>
        <v>-7.0896243545632398</v>
      </c>
      <c r="CR96" s="18">
        <f t="shared" si="252"/>
        <v>-6.1459000946341602</v>
      </c>
      <c r="CS96" s="18">
        <f t="shared" si="253"/>
        <v>1.2144852223792135</v>
      </c>
      <c r="CT96" s="18">
        <f t="shared" si="254"/>
        <v>-3.514536720663064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-4.2019406547934901</v>
      </c>
      <c r="C97" s="18">
        <f t="shared" si="210"/>
        <v>-37.743019249426993</v>
      </c>
      <c r="D97" s="18">
        <f t="shared" si="210"/>
        <v>8.4247585468355091</v>
      </c>
      <c r="E97" s="18">
        <f t="shared" si="210"/>
        <v>0.7062032994600953</v>
      </c>
      <c r="F97" s="18">
        <f t="shared" si="211"/>
        <v>5.6501842227607568E-3</v>
      </c>
      <c r="H97" s="18">
        <f t="shared" si="212"/>
        <v>3.2159870172798755</v>
      </c>
      <c r="I97" s="18">
        <f t="shared" si="213"/>
        <v>3.1566040853462152</v>
      </c>
      <c r="J97" s="18">
        <f t="shared" si="214"/>
        <v>5.4020211505123372</v>
      </c>
      <c r="L97" t="str">
        <f t="shared" si="255"/>
        <v>53 Skilled construction and building trades</v>
      </c>
      <c r="M97" s="18">
        <f t="shared" si="215"/>
        <v>9.1190659259819498</v>
      </c>
      <c r="N97" s="18">
        <f t="shared" si="215"/>
        <v>-29.657851110761534</v>
      </c>
      <c r="O97" s="18">
        <f t="shared" si="215"/>
        <v>6.4359819131971419</v>
      </c>
      <c r="P97" s="18">
        <f t="shared" si="215"/>
        <v>3.6269817462884824</v>
      </c>
      <c r="Q97" s="18">
        <f t="shared" si="216"/>
        <v>1.9968254075592773</v>
      </c>
      <c r="S97" s="18">
        <f t="shared" si="217"/>
        <v>4.554979938138648</v>
      </c>
      <c r="T97" s="18">
        <f t="shared" si="218"/>
        <v>3.5134648755074327</v>
      </c>
      <c r="U97" s="18">
        <f t="shared" si="219"/>
        <v>6.6568134332858575</v>
      </c>
      <c r="W97" t="str">
        <f t="shared" si="256"/>
        <v>53 Skilled construction and building trades</v>
      </c>
      <c r="X97" s="18">
        <f t="shared" si="220"/>
        <v>-2.1211783478011115</v>
      </c>
      <c r="Y97" s="18">
        <f t="shared" si="220"/>
        <v>-20.205513626964954</v>
      </c>
      <c r="Z97" s="18">
        <f t="shared" si="220"/>
        <v>2.9054390424872567</v>
      </c>
      <c r="AA97" s="18">
        <f t="shared" si="220"/>
        <v>1.0888110640200788</v>
      </c>
      <c r="AB97" s="18">
        <f t="shared" si="221"/>
        <v>0.16124490702751348</v>
      </c>
      <c r="AD97" s="18">
        <f t="shared" si="222"/>
        <v>1.6907621848996301</v>
      </c>
      <c r="AE97" s="18">
        <f t="shared" si="223"/>
        <v>3.1214403663242019</v>
      </c>
      <c r="AF97" s="18">
        <f t="shared" si="224"/>
        <v>4.2675100793804432</v>
      </c>
      <c r="AH97" t="str">
        <f t="shared" si="257"/>
        <v>53 Skilled construction and building trades</v>
      </c>
      <c r="AI97" s="18">
        <f t="shared" si="225"/>
        <v>4.0369679115371371</v>
      </c>
      <c r="AJ97" s="18">
        <f t="shared" si="225"/>
        <v>-11.100815024515398</v>
      </c>
      <c r="AK97" s="18">
        <f t="shared" si="225"/>
        <v>2.8345030834600493</v>
      </c>
      <c r="AL97" s="18">
        <f t="shared" si="225"/>
        <v>1.5785530280038262</v>
      </c>
      <c r="AM97" s="18">
        <f t="shared" si="226"/>
        <v>1.1231912931236154</v>
      </c>
      <c r="AO97" s="18">
        <f t="shared" si="227"/>
        <v>1.9954893604726465</v>
      </c>
      <c r="AP97" s="18">
        <f t="shared" si="228"/>
        <v>3.3252845780889384</v>
      </c>
      <c r="AQ97" s="18">
        <f t="shared" si="229"/>
        <v>4.653626808931266</v>
      </c>
      <c r="AS97" t="str">
        <f t="shared" si="258"/>
        <v>53 Skilled construction and building trades</v>
      </c>
      <c r="AT97" s="18">
        <f t="shared" si="230"/>
        <v>2.8070996969953299</v>
      </c>
      <c r="AU97" s="18">
        <f t="shared" si="230"/>
        <v>-14.241511667044726</v>
      </c>
      <c r="AV97" s="18">
        <f t="shared" si="230"/>
        <v>2.3606253295266777</v>
      </c>
      <c r="AW97" s="18">
        <f t="shared" si="230"/>
        <v>0.37870615789326045</v>
      </c>
      <c r="AX97" s="18">
        <f t="shared" si="231"/>
        <v>5.1479052072700426E-3</v>
      </c>
      <c r="AZ97" s="18">
        <f t="shared" si="232"/>
        <v>1.0350449741114875</v>
      </c>
      <c r="BA97" s="18">
        <f t="shared" si="233"/>
        <v>3.0120942448384369</v>
      </c>
      <c r="BB97" s="18">
        <f t="shared" si="234"/>
        <v>3.7126879848021765</v>
      </c>
      <c r="BD97" t="str">
        <f t="shared" si="259"/>
        <v>53 Skilled construction and building trades</v>
      </c>
      <c r="BE97" s="18">
        <f t="shared" si="235"/>
        <v>5.0974078810763546</v>
      </c>
      <c r="BF97" s="18">
        <f t="shared" si="235"/>
        <v>-16.939668744001011</v>
      </c>
      <c r="BG97" s="18">
        <f t="shared" si="235"/>
        <v>-0.10595210555474077</v>
      </c>
      <c r="BH97" s="18">
        <f t="shared" si="235"/>
        <v>-1.1035625744979738</v>
      </c>
      <c r="BI97" s="18">
        <f t="shared" si="236"/>
        <v>-1.8690198051988016</v>
      </c>
      <c r="BK97" s="18">
        <f t="shared" si="237"/>
        <v>-0.77213767394900268</v>
      </c>
      <c r="BL97" s="18">
        <f t="shared" si="238"/>
        <v>2.1076321461742431</v>
      </c>
      <c r="BM97" s="18">
        <f t="shared" si="239"/>
        <v>1.539574042395575</v>
      </c>
      <c r="BO97" t="str">
        <f t="shared" si="260"/>
        <v>53 Skilled construction and building trades</v>
      </c>
      <c r="BP97" s="18">
        <f t="shared" si="240"/>
        <v>7.0140620114408581</v>
      </c>
      <c r="BQ97" s="18">
        <f t="shared" si="240"/>
        <v>-20.48746367199622</v>
      </c>
      <c r="BR97" s="18">
        <f t="shared" si="240"/>
        <v>1.9143491956576275</v>
      </c>
      <c r="BS97" s="18">
        <f t="shared" si="240"/>
        <v>-0.66696958504672832</v>
      </c>
      <c r="BT97" s="18">
        <f t="shared" si="241"/>
        <v>-1.2506328905954822</v>
      </c>
      <c r="BV97" s="18">
        <f t="shared" si="242"/>
        <v>0.18612250773104577</v>
      </c>
      <c r="BW97" s="18">
        <f t="shared" si="243"/>
        <v>2.7007386517232446</v>
      </c>
      <c r="BX97" s="18">
        <f t="shared" si="244"/>
        <v>2.8294515075294902</v>
      </c>
      <c r="BZ97" t="str">
        <f t="shared" si="261"/>
        <v>53 Skilled construction and building trades</v>
      </c>
      <c r="CA97" s="18">
        <f t="shared" si="245"/>
        <v>0.69960268635469447</v>
      </c>
      <c r="CB97" s="18">
        <f t="shared" si="245"/>
        <v>-12.536699916950401</v>
      </c>
      <c r="CC97" s="18">
        <f t="shared" si="245"/>
        <v>-3.111900963937908</v>
      </c>
      <c r="CD97" s="18">
        <f t="shared" si="245"/>
        <v>-3.5581853405916464</v>
      </c>
      <c r="CE97" s="18">
        <f t="shared" si="246"/>
        <v>-4.0070174504518103</v>
      </c>
      <c r="CG97" s="18">
        <f t="shared" si="247"/>
        <v>-3.4096527580942837</v>
      </c>
      <c r="CH97" s="18">
        <f t="shared" si="248"/>
        <v>1.8088009168132579</v>
      </c>
      <c r="CI97" s="18">
        <f t="shared" si="249"/>
        <v>-0.67923980772613968</v>
      </c>
      <c r="CK97" t="str">
        <f t="shared" si="262"/>
        <v>53 Skilled construction and building trades</v>
      </c>
      <c r="CL97" s="18">
        <f t="shared" si="250"/>
        <v>0.99495459256446761</v>
      </c>
      <c r="CM97" s="18">
        <f t="shared" si="250"/>
        <v>-17.586898766424042</v>
      </c>
      <c r="CN97" s="18">
        <f t="shared" si="250"/>
        <v>-12.461441143257568</v>
      </c>
      <c r="CO97" s="18">
        <f t="shared" si="250"/>
        <v>-15.38149236641747</v>
      </c>
      <c r="CP97" s="18">
        <f t="shared" si="251"/>
        <v>-14.620633657687886</v>
      </c>
      <c r="CR97" s="18">
        <f t="shared" si="252"/>
        <v>-14.41912839008257</v>
      </c>
      <c r="CS97" s="18">
        <f t="shared" si="253"/>
        <v>0.77625668161371841</v>
      </c>
      <c r="CT97" s="18">
        <f t="shared" si="254"/>
        <v>-9.6087496454307697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-3.9756024053116956E-2</v>
      </c>
      <c r="C98" s="18">
        <f t="shared" si="210"/>
        <v>-7.5562440848895518</v>
      </c>
      <c r="D98" s="18">
        <f t="shared" si="210"/>
        <v>6.6507984180450119</v>
      </c>
      <c r="E98" s="18">
        <f t="shared" si="210"/>
        <v>3.3752658207268693</v>
      </c>
      <c r="F98" s="18">
        <f t="shared" si="211"/>
        <v>3.6612718836297686</v>
      </c>
      <c r="H98" s="18">
        <f t="shared" si="212"/>
        <v>4.4557768277556642</v>
      </c>
      <c r="I98" s="18">
        <f t="shared" si="213"/>
        <v>3.6864759099178634</v>
      </c>
      <c r="J98" s="18">
        <f t="shared" si="214"/>
        <v>6.6972782511269369</v>
      </c>
      <c r="L98" t="str">
        <f t="shared" si="255"/>
        <v>54 Textiles, printing and other skilled trades</v>
      </c>
      <c r="M98" s="18">
        <f t="shared" si="215"/>
        <v>6.0277546213598265</v>
      </c>
      <c r="N98" s="18">
        <f t="shared" si="215"/>
        <v>9.198210053138034</v>
      </c>
      <c r="O98" s="18">
        <f t="shared" si="215"/>
        <v>5.9132767602665615</v>
      </c>
      <c r="P98" s="18">
        <f t="shared" si="215"/>
        <v>5.9094918795778772</v>
      </c>
      <c r="Q98" s="18">
        <f t="shared" si="216"/>
        <v>6.1132886038846035</v>
      </c>
      <c r="S98" s="18">
        <f t="shared" si="217"/>
        <v>5.9107534914454973</v>
      </c>
      <c r="T98" s="18">
        <f t="shared" si="218"/>
        <v>4.1606982805564741</v>
      </c>
      <c r="U98" s="18">
        <f t="shared" si="219"/>
        <v>8.0845140697550555</v>
      </c>
      <c r="W98" t="str">
        <f t="shared" si="256"/>
        <v>54 Textiles, printing and other skilled trades</v>
      </c>
      <c r="X98" s="18">
        <f t="shared" si="220"/>
        <v>-3.8042536406077576</v>
      </c>
      <c r="Y98" s="18">
        <f t="shared" si="220"/>
        <v>12.408317427539494</v>
      </c>
      <c r="Z98" s="18">
        <f t="shared" si="220"/>
        <v>3.9907973553199083</v>
      </c>
      <c r="AA98" s="18">
        <f t="shared" si="220"/>
        <v>2.7662233406664294</v>
      </c>
      <c r="AB98" s="18">
        <f t="shared" si="221"/>
        <v>3.7271175547615165</v>
      </c>
      <c r="AD98" s="18">
        <f t="shared" si="222"/>
        <v>3.1728039763217364</v>
      </c>
      <c r="AE98" s="18">
        <f t="shared" si="223"/>
        <v>3.7457056286182011</v>
      </c>
      <c r="AF98" s="18">
        <f t="shared" si="224"/>
        <v>5.8121846830827106</v>
      </c>
      <c r="AH98" t="str">
        <f t="shared" si="257"/>
        <v>54 Textiles, printing and other skilled trades</v>
      </c>
      <c r="AI98" s="18">
        <f t="shared" si="225"/>
        <v>-5.3834701361475945</v>
      </c>
      <c r="AJ98" s="18">
        <f t="shared" si="225"/>
        <v>25.716724748625495</v>
      </c>
      <c r="AK98" s="18">
        <f t="shared" si="225"/>
        <v>1.5916918498466881</v>
      </c>
      <c r="AL98" s="18">
        <f t="shared" si="225"/>
        <v>2.6836685681126404</v>
      </c>
      <c r="AM98" s="18">
        <f t="shared" si="226"/>
        <v>3.6438677692317345</v>
      </c>
      <c r="AO98" s="18">
        <f t="shared" si="227"/>
        <v>2.3183783745325703</v>
      </c>
      <c r="AP98" s="18">
        <f t="shared" si="228"/>
        <v>3.546810748587359</v>
      </c>
      <c r="AQ98" s="18">
        <f t="shared" si="229"/>
        <v>5.0607004250192489</v>
      </c>
      <c r="AS98" t="str">
        <f t="shared" si="258"/>
        <v>54 Textiles, printing and other skilled trades</v>
      </c>
      <c r="AT98" s="18">
        <f t="shared" si="230"/>
        <v>-5.4320240703659151</v>
      </c>
      <c r="AU98" s="18">
        <f t="shared" si="230"/>
        <v>17.354373571009262</v>
      </c>
      <c r="AV98" s="18">
        <f t="shared" si="230"/>
        <v>1.5952787961605264</v>
      </c>
      <c r="AW98" s="18">
        <f t="shared" si="230"/>
        <v>1.8300144835037946</v>
      </c>
      <c r="AX98" s="18">
        <f t="shared" si="231"/>
        <v>2.6630258757128544</v>
      </c>
      <c r="AZ98" s="18">
        <f t="shared" si="232"/>
        <v>1.7517090543734071</v>
      </c>
      <c r="BA98" s="18">
        <f t="shared" si="233"/>
        <v>3.2621929475100009</v>
      </c>
      <c r="BB98" s="18">
        <f t="shared" si="234"/>
        <v>4.4305616708229634</v>
      </c>
      <c r="BD98" t="str">
        <f t="shared" si="259"/>
        <v>54 Textiles, printing and other skilled trades</v>
      </c>
      <c r="BE98" s="18">
        <f t="shared" si="235"/>
        <v>-0.55739315983767135</v>
      </c>
      <c r="BF98" s="18">
        <f t="shared" si="235"/>
        <v>-3.362373839766275</v>
      </c>
      <c r="BG98" s="18">
        <f t="shared" si="235"/>
        <v>2.6767926044554136</v>
      </c>
      <c r="BH98" s="18">
        <f t="shared" si="235"/>
        <v>0.20190872428733631</v>
      </c>
      <c r="BI98" s="18">
        <f t="shared" si="236"/>
        <v>0.74052948286713605</v>
      </c>
      <c r="BK98" s="18">
        <f t="shared" si="237"/>
        <v>1.0201698085064548</v>
      </c>
      <c r="BL98" s="18">
        <f t="shared" si="238"/>
        <v>2.5858462436259444</v>
      </c>
      <c r="BM98" s="18">
        <f t="shared" si="239"/>
        <v>3.3152692797713712</v>
      </c>
      <c r="BO98" t="str">
        <f t="shared" si="260"/>
        <v>54 Textiles, printing and other skilled trades</v>
      </c>
      <c r="BP98" s="18">
        <f t="shared" si="240"/>
        <v>-2.697846321717301</v>
      </c>
      <c r="BQ98" s="18">
        <f t="shared" si="240"/>
        <v>-4.0600876441644118</v>
      </c>
      <c r="BR98" s="18">
        <f t="shared" si="240"/>
        <v>1.0541039216056314</v>
      </c>
      <c r="BS98" s="18">
        <f t="shared" si="240"/>
        <v>0.30726476022346905</v>
      </c>
      <c r="BT98" s="18">
        <f t="shared" si="241"/>
        <v>0.26071810713428345</v>
      </c>
      <c r="BV98" s="18">
        <f t="shared" si="242"/>
        <v>0.55559584576692078</v>
      </c>
      <c r="BW98" s="18">
        <f t="shared" si="243"/>
        <v>2.3819402882586882</v>
      </c>
      <c r="BX98" s="18">
        <f t="shared" si="244"/>
        <v>2.7861063198946434</v>
      </c>
      <c r="BZ98" t="str">
        <f t="shared" si="261"/>
        <v>54 Textiles, printing and other skilled trades</v>
      </c>
      <c r="CA98" s="18">
        <f t="shared" si="245"/>
        <v>-4.1225823065324629</v>
      </c>
      <c r="CB98" s="18">
        <f t="shared" si="245"/>
        <v>-1.0679186222887216</v>
      </c>
      <c r="CC98" s="18">
        <f t="shared" si="245"/>
        <v>-0.75076730996515018</v>
      </c>
      <c r="CD98" s="18">
        <f t="shared" si="245"/>
        <v>-4.1392156436497629</v>
      </c>
      <c r="CE98" s="18">
        <f t="shared" si="246"/>
        <v>-2.9017461723430671</v>
      </c>
      <c r="CG98" s="18">
        <f t="shared" si="247"/>
        <v>-3.0227856962209643</v>
      </c>
      <c r="CH98" s="18">
        <f t="shared" si="248"/>
        <v>1.8734831807392549</v>
      </c>
      <c r="CI98" s="18">
        <f t="shared" si="249"/>
        <v>-0.32692528545519295</v>
      </c>
      <c r="CK98" t="str">
        <f t="shared" si="262"/>
        <v>54 Textiles, printing and other skilled trades</v>
      </c>
      <c r="CL98" s="18">
        <f t="shared" si="250"/>
        <v>-6.8332465225686594</v>
      </c>
      <c r="CM98" s="18">
        <f t="shared" si="250"/>
        <v>7.047253024394684</v>
      </c>
      <c r="CN98" s="18">
        <f t="shared" si="250"/>
        <v>-10.549839858891886</v>
      </c>
      <c r="CO98" s="18">
        <f t="shared" si="250"/>
        <v>-2.9632470222721419</v>
      </c>
      <c r="CP98" s="18">
        <f t="shared" si="251"/>
        <v>-4.8184591523233848</v>
      </c>
      <c r="CR98" s="18">
        <f t="shared" si="252"/>
        <v>-5.5610366173942989</v>
      </c>
      <c r="CS98" s="18">
        <f t="shared" si="253"/>
        <v>1.176331567044997</v>
      </c>
      <c r="CT98" s="18">
        <f t="shared" si="254"/>
        <v>-3.1821014658624192</v>
      </c>
    </row>
    <row r="99" spans="1:98" x14ac:dyDescent="0.2">
      <c r="A99" t="str">
        <f t="shared" si="209"/>
        <v>61 Caring personal service occupations</v>
      </c>
      <c r="B99" s="18">
        <f t="shared" si="210"/>
        <v>8.5643618833682424</v>
      </c>
      <c r="C99" s="18">
        <f t="shared" si="210"/>
        <v>-0.59985778584508154</v>
      </c>
      <c r="D99" s="18">
        <f t="shared" si="210"/>
        <v>6.6058507941225475</v>
      </c>
      <c r="E99" s="18">
        <f t="shared" si="210"/>
        <v>6.0118549855677994</v>
      </c>
      <c r="F99" s="18">
        <f t="shared" si="211"/>
        <v>5.7705552345775235</v>
      </c>
      <c r="H99" s="18">
        <f t="shared" si="212"/>
        <v>6.209484932793452</v>
      </c>
      <c r="I99" s="18">
        <f t="shared" si="213"/>
        <v>4.2960645895930183</v>
      </c>
      <c r="J99" s="18">
        <f t="shared" si="214"/>
        <v>8.3891033107535549</v>
      </c>
      <c r="L99" t="str">
        <f t="shared" si="255"/>
        <v>61 Caring personal service occupations</v>
      </c>
      <c r="M99" s="18">
        <f t="shared" si="215"/>
        <v>10.73767819532101</v>
      </c>
      <c r="N99" s="18">
        <f t="shared" si="215"/>
        <v>2.0606128474742746</v>
      </c>
      <c r="O99" s="18">
        <f t="shared" si="215"/>
        <v>7.6287774791647278</v>
      </c>
      <c r="P99" s="18">
        <f t="shared" si="215"/>
        <v>6.6773641729088951</v>
      </c>
      <c r="Q99" s="18">
        <f t="shared" si="216"/>
        <v>6.6783858561853426</v>
      </c>
      <c r="S99" s="18">
        <f t="shared" si="217"/>
        <v>6.9935637766149528</v>
      </c>
      <c r="T99" s="18">
        <f t="shared" si="218"/>
        <v>4.7468983415707822</v>
      </c>
      <c r="U99" s="18">
        <f t="shared" si="219"/>
        <v>9.2340033674584543</v>
      </c>
      <c r="W99" t="str">
        <f t="shared" si="256"/>
        <v>61 Caring personal service occupations</v>
      </c>
      <c r="X99" s="18">
        <f t="shared" si="220"/>
        <v>0.48380397861507163</v>
      </c>
      <c r="Y99" s="18">
        <f t="shared" si="220"/>
        <v>16.244962486445292</v>
      </c>
      <c r="Z99" s="18">
        <f t="shared" si="220"/>
        <v>2.748032226012076</v>
      </c>
      <c r="AA99" s="18">
        <f t="shared" si="220"/>
        <v>2.6375192567973382</v>
      </c>
      <c r="AB99" s="18">
        <f t="shared" si="221"/>
        <v>3.4740501362309439</v>
      </c>
      <c r="AD99" s="18">
        <f t="shared" si="222"/>
        <v>2.6743436996933934</v>
      </c>
      <c r="AE99" s="18">
        <f t="shared" si="223"/>
        <v>4.1278907759768613</v>
      </c>
      <c r="AF99" s="18">
        <f t="shared" si="224"/>
        <v>5.7712552452796828</v>
      </c>
      <c r="AH99" t="str">
        <f t="shared" si="257"/>
        <v>61 Caring personal service occupations</v>
      </c>
      <c r="AI99" s="18">
        <f t="shared" si="225"/>
        <v>-2.1334787709826553</v>
      </c>
      <c r="AJ99" s="18">
        <f t="shared" si="225"/>
        <v>18.097995968247147</v>
      </c>
      <c r="AK99" s="18">
        <f t="shared" si="225"/>
        <v>-0.82378977662869168</v>
      </c>
      <c r="AL99" s="18">
        <f t="shared" si="225"/>
        <v>1.0866195107117615</v>
      </c>
      <c r="AM99" s="18">
        <f t="shared" si="226"/>
        <v>1.4672874246335565</v>
      </c>
      <c r="AO99" s="18">
        <f t="shared" si="227"/>
        <v>0.44576216681999625</v>
      </c>
      <c r="AP99" s="18">
        <f t="shared" si="228"/>
        <v>3.1804522152376613</v>
      </c>
      <c r="AQ99" s="18">
        <f t="shared" si="229"/>
        <v>3.4713561604426513</v>
      </c>
      <c r="AS99" t="str">
        <f t="shared" si="258"/>
        <v>61 Caring personal service occupations</v>
      </c>
      <c r="AT99" s="18">
        <f t="shared" si="230"/>
        <v>-0.33200172273130102</v>
      </c>
      <c r="AU99" s="18">
        <f t="shared" si="230"/>
        <v>15.789348832713546</v>
      </c>
      <c r="AV99" s="18">
        <f t="shared" si="230"/>
        <v>-0.33924624985240959</v>
      </c>
      <c r="AW99" s="18">
        <f t="shared" si="230"/>
        <v>1.4864201903955543</v>
      </c>
      <c r="AX99" s="18">
        <f t="shared" si="231"/>
        <v>1.7473364487509802</v>
      </c>
      <c r="AZ99" s="18">
        <f t="shared" si="232"/>
        <v>0.8741786413486663</v>
      </c>
      <c r="BA99" s="18">
        <f t="shared" si="233"/>
        <v>3.3214603363638018</v>
      </c>
      <c r="BB99" s="18">
        <f t="shared" si="234"/>
        <v>3.8876538972265395</v>
      </c>
      <c r="BD99" t="str">
        <f t="shared" si="259"/>
        <v>61 Caring personal service occupations</v>
      </c>
      <c r="BE99" s="18">
        <f t="shared" si="235"/>
        <v>4.0976670752682631</v>
      </c>
      <c r="BF99" s="18">
        <f t="shared" si="235"/>
        <v>-5.6709898159140293</v>
      </c>
      <c r="BG99" s="18">
        <f t="shared" si="235"/>
        <v>1.2541789107618939</v>
      </c>
      <c r="BH99" s="18">
        <f t="shared" si="235"/>
        <v>0.81502910219841684</v>
      </c>
      <c r="BI99" s="18">
        <f t="shared" si="236"/>
        <v>0.53335557173728176</v>
      </c>
      <c r="BK99" s="18">
        <f t="shared" si="237"/>
        <v>0.96120033631135193</v>
      </c>
      <c r="BL99" s="18">
        <f t="shared" si="238"/>
        <v>3.2259460376520499</v>
      </c>
      <c r="BM99" s="18">
        <f t="shared" si="239"/>
        <v>3.8576643707787017</v>
      </c>
      <c r="BO99" t="str">
        <f t="shared" si="260"/>
        <v>61 Caring personal service occupations</v>
      </c>
      <c r="BP99" s="18">
        <f t="shared" si="240"/>
        <v>1.2151081967775479</v>
      </c>
      <c r="BQ99" s="18">
        <f t="shared" si="240"/>
        <v>-18.403387696394169</v>
      </c>
      <c r="BR99" s="18">
        <f t="shared" si="240"/>
        <v>0.23015332411335798</v>
      </c>
      <c r="BS99" s="18">
        <f t="shared" si="240"/>
        <v>-1.9629909577250193</v>
      </c>
      <c r="BT99" s="18">
        <f t="shared" si="241"/>
        <v>-2.4088828366115256</v>
      </c>
      <c r="BV99" s="18">
        <f t="shared" si="242"/>
        <v>-1.2373274304393167</v>
      </c>
      <c r="BW99" s="18">
        <f t="shared" si="243"/>
        <v>2.7232470822591281</v>
      </c>
      <c r="BX99" s="18">
        <f t="shared" si="244"/>
        <v>1.8988562640993356</v>
      </c>
      <c r="BZ99" t="str">
        <f t="shared" si="261"/>
        <v>61 Caring personal service occupations</v>
      </c>
      <c r="CA99" s="18">
        <f t="shared" si="245"/>
        <v>-12.74811143358604</v>
      </c>
      <c r="CB99" s="18">
        <f t="shared" si="245"/>
        <v>-19.738692442391471</v>
      </c>
      <c r="CC99" s="18">
        <f t="shared" si="245"/>
        <v>-6.3112768409728792</v>
      </c>
      <c r="CD99" s="18">
        <f t="shared" si="245"/>
        <v>-2.9393299157424724</v>
      </c>
      <c r="CE99" s="18">
        <f t="shared" si="246"/>
        <v>-5.1393753195119523</v>
      </c>
      <c r="CG99" s="18">
        <f t="shared" si="247"/>
        <v>-4.076585350632012</v>
      </c>
      <c r="CH99" s="18">
        <f t="shared" si="248"/>
        <v>1.3978795047293602</v>
      </c>
      <c r="CI99" s="18">
        <f t="shared" si="249"/>
        <v>-1.7517850674726998</v>
      </c>
      <c r="CK99" t="str">
        <f t="shared" si="262"/>
        <v>61 Caring personal service occupations</v>
      </c>
      <c r="CL99" s="18">
        <f t="shared" si="250"/>
        <v>-6.4152372427403126</v>
      </c>
      <c r="CM99" s="18">
        <f t="shared" si="250"/>
        <v>4.6560798508362256</v>
      </c>
      <c r="CN99" s="18">
        <f t="shared" si="250"/>
        <v>-4.8038741063543995</v>
      </c>
      <c r="CO99" s="18">
        <f t="shared" si="250"/>
        <v>-2.7541452411623424</v>
      </c>
      <c r="CP99" s="18">
        <f t="shared" si="251"/>
        <v>-2.9549834304351763</v>
      </c>
      <c r="CR99" s="18">
        <f t="shared" si="252"/>
        <v>-3.4422456308096039</v>
      </c>
      <c r="CS99" s="18">
        <f t="shared" si="253"/>
        <v>1.3607949159274213</v>
      </c>
      <c r="CT99" s="18">
        <f t="shared" si="254"/>
        <v>-1.3460013186818887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16.190262310872416</v>
      </c>
      <c r="C100" s="18">
        <f t="shared" si="210"/>
        <v>4.3008470219626949</v>
      </c>
      <c r="D100" s="18">
        <f t="shared" si="210"/>
        <v>7.204956295535303</v>
      </c>
      <c r="E100" s="18">
        <f t="shared" si="210"/>
        <v>6.2910402862244474</v>
      </c>
      <c r="F100" s="18">
        <f t="shared" si="211"/>
        <v>6.449970575360231</v>
      </c>
      <c r="H100" s="18">
        <f t="shared" si="212"/>
        <v>6.5948099840246854</v>
      </c>
      <c r="I100" s="18">
        <f t="shared" si="213"/>
        <v>4.6013410379753594</v>
      </c>
      <c r="J100" s="18">
        <f t="shared" si="214"/>
        <v>8.8540898053513395</v>
      </c>
      <c r="L100" t="str">
        <f t="shared" si="255"/>
        <v>62 Leisure, travel and related personal service occupations</v>
      </c>
      <c r="M100" s="18">
        <f t="shared" si="215"/>
        <v>6.7774616403962984</v>
      </c>
      <c r="N100" s="18">
        <f t="shared" si="215"/>
        <v>-0.23597734197920994</v>
      </c>
      <c r="O100" s="18">
        <f t="shared" si="215"/>
        <v>2.452626246834444</v>
      </c>
      <c r="P100" s="18">
        <f t="shared" si="215"/>
        <v>6.0384649848423733</v>
      </c>
      <c r="Q100" s="18">
        <f t="shared" si="216"/>
        <v>4.5054607926519274</v>
      </c>
      <c r="S100" s="18">
        <f t="shared" si="217"/>
        <v>4.829453082173818</v>
      </c>
      <c r="T100" s="18">
        <f t="shared" si="218"/>
        <v>3.7475770001888398</v>
      </c>
      <c r="U100" s="18">
        <f t="shared" si="219"/>
        <v>7.016261771046195</v>
      </c>
      <c r="W100" t="str">
        <f t="shared" si="256"/>
        <v>62 Leisure, travel and related personal service occupations</v>
      </c>
      <c r="X100" s="18">
        <f t="shared" si="220"/>
        <v>1.0073371090423722</v>
      </c>
      <c r="Y100" s="18">
        <f t="shared" si="220"/>
        <v>6.7304340444830135</v>
      </c>
      <c r="Z100" s="18">
        <f t="shared" si="220"/>
        <v>2.4427019076383782</v>
      </c>
      <c r="AA100" s="18">
        <f t="shared" si="220"/>
        <v>3.7161846854449454</v>
      </c>
      <c r="AB100" s="18">
        <f t="shared" si="221"/>
        <v>3.5016849890668444</v>
      </c>
      <c r="AD100" s="18">
        <f t="shared" si="222"/>
        <v>3.2899410876699786</v>
      </c>
      <c r="AE100" s="18">
        <f t="shared" si="223"/>
        <v>3.9922214148240043</v>
      </c>
      <c r="AF100" s="18">
        <f t="shared" si="224"/>
        <v>6.0804526148733551</v>
      </c>
      <c r="AH100" t="str">
        <f t="shared" si="257"/>
        <v>62 Leisure, travel and related personal service occupations</v>
      </c>
      <c r="AI100" s="18">
        <f t="shared" si="225"/>
        <v>0.80802790136762503</v>
      </c>
      <c r="AJ100" s="18">
        <f t="shared" si="225"/>
        <v>8.8477308680375177</v>
      </c>
      <c r="AK100" s="18">
        <f t="shared" si="225"/>
        <v>0.59727837609637735</v>
      </c>
      <c r="AL100" s="18">
        <f t="shared" si="225"/>
        <v>3.2053221619157357</v>
      </c>
      <c r="AM100" s="18">
        <f t="shared" si="226"/>
        <v>2.7243063017090119</v>
      </c>
      <c r="AO100" s="18">
        <f t="shared" si="227"/>
        <v>2.3285467263567838</v>
      </c>
      <c r="AP100" s="18">
        <f t="shared" si="228"/>
        <v>3.6964603000089413</v>
      </c>
      <c r="AQ100" s="18">
        <f t="shared" si="229"/>
        <v>5.1899815924634884</v>
      </c>
      <c r="AS100" t="str">
        <f t="shared" si="258"/>
        <v>62 Leisure, travel and related personal service occupations</v>
      </c>
      <c r="AT100" s="18">
        <f t="shared" si="230"/>
        <v>0.65216917484489656</v>
      </c>
      <c r="AU100" s="18">
        <f t="shared" si="230"/>
        <v>12.277597382610651</v>
      </c>
      <c r="AV100" s="18">
        <f t="shared" si="230"/>
        <v>1.2474218727214215</v>
      </c>
      <c r="AW100" s="18">
        <f t="shared" si="230"/>
        <v>3.539119641530486</v>
      </c>
      <c r="AX100" s="18">
        <f t="shared" si="231"/>
        <v>3.3394399562471699</v>
      </c>
      <c r="AZ100" s="18">
        <f t="shared" si="232"/>
        <v>2.7695140859343548</v>
      </c>
      <c r="BA100" s="18">
        <f t="shared" si="233"/>
        <v>3.8282037173247074</v>
      </c>
      <c r="BB100" s="18">
        <f t="shared" si="234"/>
        <v>5.5965365683394497</v>
      </c>
      <c r="BD100" t="str">
        <f t="shared" si="259"/>
        <v>62 Leisure, travel and related personal service occupations</v>
      </c>
      <c r="BE100" s="18">
        <f t="shared" si="235"/>
        <v>-2.0862880143955653</v>
      </c>
      <c r="BF100" s="18">
        <f t="shared" si="235"/>
        <v>-10.910742742153944</v>
      </c>
      <c r="BG100" s="18">
        <f t="shared" si="235"/>
        <v>-2.2083460977196379</v>
      </c>
      <c r="BH100" s="18">
        <f t="shared" si="235"/>
        <v>-1.1458228045955976</v>
      </c>
      <c r="BI100" s="18">
        <f t="shared" si="236"/>
        <v>-2.1174478568076194</v>
      </c>
      <c r="BK100" s="18">
        <f t="shared" si="237"/>
        <v>-1.5012738026140116</v>
      </c>
      <c r="BL100" s="18">
        <f t="shared" si="238"/>
        <v>2.227809962827898</v>
      </c>
      <c r="BM100" s="18">
        <f t="shared" si="239"/>
        <v>1.1588991532514026</v>
      </c>
      <c r="BO100" t="str">
        <f t="shared" si="260"/>
        <v>62 Leisure, travel and related personal service occupations</v>
      </c>
      <c r="BP100" s="18">
        <f t="shared" si="240"/>
        <v>-1.3756842606460595</v>
      </c>
      <c r="BQ100" s="18">
        <f t="shared" si="240"/>
        <v>-19.427612046305896</v>
      </c>
      <c r="BR100" s="18">
        <f t="shared" si="240"/>
        <v>-1.4503825112370694</v>
      </c>
      <c r="BS100" s="18">
        <f t="shared" si="240"/>
        <v>-1.703000010989153</v>
      </c>
      <c r="BT100" s="18">
        <f t="shared" si="241"/>
        <v>-2.8391123057197709</v>
      </c>
      <c r="BV100" s="18">
        <f t="shared" si="242"/>
        <v>-1.6188662096017437</v>
      </c>
      <c r="BW100" s="18">
        <f t="shared" si="243"/>
        <v>2.4517434393149129</v>
      </c>
      <c r="BX100" s="18">
        <f t="shared" si="244"/>
        <v>1.3397671916504761</v>
      </c>
      <c r="BZ100" t="str">
        <f t="shared" si="261"/>
        <v>62 Leisure, travel and related personal service occupations</v>
      </c>
      <c r="CA100" s="18">
        <f t="shared" si="245"/>
        <v>-1.090810881525095</v>
      </c>
      <c r="CB100" s="18">
        <f t="shared" si="245"/>
        <v>-15.770812415237668</v>
      </c>
      <c r="CC100" s="18">
        <f t="shared" si="245"/>
        <v>-3.2817332990830228</v>
      </c>
      <c r="CD100" s="18">
        <f t="shared" si="245"/>
        <v>-4.5826006393593914</v>
      </c>
      <c r="CE100" s="18">
        <f t="shared" si="246"/>
        <v>-4.9219960376369336</v>
      </c>
      <c r="CG100" s="18">
        <f t="shared" si="247"/>
        <v>-4.1509339898794355</v>
      </c>
      <c r="CH100" s="18">
        <f t="shared" si="248"/>
        <v>1.892793207307486</v>
      </c>
      <c r="CI100" s="18">
        <f t="shared" si="249"/>
        <v>-1.0447366429475302</v>
      </c>
      <c r="CK100" t="str">
        <f t="shared" si="262"/>
        <v>62 Leisure, travel and related personal service occupations</v>
      </c>
      <c r="CL100" s="18">
        <f t="shared" si="250"/>
        <v>-6.3433041440664084</v>
      </c>
      <c r="CM100" s="18">
        <f t="shared" si="250"/>
        <v>-0.42450058253481471</v>
      </c>
      <c r="CN100" s="18">
        <f t="shared" si="250"/>
        <v>-12.620462223614147</v>
      </c>
      <c r="CO100" s="18">
        <f t="shared" si="250"/>
        <v>-5.5475034062578814</v>
      </c>
      <c r="CP100" s="18">
        <f t="shared" si="251"/>
        <v>-7.5124070808421761</v>
      </c>
      <c r="CR100" s="18">
        <f t="shared" si="252"/>
        <v>-7.9665839585536631</v>
      </c>
      <c r="CS100" s="18">
        <f t="shared" si="253"/>
        <v>0.96527741693794855</v>
      </c>
      <c r="CT100" s="18">
        <f t="shared" si="254"/>
        <v>-5.2852517771677547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9.9238673253853715</v>
      </c>
      <c r="C101" s="18">
        <f t="shared" si="210"/>
        <v>-21.587907097572035</v>
      </c>
      <c r="D101" s="18">
        <f t="shared" si="210"/>
        <v>8.7297211805930974</v>
      </c>
      <c r="E101" s="18">
        <f t="shared" si="210"/>
        <v>4.762082307395743</v>
      </c>
      <c r="F101" s="18">
        <f t="shared" si="211"/>
        <v>4.0843303484243698</v>
      </c>
      <c r="H101" s="18">
        <f t="shared" si="212"/>
        <v>6.0682750638721528</v>
      </c>
      <c r="I101" s="18">
        <f t="shared" si="213"/>
        <v>4.549858962839437</v>
      </c>
      <c r="J101" s="18">
        <f t="shared" si="214"/>
        <v>8.4343061321828792</v>
      </c>
      <c r="L101" t="str">
        <f t="shared" si="255"/>
        <v>63 Community and civil enforcement occupations</v>
      </c>
      <c r="M101" s="18">
        <f t="shared" si="215"/>
        <v>4.1673887967824452</v>
      </c>
      <c r="N101" s="18">
        <f t="shared" si="215"/>
        <v>2.5238136537865552</v>
      </c>
      <c r="O101" s="18">
        <f t="shared" si="215"/>
        <v>1.2631481457672233</v>
      </c>
      <c r="P101" s="18">
        <f t="shared" si="215"/>
        <v>5.2425062012731116</v>
      </c>
      <c r="Q101" s="18">
        <f t="shared" si="216"/>
        <v>3.8124894972463519</v>
      </c>
      <c r="S101" s="18">
        <f t="shared" si="217"/>
        <v>3.8989749120561745</v>
      </c>
      <c r="T101" s="18">
        <f t="shared" si="218"/>
        <v>3.4988751384562367</v>
      </c>
      <c r="U101" s="18">
        <f t="shared" si="219"/>
        <v>6.1558372205364753</v>
      </c>
      <c r="W101" t="str">
        <f t="shared" si="256"/>
        <v>63 Community and civil enforcement occupations</v>
      </c>
      <c r="X101" s="18">
        <f t="shared" si="220"/>
        <v>-0.78243693816449911</v>
      </c>
      <c r="Y101" s="18">
        <f t="shared" si="220"/>
        <v>13.960332700254563</v>
      </c>
      <c r="Z101" s="18">
        <f t="shared" si="220"/>
        <v>1.159819836090592</v>
      </c>
      <c r="AA101" s="18">
        <f t="shared" si="220"/>
        <v>2.4803251491461564</v>
      </c>
      <c r="AB101" s="18">
        <f t="shared" si="221"/>
        <v>2.7454102795795299</v>
      </c>
      <c r="AD101" s="18">
        <f t="shared" si="222"/>
        <v>2.0382524703820959</v>
      </c>
      <c r="AE101" s="18">
        <f t="shared" si="223"/>
        <v>3.8874463072608112</v>
      </c>
      <c r="AF101" s="18">
        <f t="shared" si="224"/>
        <v>5.1548248168759914</v>
      </c>
      <c r="AH101" t="str">
        <f t="shared" si="257"/>
        <v>63 Community and civil enforcement occupations</v>
      </c>
      <c r="AI101" s="18">
        <f t="shared" si="225"/>
        <v>-2.8224810925738364</v>
      </c>
      <c r="AJ101" s="18">
        <f t="shared" si="225"/>
        <v>30.689445556601026</v>
      </c>
      <c r="AK101" s="18">
        <f t="shared" si="225"/>
        <v>-3.6962816550875743</v>
      </c>
      <c r="AL101" s="18">
        <f t="shared" si="225"/>
        <v>2.4536482502911072</v>
      </c>
      <c r="AM101" s="18">
        <f t="shared" si="226"/>
        <v>2.0312317201227836</v>
      </c>
      <c r="AO101" s="18">
        <f t="shared" si="227"/>
        <v>0.361228878105746</v>
      </c>
      <c r="AP101" s="18">
        <f t="shared" si="228"/>
        <v>2.9647724128146313</v>
      </c>
      <c r="AQ101" s="18">
        <f t="shared" si="229"/>
        <v>3.2068717766793542</v>
      </c>
      <c r="AS101" t="str">
        <f t="shared" si="258"/>
        <v>63 Community and civil enforcement occupations</v>
      </c>
      <c r="AT101" s="18">
        <f t="shared" si="230"/>
        <v>-4.0160569125256673</v>
      </c>
      <c r="AU101" s="18">
        <f t="shared" si="230"/>
        <v>27.027845866592571</v>
      </c>
      <c r="AV101" s="18">
        <f t="shared" si="230"/>
        <v>-4.2440638683942549</v>
      </c>
      <c r="AW101" s="18">
        <f t="shared" si="230"/>
        <v>1.0065062543348047</v>
      </c>
      <c r="AX101" s="18">
        <f t="shared" si="231"/>
        <v>0.76885177811878425</v>
      </c>
      <c r="AZ101" s="18">
        <f t="shared" si="232"/>
        <v>-0.77491755931441419</v>
      </c>
      <c r="BA101" s="18">
        <f t="shared" si="233"/>
        <v>3.029664518632269</v>
      </c>
      <c r="BB101" s="18">
        <f t="shared" si="234"/>
        <v>2.5295425287531703</v>
      </c>
      <c r="BD101" t="str">
        <f t="shared" si="259"/>
        <v>63 Community and civil enforcement occupations</v>
      </c>
      <c r="BE101" s="18">
        <f t="shared" si="235"/>
        <v>-6.4491822489469275</v>
      </c>
      <c r="BF101" s="18">
        <f t="shared" si="235"/>
        <v>36.382028604516826</v>
      </c>
      <c r="BG101" s="18">
        <f t="shared" si="235"/>
        <v>-7.9690519385022807</v>
      </c>
      <c r="BH101" s="18">
        <f t="shared" si="235"/>
        <v>1.4310852320878586</v>
      </c>
      <c r="BI101" s="18">
        <f t="shared" si="236"/>
        <v>0.23250496585549563</v>
      </c>
      <c r="BK101" s="18">
        <f t="shared" si="237"/>
        <v>-1.8044033308120544</v>
      </c>
      <c r="BL101" s="18">
        <f t="shared" si="238"/>
        <v>1.6217414067872582</v>
      </c>
      <c r="BM101" s="18">
        <f t="shared" si="239"/>
        <v>0.22254903316227814</v>
      </c>
      <c r="BO101" t="str">
        <f t="shared" si="260"/>
        <v>63 Community and civil enforcement occupations</v>
      </c>
      <c r="BP101" s="18">
        <f t="shared" si="240"/>
        <v>-1.9323085653442207</v>
      </c>
      <c r="BQ101" s="18">
        <f t="shared" si="240"/>
        <v>13.364159525040954</v>
      </c>
      <c r="BR101" s="18">
        <f t="shared" si="240"/>
        <v>-5.3041604811095322</v>
      </c>
      <c r="BS101" s="18">
        <f t="shared" si="240"/>
        <v>0.31828322839317913</v>
      </c>
      <c r="BT101" s="18">
        <f t="shared" si="241"/>
        <v>-0.71795852766577406</v>
      </c>
      <c r="BV101" s="18">
        <f t="shared" si="242"/>
        <v>-1.5920102075342002</v>
      </c>
      <c r="BW101" s="18">
        <f t="shared" si="243"/>
        <v>2.0972273444309852</v>
      </c>
      <c r="BX101" s="18">
        <f t="shared" si="244"/>
        <v>0.94370424370420203</v>
      </c>
      <c r="BZ101" t="str">
        <f t="shared" si="261"/>
        <v>63 Community and civil enforcement occupations</v>
      </c>
      <c r="CA101" s="18">
        <f t="shared" si="245"/>
        <v>-2.7097269188390505</v>
      </c>
      <c r="CB101" s="18">
        <f t="shared" si="245"/>
        <v>16.89131775819741</v>
      </c>
      <c r="CC101" s="18">
        <f t="shared" si="245"/>
        <v>-6.8220300876868372</v>
      </c>
      <c r="CD101" s="18">
        <f t="shared" si="245"/>
        <v>-2.395091534276772</v>
      </c>
      <c r="CE101" s="18">
        <f t="shared" si="246"/>
        <v>-2.7103667433302947</v>
      </c>
      <c r="CG101" s="18">
        <f t="shared" si="247"/>
        <v>-3.8936271057631089</v>
      </c>
      <c r="CH101" s="18">
        <f t="shared" si="248"/>
        <v>1.6624480113846207</v>
      </c>
      <c r="CI101" s="18">
        <f t="shared" si="249"/>
        <v>-1.2206320239738222</v>
      </c>
      <c r="CK101" t="str">
        <f t="shared" si="262"/>
        <v>63 Community and civil enforcement occupations</v>
      </c>
      <c r="CL101" s="18">
        <f t="shared" si="250"/>
        <v>-10.59028256562028</v>
      </c>
      <c r="CM101" s="18">
        <f t="shared" si="250"/>
        <v>46.506950988919705</v>
      </c>
      <c r="CN101" s="18">
        <f t="shared" si="250"/>
        <v>-21.264002537092196</v>
      </c>
      <c r="CO101" s="18">
        <f t="shared" si="250"/>
        <v>-5.9340843454531944</v>
      </c>
      <c r="CP101" s="18">
        <f t="shared" si="251"/>
        <v>-8.5222475428535454</v>
      </c>
      <c r="CR101" s="18">
        <f t="shared" si="252"/>
        <v>-11.349885105950863</v>
      </c>
      <c r="CS101" s="18">
        <f t="shared" si="253"/>
        <v>0.56215756919026916</v>
      </c>
      <c r="CT101" s="18">
        <f t="shared" si="254"/>
        <v>-8.7828148025622337</v>
      </c>
    </row>
    <row r="102" spans="1:98" x14ac:dyDescent="0.2">
      <c r="A102" t="str">
        <f t="shared" si="209"/>
        <v>71 Sales occupations</v>
      </c>
      <c r="B102" s="18">
        <f t="shared" si="210"/>
        <v>4.4453867056426954</v>
      </c>
      <c r="C102" s="18">
        <f t="shared" si="210"/>
        <v>-12.516242157553526</v>
      </c>
      <c r="D102" s="18">
        <f t="shared" si="210"/>
        <v>5.0282647059439523</v>
      </c>
      <c r="E102" s="18">
        <f t="shared" si="210"/>
        <v>4.5589542631143454</v>
      </c>
      <c r="F102" s="18">
        <f t="shared" si="211"/>
        <v>3.545068119106709</v>
      </c>
      <c r="H102" s="18">
        <f t="shared" si="212"/>
        <v>4.7151576049492938</v>
      </c>
      <c r="I102" s="18">
        <f t="shared" si="213"/>
        <v>3.4172039655674835</v>
      </c>
      <c r="J102" s="18">
        <f t="shared" si="214"/>
        <v>6.7162007849236094</v>
      </c>
      <c r="L102" t="str">
        <f t="shared" si="255"/>
        <v>71 Sales occupations</v>
      </c>
      <c r="M102" s="18">
        <f t="shared" si="215"/>
        <v>6.0684032848452585</v>
      </c>
      <c r="N102" s="18">
        <f t="shared" si="215"/>
        <v>-0.97268380802242316</v>
      </c>
      <c r="O102" s="18">
        <f t="shared" si="215"/>
        <v>6.6140457893045346</v>
      </c>
      <c r="P102" s="18">
        <f t="shared" si="215"/>
        <v>5.7707064254477025</v>
      </c>
      <c r="Q102" s="18">
        <f t="shared" si="216"/>
        <v>5.5978494663230016</v>
      </c>
      <c r="S102" s="18">
        <f t="shared" si="217"/>
        <v>6.051075707609832</v>
      </c>
      <c r="T102" s="18">
        <f t="shared" si="218"/>
        <v>3.7887329592569907</v>
      </c>
      <c r="U102" s="18">
        <f t="shared" si="219"/>
        <v>7.9741026775290047</v>
      </c>
      <c r="W102" t="str">
        <f t="shared" si="256"/>
        <v>71 Sales occupations</v>
      </c>
      <c r="X102" s="18">
        <f t="shared" si="220"/>
        <v>-2.4227667249837159</v>
      </c>
      <c r="Y102" s="18">
        <f t="shared" si="220"/>
        <v>13.493680806639375</v>
      </c>
      <c r="Z102" s="18">
        <f t="shared" si="220"/>
        <v>2.1747356759957537</v>
      </c>
      <c r="AA102" s="18">
        <f t="shared" si="220"/>
        <v>2.8815251757766891</v>
      </c>
      <c r="AB102" s="18">
        <f t="shared" si="221"/>
        <v>3.2919442431214252</v>
      </c>
      <c r="AD102" s="18">
        <f t="shared" si="222"/>
        <v>2.6453870962934056</v>
      </c>
      <c r="AE102" s="18">
        <f t="shared" si="223"/>
        <v>3.4339155476091676</v>
      </c>
      <c r="AF102" s="18">
        <f t="shared" si="224"/>
        <v>5.1989190408675556</v>
      </c>
      <c r="AH102" t="str">
        <f t="shared" si="257"/>
        <v>71 Sales occupations</v>
      </c>
      <c r="AI102" s="18">
        <f t="shared" si="225"/>
        <v>-2.2655270006530226</v>
      </c>
      <c r="AJ102" s="18">
        <f t="shared" si="225"/>
        <v>16.310556948012199</v>
      </c>
      <c r="AK102" s="18">
        <f t="shared" si="225"/>
        <v>0.85607598103487614</v>
      </c>
      <c r="AL102" s="18">
        <f t="shared" si="225"/>
        <v>2.6067961788509342</v>
      </c>
      <c r="AM102" s="18">
        <f t="shared" si="226"/>
        <v>2.859206925137725</v>
      </c>
      <c r="AO102" s="18">
        <f t="shared" si="227"/>
        <v>2.0198718973639673</v>
      </c>
      <c r="AP102" s="18">
        <f t="shared" si="228"/>
        <v>3.2113081750860584</v>
      </c>
      <c r="AQ102" s="18">
        <f t="shared" si="229"/>
        <v>4.5756786422119333</v>
      </c>
      <c r="AS102" t="str">
        <f t="shared" si="258"/>
        <v>71 Sales occupations</v>
      </c>
      <c r="AT102" s="18">
        <f t="shared" si="230"/>
        <v>-2.7807380372498636</v>
      </c>
      <c r="AU102" s="18">
        <f t="shared" si="230"/>
        <v>12.576118779516898</v>
      </c>
      <c r="AV102" s="18">
        <f t="shared" si="230"/>
        <v>0.23563185031609812</v>
      </c>
      <c r="AW102" s="18">
        <f t="shared" si="230"/>
        <v>2.5722575310441309</v>
      </c>
      <c r="AX102" s="18">
        <f t="shared" si="231"/>
        <v>2.4303141409184992</v>
      </c>
      <c r="AZ102" s="18">
        <f t="shared" si="232"/>
        <v>1.7873919636457236</v>
      </c>
      <c r="BA102" s="18">
        <f t="shared" si="233"/>
        <v>2.8342795204069127</v>
      </c>
      <c r="BB102" s="18">
        <f t="shared" si="234"/>
        <v>4.0927442334495856</v>
      </c>
      <c r="BD102" t="str">
        <f t="shared" si="259"/>
        <v>71 Sales occupations</v>
      </c>
      <c r="BE102" s="18">
        <f t="shared" si="235"/>
        <v>-0.4649413580626427</v>
      </c>
      <c r="BF102" s="18">
        <f t="shared" si="235"/>
        <v>0.13664136535134208</v>
      </c>
      <c r="BG102" s="18">
        <f t="shared" si="235"/>
        <v>0.65559382397424315</v>
      </c>
      <c r="BH102" s="18">
        <f t="shared" si="235"/>
        <v>0.10681413620949876</v>
      </c>
      <c r="BI102" s="18">
        <f t="shared" si="236"/>
        <v>0.2798527445147414</v>
      </c>
      <c r="BK102" s="18">
        <f t="shared" si="237"/>
        <v>0.28940744887004932</v>
      </c>
      <c r="BL102" s="18">
        <f t="shared" si="238"/>
        <v>2.5115974089106485</v>
      </c>
      <c r="BM102" s="18">
        <f t="shared" si="239"/>
        <v>2.7173732439268905</v>
      </c>
      <c r="BO102" t="str">
        <f t="shared" si="260"/>
        <v>71 Sales occupations</v>
      </c>
      <c r="BP102" s="18">
        <f t="shared" si="240"/>
        <v>-2.2376187467573749</v>
      </c>
      <c r="BQ102" s="18">
        <f t="shared" si="240"/>
        <v>-11.910852245853254</v>
      </c>
      <c r="BR102" s="18">
        <f t="shared" si="240"/>
        <v>0.77348695059842321</v>
      </c>
      <c r="BS102" s="18">
        <f t="shared" si="240"/>
        <v>-1.2823851923711715</v>
      </c>
      <c r="BT102" s="18">
        <f t="shared" si="241"/>
        <v>-1.3493335835651599</v>
      </c>
      <c r="BV102" s="18">
        <f t="shared" si="242"/>
        <v>-0.60179742980578377</v>
      </c>
      <c r="BW102" s="18">
        <f t="shared" si="243"/>
        <v>2.6275651583564263</v>
      </c>
      <c r="BX102" s="18">
        <f t="shared" si="244"/>
        <v>2.2147665591665477</v>
      </c>
      <c r="BZ102" t="str">
        <f t="shared" si="261"/>
        <v>71 Sales occupations</v>
      </c>
      <c r="CA102" s="18">
        <f t="shared" si="245"/>
        <v>-3.6052979383740746</v>
      </c>
      <c r="CB102" s="18">
        <f t="shared" si="245"/>
        <v>-8.3124265444403651</v>
      </c>
      <c r="CC102" s="18">
        <f t="shared" si="245"/>
        <v>-3.9504098332842186</v>
      </c>
      <c r="CD102" s="18">
        <f t="shared" si="245"/>
        <v>-7.9214862156871124</v>
      </c>
      <c r="CE102" s="18">
        <f t="shared" si="246"/>
        <v>-6.7232959609698772</v>
      </c>
      <c r="CG102" s="18">
        <f t="shared" si="247"/>
        <v>-6.6163798579324196</v>
      </c>
      <c r="CH102" s="18">
        <f t="shared" si="248"/>
        <v>1.5096593931407387</v>
      </c>
      <c r="CI102" s="18">
        <f t="shared" si="249"/>
        <v>-3.239867223204973</v>
      </c>
      <c r="CK102" t="str">
        <f t="shared" si="262"/>
        <v>71 Sales occupations</v>
      </c>
      <c r="CL102" s="18">
        <f t="shared" si="250"/>
        <v>-7.7865877350669415</v>
      </c>
      <c r="CM102" s="18">
        <f t="shared" si="250"/>
        <v>3.7049465499538803</v>
      </c>
      <c r="CN102" s="18">
        <f t="shared" si="250"/>
        <v>-10.934052967711294</v>
      </c>
      <c r="CO102" s="18">
        <f t="shared" si="250"/>
        <v>-5.9664020864637841</v>
      </c>
      <c r="CP102" s="18">
        <f t="shared" si="251"/>
        <v>-6.980440504909069</v>
      </c>
      <c r="CR102" s="18">
        <f t="shared" si="252"/>
        <v>-7.6523321361733672</v>
      </c>
      <c r="CS102" s="18">
        <f t="shared" si="253"/>
        <v>0.88439311404231447</v>
      </c>
      <c r="CT102" s="18">
        <f t="shared" si="254"/>
        <v>-5.2667451659374702</v>
      </c>
    </row>
    <row r="103" spans="1:98" x14ac:dyDescent="0.2">
      <c r="A103" t="str">
        <f t="shared" si="209"/>
        <v>72 Customer service occupations</v>
      </c>
      <c r="B103" s="18">
        <f t="shared" si="210"/>
        <v>5.1606267186490529</v>
      </c>
      <c r="C103" s="18">
        <f t="shared" si="210"/>
        <v>3.4596806929581891</v>
      </c>
      <c r="D103" s="18">
        <f t="shared" si="210"/>
        <v>10.946792091896885</v>
      </c>
      <c r="E103" s="18">
        <f t="shared" si="210"/>
        <v>6.1191345192409319</v>
      </c>
      <c r="F103" s="18">
        <f t="shared" si="211"/>
        <v>7.4342155708584379</v>
      </c>
      <c r="H103" s="18">
        <f t="shared" si="212"/>
        <v>7.7045497206623015</v>
      </c>
      <c r="I103" s="18">
        <f t="shared" si="213"/>
        <v>4.2013462493146525</v>
      </c>
      <c r="J103" s="18">
        <f t="shared" si="214"/>
        <v>9.4945710318760987</v>
      </c>
      <c r="L103" t="str">
        <f t="shared" si="255"/>
        <v>72 Customer service occupations</v>
      </c>
      <c r="M103" s="18">
        <f t="shared" si="215"/>
        <v>8.0092904492123687</v>
      </c>
      <c r="N103" s="18">
        <f t="shared" si="215"/>
        <v>4.0535736048648463</v>
      </c>
      <c r="O103" s="18">
        <f t="shared" si="215"/>
        <v>7.5575554392946609</v>
      </c>
      <c r="P103" s="18">
        <f t="shared" si="215"/>
        <v>5.5773334052060086</v>
      </c>
      <c r="Q103" s="18">
        <f t="shared" si="216"/>
        <v>6.0957607963771254</v>
      </c>
      <c r="S103" s="18">
        <f t="shared" si="217"/>
        <v>6.2333230768305992</v>
      </c>
      <c r="T103" s="18">
        <f t="shared" si="218"/>
        <v>3.957369563598534</v>
      </c>
      <c r="U103" s="18">
        <f t="shared" si="219"/>
        <v>8.2118959994164733</v>
      </c>
      <c r="W103" t="str">
        <f t="shared" si="256"/>
        <v>72 Customer service occupations</v>
      </c>
      <c r="X103" s="18">
        <f t="shared" si="220"/>
        <v>0.45859316869680811</v>
      </c>
      <c r="Y103" s="18">
        <f t="shared" si="220"/>
        <v>18.536797755593447</v>
      </c>
      <c r="Z103" s="18">
        <f t="shared" si="220"/>
        <v>3.7380681476620659</v>
      </c>
      <c r="AA103" s="18">
        <f t="shared" si="220"/>
        <v>3.0627996694279291</v>
      </c>
      <c r="AB103" s="18">
        <f t="shared" si="221"/>
        <v>4.1802050913600342</v>
      </c>
      <c r="AD103" s="18">
        <f t="shared" si="222"/>
        <v>3.2873993476157271</v>
      </c>
      <c r="AE103" s="18">
        <f t="shared" si="223"/>
        <v>3.514940784926579</v>
      </c>
      <c r="AF103" s="18">
        <f t="shared" si="224"/>
        <v>5.7203312144820551</v>
      </c>
      <c r="AH103" t="str">
        <f t="shared" si="257"/>
        <v>72 Customer service occupations</v>
      </c>
      <c r="AI103" s="18">
        <f t="shared" si="225"/>
        <v>0.38760756589881762</v>
      </c>
      <c r="AJ103" s="18">
        <f t="shared" si="225"/>
        <v>25.179510355903666</v>
      </c>
      <c r="AK103" s="18">
        <f t="shared" si="225"/>
        <v>3.3879504978324038</v>
      </c>
      <c r="AL103" s="18">
        <f t="shared" si="225"/>
        <v>3.1142131662455386</v>
      </c>
      <c r="AM103" s="18">
        <f t="shared" si="226"/>
        <v>4.4580135133932997</v>
      </c>
      <c r="AO103" s="18">
        <f t="shared" si="227"/>
        <v>3.2053783189168294</v>
      </c>
      <c r="AP103" s="18">
        <f t="shared" si="228"/>
        <v>3.5688708055182206</v>
      </c>
      <c r="AQ103" s="18">
        <f t="shared" si="229"/>
        <v>5.7017236890301026</v>
      </c>
      <c r="AS103" t="str">
        <f t="shared" si="258"/>
        <v>72 Customer service occupations</v>
      </c>
      <c r="AT103" s="18">
        <f t="shared" si="230"/>
        <v>-0.72350425584082334</v>
      </c>
      <c r="AU103" s="18">
        <f t="shared" si="230"/>
        <v>9.3122745914348428</v>
      </c>
      <c r="AV103" s="18">
        <f t="shared" si="230"/>
        <v>4.1906479503861727</v>
      </c>
      <c r="AW103" s="18">
        <f t="shared" si="230"/>
        <v>1.8239235671985377</v>
      </c>
      <c r="AX103" s="18">
        <f t="shared" si="231"/>
        <v>3.0135683852074324</v>
      </c>
      <c r="AZ103" s="18">
        <f t="shared" si="232"/>
        <v>2.6067971428095582</v>
      </c>
      <c r="BA103" s="18">
        <f t="shared" si="233"/>
        <v>3.1164420717815888</v>
      </c>
      <c r="BB103" s="18">
        <f t="shared" si="234"/>
        <v>4.9213639537401876</v>
      </c>
      <c r="BD103" t="str">
        <f t="shared" si="259"/>
        <v>72 Customer service occupations</v>
      </c>
      <c r="BE103" s="18">
        <f t="shared" si="235"/>
        <v>2.5075384493409292</v>
      </c>
      <c r="BF103" s="18">
        <f t="shared" si="235"/>
        <v>-0.56229608904088124</v>
      </c>
      <c r="BG103" s="18">
        <f t="shared" si="235"/>
        <v>3.0561544155077724</v>
      </c>
      <c r="BH103" s="18">
        <f t="shared" si="235"/>
        <v>1.256799270729192</v>
      </c>
      <c r="BI103" s="18">
        <f t="shared" si="236"/>
        <v>1.7004018361914675</v>
      </c>
      <c r="BK103" s="18">
        <f t="shared" si="237"/>
        <v>1.8530662131162057</v>
      </c>
      <c r="BL103" s="18">
        <f t="shared" si="238"/>
        <v>2.7128209554080129</v>
      </c>
      <c r="BM103" s="18">
        <f t="shared" si="239"/>
        <v>4.0391691375811112</v>
      </c>
      <c r="BO103" t="str">
        <f t="shared" si="260"/>
        <v>72 Customer service occupations</v>
      </c>
      <c r="BP103" s="18">
        <f t="shared" si="240"/>
        <v>2.1579180095777639</v>
      </c>
      <c r="BQ103" s="18">
        <f t="shared" si="240"/>
        <v>-12.152798646918061</v>
      </c>
      <c r="BR103" s="18">
        <f t="shared" si="240"/>
        <v>2.5143134454158611</v>
      </c>
      <c r="BS103" s="18">
        <f t="shared" si="240"/>
        <v>-0.3360489988504356</v>
      </c>
      <c r="BT103" s="18">
        <f t="shared" si="241"/>
        <v>-0.2438988889198801</v>
      </c>
      <c r="BV103" s="18">
        <f t="shared" si="242"/>
        <v>0.60515531016915869</v>
      </c>
      <c r="BW103" s="18">
        <f t="shared" si="243"/>
        <v>2.8744810523516184</v>
      </c>
      <c r="BX103" s="18">
        <f t="shared" si="244"/>
        <v>3.2873456039264504</v>
      </c>
      <c r="BZ103" t="str">
        <f t="shared" si="261"/>
        <v>72 Customer service occupations</v>
      </c>
      <c r="CA103" s="18">
        <f t="shared" si="245"/>
        <v>-1.6611197375118958</v>
      </c>
      <c r="CB103" s="18">
        <f t="shared" si="245"/>
        <v>-2.367684782541235</v>
      </c>
      <c r="CC103" s="18">
        <f t="shared" si="245"/>
        <v>-1.2195180002011141</v>
      </c>
      <c r="CD103" s="18">
        <f t="shared" si="245"/>
        <v>-1.842757279624363</v>
      </c>
      <c r="CE103" s="18">
        <f t="shared" si="246"/>
        <v>-1.6813741979679775</v>
      </c>
      <c r="CG103" s="18">
        <f t="shared" si="247"/>
        <v>-1.6354489968726682</v>
      </c>
      <c r="CH103" s="18">
        <f t="shared" si="248"/>
        <v>1.7701809660095158</v>
      </c>
      <c r="CI103" s="18">
        <f t="shared" si="249"/>
        <v>0.5265640444924502</v>
      </c>
      <c r="CK103" t="str">
        <f t="shared" si="262"/>
        <v>72 Customer service occupations</v>
      </c>
      <c r="CL103" s="18">
        <f t="shared" si="250"/>
        <v>4.5757890286401981E-2</v>
      </c>
      <c r="CM103" s="18">
        <f t="shared" si="250"/>
        <v>18.692788988975305</v>
      </c>
      <c r="CN103" s="18">
        <f t="shared" si="250"/>
        <v>-2.846551403817188</v>
      </c>
      <c r="CO103" s="18">
        <f t="shared" si="250"/>
        <v>-0.72049255806817536</v>
      </c>
      <c r="CP103" s="18">
        <f t="shared" si="251"/>
        <v>-0.28293813538448065</v>
      </c>
      <c r="CR103" s="18">
        <f t="shared" si="252"/>
        <v>-1.4342987092294868</v>
      </c>
      <c r="CS103" s="18">
        <f t="shared" si="253"/>
        <v>1.7212552172766626</v>
      </c>
      <c r="CT103" s="18">
        <f t="shared" si="254"/>
        <v>0.61855891637174754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7.5249965129721597</v>
      </c>
      <c r="C104" s="18">
        <f t="shared" si="210"/>
        <v>-13.368352556333496</v>
      </c>
      <c r="D104" s="18">
        <f t="shared" si="210"/>
        <v>9.1246221914158774</v>
      </c>
      <c r="E104" s="18">
        <f t="shared" si="210"/>
        <v>8.0057517978303405</v>
      </c>
      <c r="F104" s="18">
        <f t="shared" si="211"/>
        <v>6.8710186297754383</v>
      </c>
      <c r="H104" s="18">
        <f t="shared" si="212"/>
        <v>8.3774280923110567</v>
      </c>
      <c r="I104" s="18">
        <f t="shared" si="213"/>
        <v>5.0919948409272386</v>
      </c>
      <c r="J104" s="18">
        <f t="shared" si="214"/>
        <v>10.463174545743591</v>
      </c>
      <c r="L104" t="str">
        <f t="shared" si="255"/>
        <v>81 Process, plant and machine operatives</v>
      </c>
      <c r="M104" s="18">
        <f t="shared" si="215"/>
        <v>6.7701879112114671</v>
      </c>
      <c r="N104" s="18">
        <f t="shared" si="215"/>
        <v>-13.015520120468228</v>
      </c>
      <c r="O104" s="18">
        <f t="shared" si="215"/>
        <v>11.094836327015711</v>
      </c>
      <c r="P104" s="18">
        <f t="shared" si="215"/>
        <v>6.600508560175955</v>
      </c>
      <c r="Q104" s="18">
        <f t="shared" si="216"/>
        <v>6.6213050506413351</v>
      </c>
      <c r="S104" s="18">
        <f t="shared" si="217"/>
        <v>8.0780438349991925</v>
      </c>
      <c r="T104" s="18">
        <f t="shared" si="218"/>
        <v>4.7348604765838687</v>
      </c>
      <c r="U104" s="18">
        <f t="shared" si="219"/>
        <v>10.054305900074766</v>
      </c>
      <c r="W104" t="str">
        <f t="shared" si="256"/>
        <v>81 Process, plant and machine operatives</v>
      </c>
      <c r="X104" s="18">
        <f t="shared" si="220"/>
        <v>-2.4112443406023809</v>
      </c>
      <c r="Y104" s="18">
        <f t="shared" si="220"/>
        <v>-3.1347024086768704</v>
      </c>
      <c r="Z104" s="18">
        <f t="shared" si="220"/>
        <v>8.5270194785193034</v>
      </c>
      <c r="AA104" s="18">
        <f t="shared" si="220"/>
        <v>5.1255362611731803</v>
      </c>
      <c r="AB104" s="18">
        <f t="shared" si="221"/>
        <v>5.6352197107460533</v>
      </c>
      <c r="AD104" s="18">
        <f t="shared" si="222"/>
        <v>6.2473503326299529</v>
      </c>
      <c r="AE104" s="18">
        <f t="shared" si="223"/>
        <v>4.5832220166083903</v>
      </c>
      <c r="AF104" s="18">
        <f t="shared" si="224"/>
        <v>8.5859347626425766</v>
      </c>
      <c r="AH104" t="str">
        <f t="shared" si="257"/>
        <v>81 Process, plant and machine operatives</v>
      </c>
      <c r="AI104" s="18">
        <f t="shared" si="225"/>
        <v>-1.7673441756532182</v>
      </c>
      <c r="AJ104" s="18">
        <f t="shared" si="225"/>
        <v>-3.5708345529908758</v>
      </c>
      <c r="AK104" s="18">
        <f t="shared" si="225"/>
        <v>6.0797719726580324</v>
      </c>
      <c r="AL104" s="18">
        <f t="shared" si="225"/>
        <v>3.1984753784744413</v>
      </c>
      <c r="AM104" s="18">
        <f t="shared" si="226"/>
        <v>3.6499284744074822</v>
      </c>
      <c r="AO104" s="18">
        <f t="shared" si="227"/>
        <v>4.1501052847036313</v>
      </c>
      <c r="AP104" s="18">
        <f t="shared" si="228"/>
        <v>3.5474697801701538</v>
      </c>
      <c r="AQ104" s="18">
        <f t="shared" si="229"/>
        <v>6.3758685510379998</v>
      </c>
      <c r="AS104" t="str">
        <f t="shared" si="258"/>
        <v>81 Process, plant and machine operatives</v>
      </c>
      <c r="AT104" s="18">
        <f t="shared" si="230"/>
        <v>-3.984181567141043</v>
      </c>
      <c r="AU104" s="18">
        <f t="shared" si="230"/>
        <v>-6.6827102180012083</v>
      </c>
      <c r="AV104" s="18">
        <f t="shared" si="230"/>
        <v>4.5032199142942764</v>
      </c>
      <c r="AW104" s="18">
        <f t="shared" si="230"/>
        <v>2.7661446590290906</v>
      </c>
      <c r="AX104" s="18">
        <f t="shared" si="231"/>
        <v>2.6849851882203568</v>
      </c>
      <c r="AZ104" s="18">
        <f t="shared" si="232"/>
        <v>3.3419375834846443</v>
      </c>
      <c r="BA104" s="18">
        <f t="shared" si="233"/>
        <v>3.3989083893581906</v>
      </c>
      <c r="BB104" s="18">
        <f t="shared" si="234"/>
        <v>5.6739999098746274</v>
      </c>
      <c r="BD104" t="str">
        <f t="shared" si="259"/>
        <v>81 Process, plant and machine operatives</v>
      </c>
      <c r="BE104" s="18">
        <f t="shared" si="235"/>
        <v>0.49841621167343586</v>
      </c>
      <c r="BF104" s="18">
        <f t="shared" si="235"/>
        <v>-12.76782740711192</v>
      </c>
      <c r="BG104" s="18">
        <f t="shared" si="235"/>
        <v>3.8143598384742239</v>
      </c>
      <c r="BH104" s="18">
        <f t="shared" si="235"/>
        <v>1.0519768739106761</v>
      </c>
      <c r="BI104" s="18">
        <f t="shared" si="236"/>
        <v>0.97485746207699453</v>
      </c>
      <c r="BK104" s="18">
        <f t="shared" si="237"/>
        <v>1.9645059843960144</v>
      </c>
      <c r="BL104" s="18">
        <f t="shared" si="238"/>
        <v>2.5543395416361747</v>
      </c>
      <c r="BM104" s="18">
        <f t="shared" si="239"/>
        <v>3.991428930796781</v>
      </c>
      <c r="BO104" t="str">
        <f t="shared" si="260"/>
        <v>81 Process, plant and machine operatives</v>
      </c>
      <c r="BP104" s="18">
        <f t="shared" si="240"/>
        <v>-0.19188272937434858</v>
      </c>
      <c r="BQ104" s="18">
        <f t="shared" si="240"/>
        <v>-17.922385789145899</v>
      </c>
      <c r="BR104" s="18">
        <f t="shared" si="240"/>
        <v>3.8766208006238534</v>
      </c>
      <c r="BS104" s="18">
        <f t="shared" si="240"/>
        <v>-0.55381846433611992</v>
      </c>
      <c r="BT104" s="18">
        <f t="shared" si="241"/>
        <v>-0.39218077878336866</v>
      </c>
      <c r="BV104" s="18">
        <f t="shared" si="242"/>
        <v>0.90159059460668267</v>
      </c>
      <c r="BW104" s="18">
        <f t="shared" si="243"/>
        <v>2.6871948392268807</v>
      </c>
      <c r="BX104" s="18">
        <f t="shared" si="244"/>
        <v>3.3218094222053907</v>
      </c>
      <c r="BZ104" t="str">
        <f t="shared" si="261"/>
        <v>81 Process, plant and machine operatives</v>
      </c>
      <c r="CA104" s="18">
        <f t="shared" si="245"/>
        <v>-4.1285720172881017</v>
      </c>
      <c r="CB104" s="18">
        <f t="shared" si="245"/>
        <v>-12.931693560057568</v>
      </c>
      <c r="CC104" s="18">
        <f t="shared" si="245"/>
        <v>-1.4786483179490939</v>
      </c>
      <c r="CD104" s="18">
        <f t="shared" si="245"/>
        <v>-7.0275700424203391</v>
      </c>
      <c r="CE104" s="18">
        <f t="shared" si="246"/>
        <v>-5.7153794036555405</v>
      </c>
      <c r="CG104" s="18">
        <f t="shared" si="247"/>
        <v>-5.2135535502894843</v>
      </c>
      <c r="CH104" s="18">
        <f t="shared" si="248"/>
        <v>1.7011743451823769</v>
      </c>
      <c r="CI104" s="18">
        <f t="shared" si="249"/>
        <v>-2.0242291321212469</v>
      </c>
      <c r="CK104" t="str">
        <f t="shared" si="262"/>
        <v>81 Process, plant and machine operatives</v>
      </c>
      <c r="CL104" s="18">
        <f t="shared" si="250"/>
        <v>-9.8079247892331463</v>
      </c>
      <c r="CM104" s="18">
        <f t="shared" si="250"/>
        <v>-9.9546027638201871</v>
      </c>
      <c r="CN104" s="18">
        <f t="shared" si="250"/>
        <v>-16.749453034911021</v>
      </c>
      <c r="CO104" s="18">
        <f t="shared" si="250"/>
        <v>-10.108557662345518</v>
      </c>
      <c r="CP104" s="18">
        <f t="shared" si="251"/>
        <v>-12.229457982392343</v>
      </c>
      <c r="CR104" s="18">
        <f t="shared" si="252"/>
        <v>-12.379055336919508</v>
      </c>
      <c r="CS104" s="18">
        <f t="shared" si="253"/>
        <v>0.60953021205649716</v>
      </c>
      <c r="CT104" s="18">
        <f t="shared" si="254"/>
        <v>-9.249746134351156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12.378457466084015</v>
      </c>
      <c r="C105" s="18">
        <f t="shared" si="210"/>
        <v>-24.840437506055167</v>
      </c>
      <c r="D105" s="18">
        <f t="shared" si="210"/>
        <v>9.3708018740476628</v>
      </c>
      <c r="E105" s="18">
        <f t="shared" si="210"/>
        <v>5.8145226642904557</v>
      </c>
      <c r="F105" s="18">
        <f t="shared" si="211"/>
        <v>4.6517511313287851</v>
      </c>
      <c r="H105" s="18">
        <f t="shared" si="212"/>
        <v>6.9869114268759747</v>
      </c>
      <c r="I105" s="18">
        <f t="shared" si="213"/>
        <v>5.142140302131093</v>
      </c>
      <c r="J105" s="18">
        <f t="shared" si="214"/>
        <v>9.4515675121370926</v>
      </c>
      <c r="L105" t="str">
        <f t="shared" si="255"/>
        <v>82 Transport and mobile machine drivers and operatives</v>
      </c>
      <c r="M105" s="18">
        <f t="shared" si="215"/>
        <v>9.4892748061022658</v>
      </c>
      <c r="N105" s="18">
        <f t="shared" si="215"/>
        <v>-19.734925375364742</v>
      </c>
      <c r="O105" s="18">
        <f t="shared" si="215"/>
        <v>8.6427420123960985</v>
      </c>
      <c r="P105" s="18">
        <f t="shared" si="215"/>
        <v>6.1648967059598991</v>
      </c>
      <c r="Q105" s="18">
        <f t="shared" si="216"/>
        <v>5.0802811844832263</v>
      </c>
      <c r="S105" s="18">
        <f t="shared" si="217"/>
        <v>6.9845014197937427</v>
      </c>
      <c r="T105" s="18">
        <f t="shared" si="218"/>
        <v>5.0097994021741199</v>
      </c>
      <c r="U105" s="18">
        <f t="shared" si="219"/>
        <v>9.3746840491883319</v>
      </c>
      <c r="W105" t="str">
        <f t="shared" si="256"/>
        <v>82 Transport and mobile machine drivers and operatives</v>
      </c>
      <c r="X105" s="18">
        <f t="shared" si="220"/>
        <v>3.8986416875300689</v>
      </c>
      <c r="Y105" s="18">
        <f t="shared" si="220"/>
        <v>-2.1678257631294606</v>
      </c>
      <c r="Z105" s="18">
        <f t="shared" si="220"/>
        <v>5.2062020412107834</v>
      </c>
      <c r="AA105" s="18">
        <f t="shared" si="220"/>
        <v>4.4263560461576867</v>
      </c>
      <c r="AB105" s="18">
        <f t="shared" si="221"/>
        <v>4.2435885617054359</v>
      </c>
      <c r="AD105" s="18">
        <f t="shared" si="222"/>
        <v>4.6856602920018586</v>
      </c>
      <c r="AE105" s="18">
        <f t="shared" si="223"/>
        <v>4.6064799679022883</v>
      </c>
      <c r="AF105" s="18">
        <f t="shared" si="224"/>
        <v>7.4847255930108769</v>
      </c>
      <c r="AH105" t="str">
        <f t="shared" si="257"/>
        <v>82 Transport and mobile machine drivers and operatives</v>
      </c>
      <c r="AI105" s="18">
        <f t="shared" si="225"/>
        <v>2.4869719024846804</v>
      </c>
      <c r="AJ105" s="18">
        <f t="shared" si="225"/>
        <v>-6.114056969235893</v>
      </c>
      <c r="AK105" s="18">
        <f t="shared" si="225"/>
        <v>4.0354605286377687</v>
      </c>
      <c r="AL105" s="18">
        <f t="shared" si="225"/>
        <v>2.5293334163662307</v>
      </c>
      <c r="AM105" s="18">
        <f t="shared" si="226"/>
        <v>2.4322718564768087</v>
      </c>
      <c r="AO105" s="18">
        <f t="shared" si="227"/>
        <v>3.0289373675749021</v>
      </c>
      <c r="AP105" s="18">
        <f t="shared" si="228"/>
        <v>4.0831492267405123</v>
      </c>
      <c r="AQ105" s="18">
        <f t="shared" si="229"/>
        <v>5.9723814797577823</v>
      </c>
      <c r="AS105" t="str">
        <f t="shared" si="258"/>
        <v>82 Transport and mobile machine drivers and operatives</v>
      </c>
      <c r="AT105" s="18">
        <f t="shared" si="230"/>
        <v>0.64376992291681479</v>
      </c>
      <c r="AU105" s="18">
        <f t="shared" si="230"/>
        <v>-6.0499930817516478</v>
      </c>
      <c r="AV105" s="18">
        <f t="shared" si="230"/>
        <v>2.902876396757148</v>
      </c>
      <c r="AW105" s="18">
        <f t="shared" si="230"/>
        <v>2.0650199668009517</v>
      </c>
      <c r="AX105" s="18">
        <f t="shared" si="231"/>
        <v>1.7976441272836929</v>
      </c>
      <c r="AZ105" s="18">
        <f t="shared" si="232"/>
        <v>2.3435446873625088</v>
      </c>
      <c r="BA105" s="18">
        <f t="shared" si="233"/>
        <v>3.9465149898469054</v>
      </c>
      <c r="BB105" s="18">
        <f t="shared" si="234"/>
        <v>5.4052524506713162</v>
      </c>
      <c r="BD105" t="str">
        <f t="shared" si="259"/>
        <v>82 Transport and mobile machine drivers and operatives</v>
      </c>
      <c r="BE105" s="18">
        <f t="shared" si="235"/>
        <v>4.1799648481954943</v>
      </c>
      <c r="BF105" s="18">
        <f t="shared" si="235"/>
        <v>-9.5554582373240216</v>
      </c>
      <c r="BG105" s="18">
        <f t="shared" si="235"/>
        <v>3.1369028555274792</v>
      </c>
      <c r="BH105" s="18">
        <f t="shared" si="235"/>
        <v>1.4791085967230666</v>
      </c>
      <c r="BI105" s="18">
        <f t="shared" si="236"/>
        <v>1.2630961018900155</v>
      </c>
      <c r="BK105" s="18">
        <f t="shared" si="237"/>
        <v>2.0287245611674498</v>
      </c>
      <c r="BL105" s="18">
        <f t="shared" si="238"/>
        <v>3.2568914205235666</v>
      </c>
      <c r="BM105" s="18">
        <f t="shared" si="239"/>
        <v>4.6198576473129416</v>
      </c>
      <c r="BO105" t="str">
        <f t="shared" si="260"/>
        <v>82 Transport and mobile machine drivers and operatives</v>
      </c>
      <c r="BP105" s="18">
        <f t="shared" si="240"/>
        <v>3.3930096404010346</v>
      </c>
      <c r="BQ105" s="18">
        <f t="shared" si="240"/>
        <v>-16.806673465094136</v>
      </c>
      <c r="BR105" s="18">
        <f t="shared" si="240"/>
        <v>3.2436765218321062</v>
      </c>
      <c r="BS105" s="18">
        <f t="shared" si="240"/>
        <v>0.29074853394543965</v>
      </c>
      <c r="BT105" s="18">
        <f t="shared" si="241"/>
        <v>2.8995544638488191E-2</v>
      </c>
      <c r="BV105" s="18">
        <f t="shared" si="242"/>
        <v>1.2655522897848659</v>
      </c>
      <c r="BW105" s="18">
        <f t="shared" si="243"/>
        <v>3.4594767925449688</v>
      </c>
      <c r="BX105" s="18">
        <f t="shared" si="244"/>
        <v>4.2728927082855694</v>
      </c>
      <c r="BZ105" t="str">
        <f t="shared" si="261"/>
        <v>82 Transport and mobile machine drivers and operatives</v>
      </c>
      <c r="CA105" s="18">
        <f t="shared" si="245"/>
        <v>-1.8543263749524197</v>
      </c>
      <c r="CB105" s="18">
        <f t="shared" si="245"/>
        <v>-10.741107393247528</v>
      </c>
      <c r="CC105" s="18">
        <f t="shared" si="245"/>
        <v>-2.7109224961874179</v>
      </c>
      <c r="CD105" s="18">
        <f t="shared" si="245"/>
        <v>-3.0517860140085284</v>
      </c>
      <c r="CE105" s="18">
        <f t="shared" si="246"/>
        <v>-3.4453646382959224</v>
      </c>
      <c r="CG105" s="18">
        <f t="shared" si="247"/>
        <v>-2.9382977434187385</v>
      </c>
      <c r="CH105" s="18">
        <f t="shared" si="248"/>
        <v>2.1448928678570178</v>
      </c>
      <c r="CI105" s="18">
        <f t="shared" si="249"/>
        <v>9.3736484617790161E-2</v>
      </c>
      <c r="CK105" t="str">
        <f t="shared" si="262"/>
        <v>82 Transport and mobile machine drivers and operatives</v>
      </c>
      <c r="CL105" s="18">
        <f t="shared" si="250"/>
        <v>0.21866730116781863</v>
      </c>
      <c r="CM105" s="18">
        <f t="shared" si="250"/>
        <v>-8.0592186690276684</v>
      </c>
      <c r="CN105" s="18">
        <f t="shared" si="250"/>
        <v>-9.1551689077588154</v>
      </c>
      <c r="CO105" s="18">
        <f t="shared" si="250"/>
        <v>-7.3040872328651085</v>
      </c>
      <c r="CP105" s="18">
        <f t="shared" si="251"/>
        <v>-7.9336455004591517</v>
      </c>
      <c r="CR105" s="18">
        <f t="shared" si="252"/>
        <v>-7.9252678603992655</v>
      </c>
      <c r="CS105" s="18">
        <f t="shared" si="253"/>
        <v>1.3519042239668044</v>
      </c>
      <c r="CT105" s="18">
        <f t="shared" si="254"/>
        <v>-4.3528952091513524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0.38869024210006486</v>
      </c>
      <c r="C106" s="18">
        <f t="shared" si="210"/>
        <v>-21.442797387093481</v>
      </c>
      <c r="D106" s="18">
        <f t="shared" si="210"/>
        <v>44.673997782651398</v>
      </c>
      <c r="E106" s="18">
        <f t="shared" si="210"/>
        <v>10.572112103030285</v>
      </c>
      <c r="F106" s="18">
        <f t="shared" si="211"/>
        <v>17.71983772944057</v>
      </c>
      <c r="H106" s="18">
        <f t="shared" si="212"/>
        <v>20.937382410279383</v>
      </c>
      <c r="I106" s="18">
        <f t="shared" si="213"/>
        <v>14.334056695265263</v>
      </c>
      <c r="J106" s="18">
        <f t="shared" si="214"/>
        <v>23.520345739347338</v>
      </c>
      <c r="L106" t="str">
        <f t="shared" si="255"/>
        <v>91 Elementary trades and related occupations</v>
      </c>
      <c r="M106" s="18">
        <f t="shared" si="215"/>
        <v>5.6297223488616543</v>
      </c>
      <c r="N106" s="18">
        <f t="shared" si="215"/>
        <v>-34.16441638273011</v>
      </c>
      <c r="O106" s="18">
        <f t="shared" si="215"/>
        <v>20.6652316231561</v>
      </c>
      <c r="P106" s="18">
        <f t="shared" si="215"/>
        <v>9.3262806883519076</v>
      </c>
      <c r="Q106" s="18">
        <f t="shared" si="216"/>
        <v>9.2322988555443288</v>
      </c>
      <c r="S106" s="18">
        <f t="shared" si="217"/>
        <v>12.982305502526369</v>
      </c>
      <c r="T106" s="18">
        <f t="shared" si="218"/>
        <v>7.8456632667971871</v>
      </c>
      <c r="U106" s="18">
        <f t="shared" si="219"/>
        <v>15.193107230992741</v>
      </c>
      <c r="W106" t="str">
        <f t="shared" si="256"/>
        <v>91 Elementary trades and related occupations</v>
      </c>
      <c r="X106" s="18">
        <f t="shared" si="220"/>
        <v>-5.5151363694554201</v>
      </c>
      <c r="Y106" s="18">
        <f t="shared" si="220"/>
        <v>-11.643333303031667</v>
      </c>
      <c r="Z106" s="18">
        <f t="shared" si="220"/>
        <v>24.047733242935077</v>
      </c>
      <c r="AA106" s="18">
        <f t="shared" si="220"/>
        <v>4.9920408817199835</v>
      </c>
      <c r="AB106" s="18">
        <f t="shared" si="221"/>
        <v>9.4231478010761585</v>
      </c>
      <c r="AD106" s="18">
        <f t="shared" si="222"/>
        <v>10.994262388799259</v>
      </c>
      <c r="AE106" s="18">
        <f t="shared" si="223"/>
        <v>8.6075121279095548</v>
      </c>
      <c r="AF106" s="18">
        <f t="shared" si="224"/>
        <v>14.09902254858595</v>
      </c>
      <c r="AH106" t="str">
        <f t="shared" si="257"/>
        <v>91 Elementary trades and related occupations</v>
      </c>
      <c r="AI106" s="18">
        <f t="shared" si="225"/>
        <v>-4.8936691720578356</v>
      </c>
      <c r="AJ106" s="18">
        <f t="shared" si="225"/>
        <v>-17.973928643004012</v>
      </c>
      <c r="AK106" s="18">
        <f t="shared" si="225"/>
        <v>21.429681282983569</v>
      </c>
      <c r="AL106" s="18">
        <f t="shared" si="225"/>
        <v>4.6278749111137829</v>
      </c>
      <c r="AM106" s="18">
        <f t="shared" si="226"/>
        <v>7.9575796872849214</v>
      </c>
      <c r="AO106" s="18">
        <f t="shared" si="227"/>
        <v>9.9528661667359195</v>
      </c>
      <c r="AP106" s="18">
        <f t="shared" si="228"/>
        <v>7.9052278418544342</v>
      </c>
      <c r="AQ106" s="18">
        <f t="shared" si="229"/>
        <v>13.032311966954468</v>
      </c>
      <c r="AS106" t="str">
        <f t="shared" si="258"/>
        <v>91 Elementary trades and related occupations</v>
      </c>
      <c r="AT106" s="18">
        <f t="shared" si="230"/>
        <v>-4.7095852470687261</v>
      </c>
      <c r="AU106" s="18">
        <f t="shared" si="230"/>
        <v>-11.061183818689656</v>
      </c>
      <c r="AV106" s="18">
        <f t="shared" si="230"/>
        <v>20.703633236792072</v>
      </c>
      <c r="AW106" s="18">
        <f t="shared" si="230"/>
        <v>4.0338419868127806</v>
      </c>
      <c r="AX106" s="18">
        <f t="shared" si="231"/>
        <v>7.9170250153633326</v>
      </c>
      <c r="AZ106" s="18">
        <f t="shared" si="232"/>
        <v>9.3175456372083474</v>
      </c>
      <c r="BA106" s="18">
        <f t="shared" si="233"/>
        <v>7.1266279798664733</v>
      </c>
      <c r="BB106" s="18">
        <f t="shared" si="234"/>
        <v>12.188460279090574</v>
      </c>
      <c r="BD106" t="str">
        <f t="shared" si="259"/>
        <v>91 Elementary trades and related occupations</v>
      </c>
      <c r="BE106" s="18">
        <f t="shared" si="235"/>
        <v>-0.4939676603003762</v>
      </c>
      <c r="BF106" s="18">
        <f t="shared" si="235"/>
        <v>-19.216632210758444</v>
      </c>
      <c r="BG106" s="18">
        <f t="shared" si="235"/>
        <v>13.632763758820632</v>
      </c>
      <c r="BH106" s="18">
        <f t="shared" si="235"/>
        <v>2.9530260297716993</v>
      </c>
      <c r="BI106" s="18">
        <f t="shared" si="236"/>
        <v>4.5807941100471705</v>
      </c>
      <c r="BK106" s="18">
        <f t="shared" si="237"/>
        <v>6.3964817588614054</v>
      </c>
      <c r="BL106" s="18">
        <f t="shared" si="238"/>
        <v>4.3424056788720744</v>
      </c>
      <c r="BM106" s="18">
        <f t="shared" si="239"/>
        <v>8.5568489901727709</v>
      </c>
      <c r="BO106" t="str">
        <f t="shared" si="260"/>
        <v>91 Elementary trades and related occupations</v>
      </c>
      <c r="BP106" s="18">
        <f t="shared" si="240"/>
        <v>-2.1901708462949809</v>
      </c>
      <c r="BQ106" s="18">
        <f t="shared" si="240"/>
        <v>-18.609696721054604</v>
      </c>
      <c r="BR106" s="18">
        <f t="shared" si="240"/>
        <v>13.626841029952597</v>
      </c>
      <c r="BS106" s="18">
        <f t="shared" si="240"/>
        <v>1.4750560673207236</v>
      </c>
      <c r="BT106" s="18">
        <f t="shared" si="241"/>
        <v>3.6867222306591785</v>
      </c>
      <c r="BV106" s="18">
        <f t="shared" si="242"/>
        <v>5.3739299778320593</v>
      </c>
      <c r="BW106" s="18">
        <f t="shared" si="243"/>
        <v>4.0843391670523976</v>
      </c>
      <c r="BX106" s="18">
        <f t="shared" si="244"/>
        <v>7.6365745706615806</v>
      </c>
      <c r="BZ106" t="str">
        <f t="shared" si="261"/>
        <v>91 Elementary trades and related occupations</v>
      </c>
      <c r="CA106" s="18">
        <f t="shared" si="245"/>
        <v>-4.4517045818111223</v>
      </c>
      <c r="CB106" s="18">
        <f t="shared" si="245"/>
        <v>-15.350533009012191</v>
      </c>
      <c r="CC106" s="18">
        <f t="shared" si="245"/>
        <v>9.1229283588670782</v>
      </c>
      <c r="CD106" s="18">
        <f t="shared" si="245"/>
        <v>-1.6605543331898787</v>
      </c>
      <c r="CE106" s="18">
        <f t="shared" si="246"/>
        <v>0.64219853424802853</v>
      </c>
      <c r="CG106" s="18">
        <f t="shared" si="247"/>
        <v>1.8100165148679626</v>
      </c>
      <c r="CH106" s="18">
        <f t="shared" si="248"/>
        <v>3.284381782121959</v>
      </c>
      <c r="CI106" s="18">
        <f t="shared" si="249"/>
        <v>4.4899957915607747</v>
      </c>
      <c r="CK106" t="str">
        <f t="shared" si="262"/>
        <v>91 Elementary trades and related occupations</v>
      </c>
      <c r="CL106" s="18">
        <f t="shared" si="250"/>
        <v>-7.4964931324199124</v>
      </c>
      <c r="CM106" s="18">
        <f t="shared" si="250"/>
        <v>-5.5318637255206689</v>
      </c>
      <c r="CN106" s="18">
        <f t="shared" si="250"/>
        <v>4.5369812011580635</v>
      </c>
      <c r="CO106" s="18">
        <f t="shared" si="250"/>
        <v>-2.133841975173334</v>
      </c>
      <c r="CP106" s="18">
        <f t="shared" si="251"/>
        <v>-0.31667124388524703</v>
      </c>
      <c r="CR106" s="18">
        <f t="shared" si="252"/>
        <v>4.1073748262387966E-2</v>
      </c>
      <c r="CS106" s="18">
        <f t="shared" si="253"/>
        <v>2.345399647416424</v>
      </c>
      <c r="CT106" s="18">
        <f t="shared" si="254"/>
        <v>2.3751145288666509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10.925420565610366</v>
      </c>
      <c r="C107" s="18">
        <f t="shared" si="210"/>
        <v>-11.886853188671298</v>
      </c>
      <c r="D107" s="18">
        <f t="shared" si="210"/>
        <v>4.6819392815228289</v>
      </c>
      <c r="E107" s="18">
        <f t="shared" si="210"/>
        <v>4.7523097536214642</v>
      </c>
      <c r="F107" s="18">
        <f t="shared" si="211"/>
        <v>3.6041672269526481</v>
      </c>
      <c r="H107" s="18">
        <f t="shared" si="212"/>
        <v>4.7288476750215303</v>
      </c>
      <c r="I107" s="18">
        <f t="shared" si="213"/>
        <v>3.8831829589833777</v>
      </c>
      <c r="J107" s="18">
        <f t="shared" si="214"/>
        <v>7.0300465071897689</v>
      </c>
      <c r="L107" t="str">
        <f t="shared" ref="L107" si="263">A107</f>
        <v>92 Elementary administration and service occupations</v>
      </c>
      <c r="M107" s="18">
        <f t="shared" si="215"/>
        <v>12.164913782797004</v>
      </c>
      <c r="N107" s="18">
        <f t="shared" si="215"/>
        <v>-4.7520035749907148</v>
      </c>
      <c r="O107" s="18">
        <f t="shared" si="215"/>
        <v>6.3466875981776028</v>
      </c>
      <c r="P107" s="18">
        <f t="shared" si="215"/>
        <v>6.8969139515643096</v>
      </c>
      <c r="Q107" s="18">
        <f t="shared" si="216"/>
        <v>5.9578067411693469</v>
      </c>
      <c r="S107" s="18">
        <f t="shared" si="217"/>
        <v>6.7131895798187458</v>
      </c>
      <c r="T107" s="18">
        <f t="shared" si="218"/>
        <v>4.523695200047273</v>
      </c>
      <c r="U107" s="18">
        <f t="shared" si="219"/>
        <v>8.8986954645725156</v>
      </c>
      <c r="W107" t="str">
        <f t="shared" ref="W107" si="264">A107</f>
        <v>92 Elementary administration and service occupations</v>
      </c>
      <c r="X107" s="18">
        <f t="shared" si="220"/>
        <v>3.1700830976127969</v>
      </c>
      <c r="Y107" s="18">
        <f t="shared" si="220"/>
        <v>9.6075878041684817</v>
      </c>
      <c r="Z107" s="18">
        <f t="shared" si="220"/>
        <v>1.6472550123362018</v>
      </c>
      <c r="AA107" s="18">
        <f t="shared" si="220"/>
        <v>2.7626432274328705</v>
      </c>
      <c r="AB107" s="18">
        <f t="shared" si="221"/>
        <v>2.826362424537221</v>
      </c>
      <c r="AD107" s="18">
        <f t="shared" si="222"/>
        <v>2.3894938240440755</v>
      </c>
      <c r="AE107" s="18">
        <f t="shared" si="223"/>
        <v>3.9200789987853923</v>
      </c>
      <c r="AF107" s="18">
        <f t="shared" si="224"/>
        <v>5.4140440712788562</v>
      </c>
      <c r="AH107" t="str">
        <f t="shared" ref="AH107" si="265">L107</f>
        <v>92 Elementary administration and service occupations</v>
      </c>
      <c r="AI107" s="18">
        <f t="shared" si="225"/>
        <v>2.8216654205426073</v>
      </c>
      <c r="AJ107" s="18">
        <f t="shared" si="225"/>
        <v>9.7921419887061933</v>
      </c>
      <c r="AK107" s="18">
        <f t="shared" si="225"/>
        <v>1.3077809744723501</v>
      </c>
      <c r="AL107" s="18">
        <f t="shared" si="225"/>
        <v>3.2875358341441174</v>
      </c>
      <c r="AM107" s="18">
        <f t="shared" si="226"/>
        <v>3.057363376814215</v>
      </c>
      <c r="AO107" s="18">
        <f t="shared" si="227"/>
        <v>2.6233557592703516</v>
      </c>
      <c r="AP107" s="18">
        <f t="shared" si="228"/>
        <v>3.6727160594861363</v>
      </c>
      <c r="AQ107" s="18">
        <f t="shared" si="229"/>
        <v>5.3728074611492538</v>
      </c>
      <c r="AS107" t="str">
        <f t="shared" ref="AS107" si="266">W107</f>
        <v>92 Elementary administration and service occupations</v>
      </c>
      <c r="AT107" s="18">
        <f t="shared" si="230"/>
        <v>2.0849743082675065</v>
      </c>
      <c r="AU107" s="18">
        <f t="shared" si="230"/>
        <v>9.4992635744818532</v>
      </c>
      <c r="AV107" s="18">
        <f t="shared" si="230"/>
        <v>1.1871197243633169</v>
      </c>
      <c r="AW107" s="18">
        <f t="shared" si="230"/>
        <v>3.3194915728928409</v>
      </c>
      <c r="AX107" s="18">
        <f t="shared" si="231"/>
        <v>3.0217085840066549</v>
      </c>
      <c r="AZ107" s="18">
        <f t="shared" si="232"/>
        <v>2.6037541934037733</v>
      </c>
      <c r="BA107" s="18">
        <f t="shared" si="233"/>
        <v>3.7416959702675001</v>
      </c>
      <c r="BB107" s="18">
        <f t="shared" si="234"/>
        <v>5.4143617627982144</v>
      </c>
      <c r="BD107" t="str">
        <f t="shared" ref="BD107" si="267">AH107</f>
        <v>92 Elementary administration and service occupations</v>
      </c>
      <c r="BE107" s="18">
        <f t="shared" si="235"/>
        <v>1.6336308008561229</v>
      </c>
      <c r="BF107" s="18">
        <f t="shared" si="235"/>
        <v>-8.4587677520593711</v>
      </c>
      <c r="BG107" s="18">
        <f t="shared" si="235"/>
        <v>-2.4293923203462353</v>
      </c>
      <c r="BH107" s="18">
        <f t="shared" si="235"/>
        <v>-1.154481634493898</v>
      </c>
      <c r="BI107" s="18">
        <f t="shared" si="236"/>
        <v>-2.0258843068843846</v>
      </c>
      <c r="BK107" s="18">
        <f t="shared" si="237"/>
        <v>-1.581292159266634</v>
      </c>
      <c r="BL107" s="18">
        <f t="shared" si="238"/>
        <v>2.3835919435186703</v>
      </c>
      <c r="BM107" s="18">
        <f t="shared" si="239"/>
        <v>1.2854135776704689</v>
      </c>
      <c r="BO107" t="str">
        <f t="shared" ref="BO107" si="268">AS107</f>
        <v>92 Elementary administration and service occupations</v>
      </c>
      <c r="BP107" s="18">
        <f t="shared" si="240"/>
        <v>3.5210252623530947</v>
      </c>
      <c r="BQ107" s="18">
        <f t="shared" si="240"/>
        <v>-18.91723516388787</v>
      </c>
      <c r="BR107" s="18">
        <f t="shared" si="240"/>
        <v>0.16836739369230358</v>
      </c>
      <c r="BS107" s="18">
        <f t="shared" si="240"/>
        <v>-0.98804684335254134</v>
      </c>
      <c r="BT107" s="18">
        <f t="shared" si="241"/>
        <v>-1.8611165249952988</v>
      </c>
      <c r="BV107" s="18">
        <f t="shared" si="242"/>
        <v>-0.60406647843701533</v>
      </c>
      <c r="BW107" s="18">
        <f t="shared" si="243"/>
        <v>2.7266331389733223</v>
      </c>
      <c r="BX107" s="18">
        <f t="shared" si="244"/>
        <v>2.3180288397811832</v>
      </c>
      <c r="BZ107" t="str">
        <f t="shared" ref="BZ107" si="269">BD107</f>
        <v>92 Elementary administration and service occupations</v>
      </c>
      <c r="CA107" s="18">
        <f t="shared" si="245"/>
        <v>0.67613210950712155</v>
      </c>
      <c r="CB107" s="18">
        <f t="shared" si="245"/>
        <v>-16.057819875602519</v>
      </c>
      <c r="CC107" s="18">
        <f t="shared" si="245"/>
        <v>-4.1508376430232197</v>
      </c>
      <c r="CD107" s="18">
        <f t="shared" si="245"/>
        <v>-4.7301419085404088</v>
      </c>
      <c r="CE107" s="18">
        <f t="shared" si="246"/>
        <v>-5.3016712009553935</v>
      </c>
      <c r="CG107" s="18">
        <f t="shared" si="247"/>
        <v>-4.5374305649831808</v>
      </c>
      <c r="CH107" s="18">
        <f t="shared" si="248"/>
        <v>1.7551066095594425</v>
      </c>
      <c r="CI107" s="18">
        <f t="shared" si="249"/>
        <v>-1.5053127623317231</v>
      </c>
      <c r="CK107" t="str">
        <f t="shared" ref="CK107" si="270">BO107</f>
        <v>92 Elementary administration and service occupations</v>
      </c>
      <c r="CL107" s="18">
        <f t="shared" si="250"/>
        <v>-7.4392351027520842</v>
      </c>
      <c r="CM107" s="18">
        <f t="shared" si="250"/>
        <v>-2.5984933525696419</v>
      </c>
      <c r="CN107" s="18">
        <f t="shared" si="250"/>
        <v>-11.94604538193359</v>
      </c>
      <c r="CO107" s="18">
        <f t="shared" si="250"/>
        <v>-5.9857210204471105</v>
      </c>
      <c r="CP107" s="18">
        <f t="shared" si="251"/>
        <v>-7.6864372547647664</v>
      </c>
      <c r="CR107" s="18">
        <f t="shared" si="252"/>
        <v>-8.0160260573259876</v>
      </c>
      <c r="CS107" s="18">
        <f t="shared" si="253"/>
        <v>0.9133042072882791</v>
      </c>
      <c r="CT107" s="18">
        <f t="shared" si="254"/>
        <v>-5.4468170128845639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8.6325050525626992</v>
      </c>
      <c r="C109" s="26">
        <f>IF(AND(D$6-C$6 &lt;&gt; 0,C35&lt;&gt;0,D35&lt;&gt;0),(EXP(LN(D35/C35)/(D$6-C$6))-1)*100,0)</f>
        <v>-3.2291361631702542</v>
      </c>
      <c r="D109" s="26">
        <f>IF(AND(E$6-D$6 &lt;&gt; 0,D35&lt;&gt;0,E35&lt;&gt;0),(EXP(LN(E35/D35)/(E$6-D$6))-1)*100,0)</f>
        <v>5.2919282613559382</v>
      </c>
      <c r="E109" s="26">
        <f>IF(AND(F$6-E$6 &lt;&gt; 0,E35&lt;&gt;0,F35&lt;&gt;0),(EXP(LN(F35/E35)/(F$6-E$6))-1)*100,0)</f>
        <v>4.0176113292924143</v>
      </c>
      <c r="F109" s="26">
        <f>IF(AND(F$6-C$6 &lt;&gt; 0,C35&lt;&gt;0,F35&lt;&gt;0),(EXP(LN(F35/C35)/(F$6-C$6))-1)*100,0)</f>
        <v>3.9439696414280023</v>
      </c>
      <c r="H109" s="26">
        <f t="shared" ref="H109" si="271">IF($F$6-$D$6 &lt;&gt; 0,(EXP(LN(1+(H72/100))/($F$6-$D$6))-1)*100,0)</f>
        <v>4.4406607257554631</v>
      </c>
      <c r="I109" s="26">
        <f t="shared" ref="I109" si="272">IF(D35&gt;0,((1+(I35/D35))^(1/($F$6-$D$6))-1)*100,0)</f>
        <v>3.5164370815113921</v>
      </c>
      <c r="J109" s="26">
        <f t="shared" ref="J109" si="273">IF($F$6-$D$6 &lt;&gt; 0,(EXP(LN(1+(J72/100))/($F$6-$D$6))-1)*100,0)</f>
        <v>6.5724448425800164</v>
      </c>
      <c r="L109" s="24" t="str">
        <f>L35</f>
        <v>All occupations</v>
      </c>
      <c r="M109" s="26">
        <f>IF(AND(N$6-M$6 &lt;&gt; 0,M35&lt;&gt;0,N35&lt;&gt;0),(EXP(LN(N35/M35)/(N$6-M$6))-1)*100,0)</f>
        <v>9.0514315831998982</v>
      </c>
      <c r="N109" s="26">
        <f>IF(AND(O$6-N$6 &lt;&gt; 0,N35&lt;&gt;0,O35&lt;&gt;0),(EXP(LN(O35/N35)/(O$6-N$6))-1)*100,0)</f>
        <v>-0.66956803330109338</v>
      </c>
      <c r="O109" s="26">
        <f>IF(AND(P$6-O$6 &lt;&gt; 0,O35&lt;&gt;0,P35&lt;&gt;0),(EXP(LN(P35/O35)/(P$6-O$6))-1)*100,0)</f>
        <v>4.925585297281021</v>
      </c>
      <c r="P109" s="26">
        <f>IF(AND(Q$6-P$6 &lt;&gt; 0,P35&lt;&gt;0,Q35&lt;&gt;0),(EXP(LN(Q35/P35)/(Q$6-P$6))-1)*100,0)</f>
        <v>4.0730021847057429</v>
      </c>
      <c r="Q109" s="26">
        <f>IF(AND(Q$6-N$6 &lt;&gt; 0,N35&lt;&gt;0,Q35&lt;&gt;0),(EXP(LN(Q35/N35)/(Q$6-N$6))-1)*100,0)</f>
        <v>4.0349791946572511</v>
      </c>
      <c r="S109" s="26">
        <f t="shared" ref="S109" si="274">IF($F$6-$D$6 &lt;&gt; 0,(EXP(LN(1+(S72/100))/($F$6-$D$6))-1)*100,0)</f>
        <v>4.3564240127347276</v>
      </c>
      <c r="T109" s="26">
        <f t="shared" ref="T109" si="275">IF(O35&gt;0,((1+(T35/O35))^(1/($F$6-$D$6))-1)*100,0)</f>
        <v>3.6127050664214178</v>
      </c>
      <c r="U109" s="26">
        <f t="shared" ref="U109" si="276">IF($F$6-$D$6 &lt;&gt; 0,(EXP(LN(1+(U72/100))/($F$6-$D$6))-1)*100,0)</f>
        <v>6.573798578207013</v>
      </c>
      <c r="W109" s="24" t="str">
        <f>W35</f>
        <v>All occupations</v>
      </c>
      <c r="X109" s="26">
        <f>IF(AND(Y$6-X$6 &lt;&gt; 0,X35&lt;&gt;0,Y35&lt;&gt;0),(EXP(LN(Y35/X35)/(Y$6-X$6))-1)*100,0)</f>
        <v>-4.8428824564794581E-3</v>
      </c>
      <c r="Y109" s="26">
        <f>IF(AND(Z$6-Y$6 &lt;&gt; 0,Y35&lt;&gt;0,Z35&lt;&gt;0),(EXP(LN(Z35/Y35)/(Z$6-Y$6))-1)*100,0)</f>
        <v>10.728425609117931</v>
      </c>
      <c r="Z109" s="26">
        <f>IF(AND(AA$6-Z$6 &lt;&gt; 0,Z35&lt;&gt;0,AA35&lt;&gt;0),(EXP(LN(AA35/Z35)/(AA$6-Z$6))-1)*100,0)</f>
        <v>1.3548545161354397</v>
      </c>
      <c r="AA109" s="26">
        <f>IF(AND(AB$6-AA$6 &lt;&gt; 0,AA35&lt;&gt;0,AB35&lt;&gt;0),(EXP(LN(AB35/AA35)/(AB$6-AA$6))-1)*100,0)</f>
        <v>1.5624396880264513</v>
      </c>
      <c r="AB109" s="26">
        <f>IF(AND(AB$6-Y$6 &lt;&gt; 0,Y35&lt;&gt;0,AB35&lt;&gt;0),(EXP(LN(AB35/Y35)/(AB$6-Y$6))-1)*100,0)</f>
        <v>2.0471362459092202</v>
      </c>
      <c r="AD109" s="26">
        <f t="shared" ref="AD109" si="277">IF($F$6-$D$6 &lt;&gt; 0,(EXP(LN(1+(AD72/100))/($F$6-$D$6))-1)*100,0)</f>
        <v>1.4931974341461762</v>
      </c>
      <c r="AE109" s="26">
        <f t="shared" ref="AE109" si="278">IF(Z35&gt;0,((1+(AE35/Z35))^(1/($F$6-$D$6))-1)*100,0)</f>
        <v>3.2791066821902692</v>
      </c>
      <c r="AF109" s="26">
        <f t="shared" ref="AF109" si="279">IF($F$6-$D$6 &lt;&gt; 0,(EXP(LN(1+(AF72/100))/($F$6-$D$6))-1)*100,0)</f>
        <v>4.2667296948804445</v>
      </c>
      <c r="AH109" s="24" t="str">
        <f>AH35</f>
        <v>All occupations</v>
      </c>
      <c r="AI109" s="26">
        <f>IF(AND(AJ$6-AI$6 &lt;&gt; 0,AI35&lt;&gt;0,AJ35&lt;&gt;0),(EXP(LN(AJ35/AI35)/(AJ$6-AI$6))-1)*100,0)</f>
        <v>-1.7054681066834831</v>
      </c>
      <c r="AJ109" s="26">
        <f>IF(AND(AK$6-AJ$6 &lt;&gt; 0,AJ35&lt;&gt;0,AK35&lt;&gt;0),(EXP(LN(AK35/AJ35)/(AK$6-AJ$6))-1)*100,0)</f>
        <v>11.199370499389794</v>
      </c>
      <c r="AK109" s="26">
        <f>IF(AND(AL$6-AK$6 &lt;&gt; 0,AK35&lt;&gt;0,AL35&lt;&gt;0),(EXP(LN(AL35/AK35)/(AL$6-AK$6))-1)*100,0)</f>
        <v>-0.27425943660434049</v>
      </c>
      <c r="AL109" s="26">
        <f>IF(AND(AM$6-AL$6 &lt;&gt; 0,AL35&lt;&gt;0,AM35&lt;&gt;0),(EXP(LN(AM35/AL35)/(AM$6-AL$6))-1)*100,0)</f>
        <v>1.1452045423331114</v>
      </c>
      <c r="AM109" s="26">
        <f>IF(AND(AM$6-AJ$6 &lt;&gt; 0,AJ35&lt;&gt;0,AM35&lt;&gt;0),(EXP(LN(AM35/AJ35)/(AM$6-AJ$6))-1)*100,0)</f>
        <v>1.2976751350567195</v>
      </c>
      <c r="AO109" s="26">
        <f t="shared" ref="AO109" si="280">IF($F$6-$D$6 &lt;&gt; 0,(EXP(LN(1+(AO72/100))/($F$6-$D$6))-1)*100,0)</f>
        <v>0.66981905716125834</v>
      </c>
      <c r="AP109" s="26">
        <f t="shared" ref="AP109" si="281">IF(AK35&gt;0,((1+(AP35/AK35))^(1/($F$6-$D$6))-1)*100,0)</f>
        <v>2.9781417163537327</v>
      </c>
      <c r="AQ109" s="26">
        <f t="shared" ref="AQ109" si="282">IF($F$6-$D$6 &lt;&gt; 0,(EXP(LN(1+(AQ72/100))/($F$6-$D$6))-1)*100,0)</f>
        <v>3.4296087641721984</v>
      </c>
      <c r="AS109" s="24" t="str">
        <f>AS35</f>
        <v>All occupations</v>
      </c>
      <c r="AT109" s="26">
        <f>IF(AND(AU$6-AT$6 &lt;&gt; 0,AT35&lt;&gt;0,AU35&lt;&gt;0),(EXP(LN(AU35/AT35)/(AU$6-AT$6))-1)*100,0)</f>
        <v>-1.0366649949502427</v>
      </c>
      <c r="AU109" s="26">
        <f>IF(AND(AV$6-AU$6 &lt;&gt; 0,AU35&lt;&gt;0,AV35&lt;&gt;0),(EXP(LN(AV35/AU35)/(AV$6-AU$6))-1)*100,0)</f>
        <v>8.7791859853459044</v>
      </c>
      <c r="AV109" s="26">
        <f>IF(AND(AW$6-AV$6 &lt;&gt; 0,AV35&lt;&gt;0,AW35&lt;&gt;0),(EXP(LN(AW35/AV35)/(AW$6-AV$6))-1)*100,0)</f>
        <v>0.82213449539934036</v>
      </c>
      <c r="AW109" s="26">
        <f>IF(AND(AX$6-AW$6 &lt;&gt; 0,AW35&lt;&gt;0,AX35&lt;&gt;0),(EXP(LN(AX35/AW35)/(AX$6-AW$6))-1)*100,0)</f>
        <v>1.5515516669912799</v>
      </c>
      <c r="AX109" s="26">
        <f>IF(AND(AX$6-AU$6 &lt;&gt; 0,AU35&lt;&gt;0,AX35&lt;&gt;0),(EXP(LN(AX35/AU35)/(AX$6-AU$6))-1)*100,0)</f>
        <v>1.7593747737771892</v>
      </c>
      <c r="AZ109" s="26">
        <f t="shared" ref="AZ109" si="283">IF($F$6-$D$6 &lt;&gt; 0,(EXP(LN(1+(AZ72/100))/($F$6-$D$6))-1)*100,0)</f>
        <v>1.3078281417588711</v>
      </c>
      <c r="BA109" s="26">
        <f t="shared" ref="BA109" si="284">IF(AV35&gt;0,((1+(BA35/AV35))^(1/($F$6-$D$6))-1)*100,0)</f>
        <v>3.0394383745102393</v>
      </c>
      <c r="BB109" s="26">
        <f t="shared" ref="BB109" si="285">IF($F$6-$D$6 &lt;&gt; 0,(EXP(LN(1+(BB72/100))/($F$6-$D$6))-1)*100,0)</f>
        <v>3.9272235525741994</v>
      </c>
      <c r="BD109" s="24" t="str">
        <f>BD35</f>
        <v>All occupations</v>
      </c>
      <c r="BE109" s="26">
        <f>IF(AND(BF$6-BE$6 &lt;&gt; 0,BE35&lt;&gt;0,BF35&lt;&gt;0),(EXP(LN(BF35/BE35)/(BF$6-BE$6))-1)*100,0)</f>
        <v>2.2989889013650178</v>
      </c>
      <c r="BF109" s="26">
        <f>IF(AND(BG$6-BF$6 &lt;&gt; 0,BF35&lt;&gt;0,BG35&lt;&gt;0),(EXP(LN(BG35/BF35)/(BG$6-BF$6))-1)*100,0)</f>
        <v>-4.954767096217882</v>
      </c>
      <c r="BG109" s="26">
        <f>IF(AND(BH$6-BG$6 &lt;&gt; 0,BG35&lt;&gt;0,BH35&lt;&gt;0),(EXP(LN(BH35/BG35)/(BH$6-BG$6))-1)*100,0)</f>
        <v>0.78840110822762099</v>
      </c>
      <c r="BH109" s="26">
        <f>IF(AND(BI$6-BH$6 &lt;&gt; 0,BH35&lt;&gt;0,BI35&lt;&gt;0),(EXP(LN(BI35/BH35)/(BI$6-BH$6))-1)*100,0)</f>
        <v>0.14375313441949977</v>
      </c>
      <c r="BI109" s="26">
        <f>IF(AND(BI$6-BF$6 &lt;&gt; 0,BF35&lt;&gt;0,BI35&lt;&gt;0),(EXP(LN(BI35/BF35)/(BI$6-BF$6))-1)*100,0)</f>
        <v>1.7583997456172007E-2</v>
      </c>
      <c r="BK109" s="26">
        <f t="shared" ref="BK109" si="286">IF($F$6-$D$6 &lt;&gt; 0,(EXP(LN(1+(BK72/100))/($F$6-$D$6))-1)*100,0)</f>
        <v>0.35817635150747762</v>
      </c>
      <c r="BL109" s="26">
        <f t="shared" ref="BL109" si="287">IF(BG35&gt;0,((1+(BL35/BG35))^(1/($F$6-$D$6))-1)*100,0)</f>
        <v>2.5860589299982584</v>
      </c>
      <c r="BM109" s="26">
        <f t="shared" ref="BM109" si="288">IF($F$6-$D$6 &lt;&gt; 0,(EXP(LN(1+(BM72/100))/($F$6-$D$6))-1)*100,0)</f>
        <v>2.8385714322089806</v>
      </c>
      <c r="BO109" s="24" t="str">
        <f>BO35</f>
        <v>All occupations</v>
      </c>
      <c r="BP109" s="26">
        <f>IF(AND(BQ$6-BP$6 &lt;&gt; 0,BP35&lt;&gt;0,BQ35&lt;&gt;0),(EXP(LN(BQ35/BP35)/(BQ$6-BP$6))-1)*100,0)</f>
        <v>1.1070615710316423</v>
      </c>
      <c r="BQ109" s="26">
        <f>IF(AND(BR$6-BQ$6 &lt;&gt; 0,BQ35&lt;&gt;0,BR35&lt;&gt;0),(EXP(LN(BR35/BQ35)/(BR$6-BQ$6))-1)*100,0)</f>
        <v>-14.006227675638428</v>
      </c>
      <c r="BR109" s="26">
        <f>IF(AND(BS$6-BR$6 &lt;&gt; 0,BR35&lt;&gt;0,BS35&lt;&gt;0),(EXP(LN(BS35/BR35)/(BS$6-BR$6))-1)*100,0)</f>
        <v>1.0276021416569581</v>
      </c>
      <c r="BS109" s="26">
        <f>IF(AND(BT$6-BS$6 &lt;&gt; 0,BS35&lt;&gt;0,BT35&lt;&gt;0),(EXP(LN(BT35/BS35)/(BT$6-BS$6))-1)*100,0)</f>
        <v>-1.1819885242453476</v>
      </c>
      <c r="BT109" s="26">
        <f>IF(AND(BT$6-BQ$6 &lt;&gt; 0,BQ35&lt;&gt;0,BT35&lt;&gt;0),(EXP(LN(BT35/BQ35)/(BT$6-BQ$6))-1)*100,0)</f>
        <v>-1.3574545463569287</v>
      </c>
      <c r="BV109" s="26">
        <f t="shared" ref="BV109" si="289">IF($F$6-$D$6 &lt;&gt; 0,(EXP(LN(1+(BV72/100))/($F$6-$D$6))-1)*100,0)</f>
        <v>-0.45088076289447887</v>
      </c>
      <c r="BW109" s="26">
        <f t="shared" ref="BW109" si="290">IF(BR35&gt;0,((1+(BW35/BR35))^(1/($F$6-$D$6))-1)*100,0)</f>
        <v>2.6303148957597555</v>
      </c>
      <c r="BX109" s="26">
        <f t="shared" ref="BX109" si="291">IF($F$6-$D$6 &lt;&gt; 0,(EXP(LN(1+(BX72/100))/($F$6-$D$6))-1)*100,0)</f>
        <v>2.3200632823606071</v>
      </c>
      <c r="BZ109" s="24" t="str">
        <f>BZ35</f>
        <v>All occupations</v>
      </c>
      <c r="CA109" s="26">
        <f>IF(AND(CB$6-CA$6 &lt;&gt; 0,CA35&lt;&gt;0,CB35&lt;&gt;0),(EXP(LN(CB35/CA35)/(CB$6-CA$6))-1)*100,0)</f>
        <v>-2.0130562504980243</v>
      </c>
      <c r="CB109" s="26">
        <f>IF(AND(CC$6-CB$6 &lt;&gt; 0,CB35&lt;&gt;0,CC35&lt;&gt;0),(EXP(LN(CC35/CB35)/(CC$6-CB$6))-1)*100,0)</f>
        <v>-9.3666539553466706</v>
      </c>
      <c r="CC109" s="26">
        <f>IF(AND(CD$6-CC$6 &lt;&gt; 0,CC35&lt;&gt;0,CD35&lt;&gt;0),(EXP(LN(CD35/CC35)/(CD$6-CC$6))-1)*100,0)</f>
        <v>-2.8018551108877854</v>
      </c>
      <c r="CD109" s="26">
        <f>IF(AND(CE$6-CD$6 &lt;&gt; 0,CD35&lt;&gt;0,CE35&lt;&gt;0),(EXP(LN(CE35/CD35)/(CE$6-CD$6))-1)*100,0)</f>
        <v>-4.6351855275596376</v>
      </c>
      <c r="CE109" s="26">
        <f>IF(AND(CE$6-CB$6 &lt;&gt; 0,CB35&lt;&gt;0,CE35&lt;&gt;0),(EXP(LN(CE35/CB35)/(CE$6-CB$6))-1)*100,0)</f>
        <v>-4.3706456668489828</v>
      </c>
      <c r="CG109" s="26">
        <f t="shared" ref="CG109" si="292">IF($F$6-$D$6 &lt;&gt; 0,(EXP(LN(1+(CG72/100))/($F$6-$D$6))-1)*100,0)</f>
        <v>-4.0279501660258399</v>
      </c>
      <c r="CH109" s="26">
        <f t="shared" ref="CH109" si="293">IF(CC35&gt;0,((1+(CH35/CC35))^(1/($F$6-$D$6))-1)*100,0)</f>
        <v>1.8211947054240119</v>
      </c>
      <c r="CI109" s="26">
        <f t="shared" ref="CI109" si="294">IF($F$6-$D$6 &lt;&gt; 0,(EXP(LN(1+(CI72/100))/($F$6-$D$6))-1)*100,0)</f>
        <v>-1.0726967653213793</v>
      </c>
      <c r="CK109" s="24" t="str">
        <f>CK35</f>
        <v>All occupations</v>
      </c>
      <c r="CL109" s="26">
        <f>IF(AND(CM$6-CL$6 &lt;&gt; 0,CL35&lt;&gt;0,CM35&lt;&gt;0),(EXP(LN(CM35/CL35)/(CM$6-CL$6))-1)*100,0)</f>
        <v>-4.8394198349517081</v>
      </c>
      <c r="CM109" s="26">
        <f>IF(AND(CN$6-CM$6 &lt;&gt; 0,CM35&lt;&gt;0,CN35&lt;&gt;0),(EXP(LN(CN35/CM35)/(CN$6-CM$6))-1)*100,0)</f>
        <v>-1.1421674240868152</v>
      </c>
      <c r="CN109" s="26">
        <f>IF(AND(CO$6-CN$6 &lt;&gt; 0,CN35&lt;&gt;0,CO35&lt;&gt;0),(EXP(LN(CO35/CN35)/(CO$6-CN$6))-1)*100,0)</f>
        <v>-8.3719087794502105</v>
      </c>
      <c r="CO109" s="26">
        <f>IF(AND(CP$6-CO$6 &lt;&gt; 0,CO35&lt;&gt;0,CP35&lt;&gt;0),(EXP(LN(CP35/CO35)/(CP$6-CO$6))-1)*100,0)</f>
        <v>-4.3247813698900188</v>
      </c>
      <c r="CP109" s="26">
        <f>IF(AND(CP$6-CM$6 &lt;&gt; 0,CM35&lt;&gt;0,CP35&lt;&gt;0),(EXP(LN(CP35/CM35)/(CP$6-CM$6))-1)*100,0)</f>
        <v>-5.4151003966167348</v>
      </c>
      <c r="CR109" s="26">
        <f t="shared" ref="CR109" si="295">IF($F$6-$D$6 &lt;&gt; 0,(EXP(LN(1+(CR72/100))/($F$6-$D$6))-1)*100,0)</f>
        <v>-5.6933056774425062</v>
      </c>
      <c r="CS109" s="26">
        <f t="shared" ref="CS109" si="296">IF(CN35&gt;0,((1+(CS35/CN35))^(1/($F$6-$D$6))-1)*100,0)</f>
        <v>1.2406805366682816</v>
      </c>
      <c r="CT109" s="26">
        <f t="shared" ref="CT109" si="297">IF($F$6-$D$6 &lt;&gt; 0,(EXP(LN(1+(CT72/100))/($F$6-$D$6))-1)*100,0)</f>
        <v>-3.1548830970681507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Worcestershire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Worcestershire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Worcestershire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Worcestershire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Worcestershire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Worcestershire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Worcestershire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Worcestershire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Worcestershire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4.1207013629418074E-2</v>
      </c>
      <c r="C119" s="27">
        <f t="shared" si="299"/>
        <v>-1.1042097891294039E-2</v>
      </c>
      <c r="D119" s="27">
        <f t="shared" si="299"/>
        <v>2.4081337146043019E-2</v>
      </c>
      <c r="E119" s="27">
        <f t="shared" si="299"/>
        <v>9.0389612298456684E-2</v>
      </c>
      <c r="F119" s="27">
        <f t="shared" ref="F119:F144" si="300">F8-D8</f>
        <v>0.1144709494444997</v>
      </c>
      <c r="L119" t="str">
        <f>A119</f>
        <v>11 Corporate managers and directors</v>
      </c>
      <c r="M119" s="27">
        <f t="shared" ref="M119:P144" si="301">N8-M8</f>
        <v>0.44758855617622328</v>
      </c>
      <c r="N119" s="27">
        <f t="shared" si="301"/>
        <v>-4.3957411952957548E-2</v>
      </c>
      <c r="O119" s="27">
        <f t="shared" si="301"/>
        <v>0.16341930070402588</v>
      </c>
      <c r="P119" s="27">
        <f t="shared" si="301"/>
        <v>0.71726896842984988</v>
      </c>
      <c r="Q119" s="27">
        <f t="shared" ref="Q119:Q144" si="302">Q8-O8</f>
        <v>0.88068826913387577</v>
      </c>
      <c r="W119" t="str">
        <f>A119</f>
        <v>11 Corporate managers and directors</v>
      </c>
      <c r="X119" s="27">
        <f t="shared" ref="X119:AA144" si="303">Y8-X8</f>
        <v>0.18637388726783666</v>
      </c>
      <c r="Y119" s="27">
        <f t="shared" si="303"/>
        <v>0.19671946403429708</v>
      </c>
      <c r="Z119" s="27">
        <f t="shared" si="303"/>
        <v>-0.21562464929820058</v>
      </c>
      <c r="AA119" s="27">
        <f t="shared" si="303"/>
        <v>0.38284530240346371</v>
      </c>
      <c r="AB119" s="27">
        <f t="shared" ref="AB119:AB144" si="304">AB8-Z8</f>
        <v>0.16722065310526313</v>
      </c>
      <c r="AH119" t="str">
        <f>L119</f>
        <v>11 Corporate managers and directors</v>
      </c>
      <c r="AI119" s="27">
        <f t="shared" ref="AI119:AL144" si="305">AJ8-AI8</f>
        <v>3.1292992744219039E-2</v>
      </c>
      <c r="AJ119" s="27">
        <f t="shared" si="305"/>
        <v>5.7740573785270644E-2</v>
      </c>
      <c r="AK119" s="27">
        <f t="shared" si="305"/>
        <v>-6.2849268955369686E-2</v>
      </c>
      <c r="AL119" s="27">
        <f t="shared" si="305"/>
        <v>5.0166318904675822E-2</v>
      </c>
      <c r="AM119" s="27">
        <f t="shared" ref="AM119:AM144" si="306">AM8-AK8</f>
        <v>-1.2682950050693864E-2</v>
      </c>
      <c r="AS119" t="str">
        <f>W119</f>
        <v>11 Corporate managers and directors</v>
      </c>
      <c r="AT119" s="27">
        <f t="shared" ref="AT119:AW144" si="307">AU8-AT8</f>
        <v>2.6207300062745187E-2</v>
      </c>
      <c r="AU119" s="27">
        <f t="shared" si="307"/>
        <v>5.2862994880996439E-2</v>
      </c>
      <c r="AV119" s="27">
        <f t="shared" si="307"/>
        <v>-0.11707068245604635</v>
      </c>
      <c r="AW119" s="27">
        <f t="shared" si="307"/>
        <v>6.0978260535258011E-2</v>
      </c>
      <c r="AX119" s="27">
        <f t="shared" ref="AX119:AX144" si="308">AX8-AV8</f>
        <v>-5.6092421920788338E-2</v>
      </c>
      <c r="BD119" t="str">
        <f>AH119</f>
        <v>11 Corporate managers and directors</v>
      </c>
      <c r="BE119" s="27">
        <f t="shared" ref="BE119:BH144" si="309">BF8-BE8</f>
        <v>0.37782213007522891</v>
      </c>
      <c r="BF119" s="27">
        <f t="shared" si="309"/>
        <v>4.6799844962255088E-2</v>
      </c>
      <c r="BG119" s="27">
        <f t="shared" si="309"/>
        <v>-0.2228809722168803</v>
      </c>
      <c r="BH119" s="27">
        <f t="shared" si="309"/>
        <v>0.14209973599154191</v>
      </c>
      <c r="BI119" s="27">
        <f t="shared" ref="BI119:BI144" si="310">BI8-BG8</f>
        <v>-8.0781236225338393E-2</v>
      </c>
      <c r="BO119" t="str">
        <f>AS119</f>
        <v>11 Corporate managers and directors</v>
      </c>
      <c r="BP119" s="27">
        <f t="shared" ref="BP119:BS144" si="311">BQ8-BP8</f>
        <v>0.20546439738380728</v>
      </c>
      <c r="BQ119" s="27">
        <f t="shared" si="311"/>
        <v>-0.10679261547571706</v>
      </c>
      <c r="BR119" s="27">
        <f t="shared" si="311"/>
        <v>-0.17123170155035483</v>
      </c>
      <c r="BS119" s="27">
        <f t="shared" si="311"/>
        <v>-0.1384281743304252</v>
      </c>
      <c r="BT119" s="27">
        <f t="shared" ref="BT119:BT144" si="312">BT8-BR8</f>
        <v>-0.30965987588078003</v>
      </c>
      <c r="BZ119" t="str">
        <f>BD119</f>
        <v>11 Corporate managers and directors</v>
      </c>
      <c r="CA119" s="68">
        <f t="shared" ref="CA119:CD144" si="313">CB8-CA8</f>
        <v>5.0726728459753678E-2</v>
      </c>
      <c r="CB119" s="68">
        <f t="shared" si="313"/>
        <v>4.6957013253414059E-2</v>
      </c>
      <c r="CC119" s="68">
        <f t="shared" si="313"/>
        <v>-0.26598951615284916</v>
      </c>
      <c r="CD119" s="68">
        <f t="shared" si="313"/>
        <v>-0.2366509587157245</v>
      </c>
      <c r="CE119" s="68">
        <f t="shared" ref="CE119:CE144" si="314">CE8-CC8</f>
        <v>-0.50264047486857366</v>
      </c>
      <c r="CK119" t="str">
        <f>BO119</f>
        <v>11 Corporate managers and directors</v>
      </c>
      <c r="CL119" s="68">
        <f t="shared" ref="CL119:CO144" si="315">CM8-CL8</f>
        <v>2.1260116742157609E-2</v>
      </c>
      <c r="CM119" s="68">
        <f t="shared" si="315"/>
        <v>3.3796897648300905E-2</v>
      </c>
      <c r="CN119" s="68">
        <f t="shared" si="315"/>
        <v>-0.12931016940157153</v>
      </c>
      <c r="CO119" s="68">
        <f t="shared" si="315"/>
        <v>-3.8701709119677463E-2</v>
      </c>
      <c r="CP119" s="68">
        <f t="shared" ref="CP119:CP144" si="316">CP8-CN8</f>
        <v>-0.16801187852124899</v>
      </c>
    </row>
    <row r="120" spans="1:94" x14ac:dyDescent="0.2">
      <c r="A120" t="str">
        <f t="shared" si="298"/>
        <v>12 Other managers and proprietors</v>
      </c>
      <c r="B120" s="27">
        <f t="shared" si="299"/>
        <v>1.3383821773047831E-2</v>
      </c>
      <c r="C120" s="27">
        <f t="shared" si="299"/>
        <v>-5.6594732861777533E-3</v>
      </c>
      <c r="D120" s="27">
        <f t="shared" si="299"/>
        <v>1.6550843926199432E-2</v>
      </c>
      <c r="E120" s="27">
        <f t="shared" si="299"/>
        <v>4.7387576489474323E-2</v>
      </c>
      <c r="F120" s="27">
        <f t="shared" si="300"/>
        <v>6.3938420415673755E-2</v>
      </c>
      <c r="L120" t="str">
        <f t="shared" ref="L120:L143" si="317">A120</f>
        <v>12 Other managers and proprietors</v>
      </c>
      <c r="M120" s="27">
        <f t="shared" si="301"/>
        <v>0.13385823934453184</v>
      </c>
      <c r="N120" s="27">
        <f t="shared" si="301"/>
        <v>6.3042926948821965E-3</v>
      </c>
      <c r="O120" s="27">
        <f t="shared" si="301"/>
        <v>0.14008761305732953</v>
      </c>
      <c r="P120" s="27">
        <f t="shared" si="301"/>
        <v>0.44822585121777292</v>
      </c>
      <c r="Q120" s="27">
        <f t="shared" si="302"/>
        <v>0.58831346427510245</v>
      </c>
      <c r="W120" t="str">
        <f t="shared" ref="W120:W143" si="318">A120</f>
        <v>12 Other managers and proprietors</v>
      </c>
      <c r="X120" s="27">
        <f t="shared" si="303"/>
        <v>1.8969211892628568E-2</v>
      </c>
      <c r="Y120" s="27">
        <f t="shared" si="303"/>
        <v>0.12165410689216116</v>
      </c>
      <c r="Z120" s="27">
        <f t="shared" si="303"/>
        <v>8.0886473650464197E-2</v>
      </c>
      <c r="AA120" s="27">
        <f t="shared" si="303"/>
        <v>0.30503680262117361</v>
      </c>
      <c r="AB120" s="27">
        <f t="shared" si="304"/>
        <v>0.38592327627163781</v>
      </c>
      <c r="AH120" t="str">
        <f t="shared" ref="AH120:AH143" si="319">L120</f>
        <v>12 Other managers and proprietors</v>
      </c>
      <c r="AI120" s="27">
        <f t="shared" si="305"/>
        <v>3.4143093409120806E-3</v>
      </c>
      <c r="AJ120" s="27">
        <f t="shared" si="305"/>
        <v>5.1666870360576544E-2</v>
      </c>
      <c r="AK120" s="27">
        <f t="shared" si="305"/>
        <v>-3.3560275887217772E-4</v>
      </c>
      <c r="AL120" s="27">
        <f t="shared" si="305"/>
        <v>9.2379499067933635E-2</v>
      </c>
      <c r="AM120" s="27">
        <f t="shared" si="306"/>
        <v>9.2043896309061457E-2</v>
      </c>
      <c r="AS120" t="str">
        <f t="shared" ref="AS120:AS143" si="320">W120</f>
        <v>12 Other managers and proprietors</v>
      </c>
      <c r="AT120" s="27">
        <f t="shared" si="307"/>
        <v>-3.4118702935770351E-4</v>
      </c>
      <c r="AU120" s="27">
        <f t="shared" si="307"/>
        <v>4.2142939211753327E-2</v>
      </c>
      <c r="AV120" s="27">
        <f t="shared" si="307"/>
        <v>1.9082107548690275E-2</v>
      </c>
      <c r="AW120" s="27">
        <f t="shared" si="307"/>
        <v>7.767608290089173E-2</v>
      </c>
      <c r="AX120" s="27">
        <f t="shared" si="308"/>
        <v>9.6758190449582004E-2</v>
      </c>
      <c r="BD120" t="str">
        <f t="shared" ref="BD120:BD143" si="321">AH120</f>
        <v>12 Other managers and proprietors</v>
      </c>
      <c r="BE120" s="27">
        <f t="shared" si="309"/>
        <v>4.6642688596019832E-2</v>
      </c>
      <c r="BF120" s="27">
        <f t="shared" si="309"/>
        <v>-6.9349867660705167E-3</v>
      </c>
      <c r="BG120" s="27">
        <f t="shared" si="309"/>
        <v>-1.8962014481026634E-2</v>
      </c>
      <c r="BH120" s="27">
        <f t="shared" si="309"/>
        <v>3.8839740209599682E-2</v>
      </c>
      <c r="BI120" s="27">
        <f t="shared" si="310"/>
        <v>1.9877725728573048E-2</v>
      </c>
      <c r="BO120" t="str">
        <f t="shared" ref="BO120:BO143" si="322">AS120</f>
        <v>12 Other managers and proprietors</v>
      </c>
      <c r="BP120" s="27">
        <f t="shared" si="311"/>
        <v>6.6341196880999709E-2</v>
      </c>
      <c r="BQ120" s="27">
        <f t="shared" si="311"/>
        <v>-2.527316756452358E-2</v>
      </c>
      <c r="BR120" s="27">
        <f t="shared" si="311"/>
        <v>3.9721336251824613E-2</v>
      </c>
      <c r="BS120" s="27">
        <f t="shared" si="311"/>
        <v>-3.5542825191995808E-2</v>
      </c>
      <c r="BT120" s="27">
        <f t="shared" si="312"/>
        <v>4.1785110598288044E-3</v>
      </c>
      <c r="BZ120" t="str">
        <f t="shared" ref="BZ120:BZ143" si="323">BD120</f>
        <v>12 Other managers and proprietors</v>
      </c>
      <c r="CA120" s="68">
        <f t="shared" si="313"/>
        <v>2.0999332040474439E-2</v>
      </c>
      <c r="CB120" s="68">
        <f t="shared" si="313"/>
        <v>5.3701855681309585E-3</v>
      </c>
      <c r="CC120" s="68">
        <f t="shared" si="313"/>
        <v>-6.422303204372537E-2</v>
      </c>
      <c r="CD120" s="68">
        <f t="shared" si="313"/>
        <v>-0.15063736570189301</v>
      </c>
      <c r="CE120" s="68">
        <f t="shared" si="314"/>
        <v>-0.21486039774561838</v>
      </c>
      <c r="CK120" t="str">
        <f t="shared" ref="CK120:CK143" si="324">BO120</f>
        <v>12 Other managers and proprietors</v>
      </c>
      <c r="CL120" s="68">
        <f t="shared" si="315"/>
        <v>-2.0754958594310091E-2</v>
      </c>
      <c r="CM120" s="68">
        <f t="shared" si="315"/>
        <v>1.1225625026954567E-2</v>
      </c>
      <c r="CN120" s="68">
        <f t="shared" si="315"/>
        <v>-7.7906995432493131E-2</v>
      </c>
      <c r="CO120" s="68">
        <f t="shared" si="315"/>
        <v>-5.7700909811169349E-2</v>
      </c>
      <c r="CP120" s="68">
        <f t="shared" si="316"/>
        <v>-0.13560790524366248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0.12989453054389016</v>
      </c>
      <c r="C121" s="27">
        <f t="shared" si="299"/>
        <v>-4.1397395327240516E-2</v>
      </c>
      <c r="D121" s="27">
        <f t="shared" si="299"/>
        <v>0.17604500801153256</v>
      </c>
      <c r="E121" s="27">
        <f t="shared" si="299"/>
        <v>0.25523820806178388</v>
      </c>
      <c r="F121" s="27">
        <f t="shared" si="300"/>
        <v>0.43128321607331643</v>
      </c>
      <c r="L121" t="str">
        <f t="shared" si="317"/>
        <v>21 Science, research, engineering and technology professionals</v>
      </c>
      <c r="M121" s="27">
        <f t="shared" si="301"/>
        <v>0.52967591699004735</v>
      </c>
      <c r="N121" s="27">
        <f t="shared" si="301"/>
        <v>-9.2455546647664422E-2</v>
      </c>
      <c r="O121" s="27">
        <f t="shared" si="301"/>
        <v>0.83576207805021085</v>
      </c>
      <c r="P121" s="27">
        <f t="shared" si="301"/>
        <v>1.2041194446540198</v>
      </c>
      <c r="Q121" s="27">
        <f t="shared" si="302"/>
        <v>2.0398815227042304</v>
      </c>
      <c r="W121" t="str">
        <f t="shared" si="318"/>
        <v>21 Science, research, engineering and technology professionals</v>
      </c>
      <c r="X121" s="27">
        <f t="shared" si="303"/>
        <v>7.4689672488754688E-3</v>
      </c>
      <c r="Y121" s="27">
        <f t="shared" si="303"/>
        <v>0.27690037404138623</v>
      </c>
      <c r="Z121" s="27">
        <f t="shared" si="303"/>
        <v>0.4776382212747694</v>
      </c>
      <c r="AA121" s="27">
        <f t="shared" si="303"/>
        <v>0.25332421809284389</v>
      </c>
      <c r="AB121" s="27">
        <f t="shared" si="304"/>
        <v>0.73096243936761329</v>
      </c>
      <c r="AH121" t="str">
        <f t="shared" si="319"/>
        <v>21 Science, research, engineering and technology professionals</v>
      </c>
      <c r="AI121" s="27">
        <f t="shared" si="305"/>
        <v>-1.5163916837943547E-2</v>
      </c>
      <c r="AJ121" s="27">
        <f t="shared" si="305"/>
        <v>3.9557643641427498E-2</v>
      </c>
      <c r="AK121" s="27">
        <f t="shared" si="305"/>
        <v>4.786132651096997E-2</v>
      </c>
      <c r="AL121" s="27">
        <f t="shared" si="305"/>
        <v>4.4949600959410863E-2</v>
      </c>
      <c r="AM121" s="27">
        <f t="shared" si="306"/>
        <v>9.2810927470380833E-2</v>
      </c>
      <c r="AS121" t="str">
        <f t="shared" si="320"/>
        <v>21 Science, research, engineering and technology professionals</v>
      </c>
      <c r="AT121" s="27">
        <f t="shared" si="307"/>
        <v>-7.5953549801255349E-3</v>
      </c>
      <c r="AU121" s="27">
        <f t="shared" si="307"/>
        <v>8.5173731969615307E-2</v>
      </c>
      <c r="AV121" s="27">
        <f t="shared" si="307"/>
        <v>6.4715611592643496E-2</v>
      </c>
      <c r="AW121" s="27">
        <f t="shared" si="307"/>
        <v>2.4905600011662976E-2</v>
      </c>
      <c r="AX121" s="27">
        <f t="shared" si="308"/>
        <v>8.9621211604306472E-2</v>
      </c>
      <c r="BD121" t="str">
        <f t="shared" si="321"/>
        <v>21 Science, research, engineering and technology professionals</v>
      </c>
      <c r="BE121" s="27">
        <f t="shared" si="309"/>
        <v>0.2229432268127165</v>
      </c>
      <c r="BF121" s="27">
        <f t="shared" si="309"/>
        <v>8.785047874411811E-2</v>
      </c>
      <c r="BG121" s="27">
        <f t="shared" si="309"/>
        <v>0.23781388384058455</v>
      </c>
      <c r="BH121" s="27">
        <f t="shared" si="309"/>
        <v>0.13910105620783653</v>
      </c>
      <c r="BI121" s="27">
        <f t="shared" si="310"/>
        <v>0.37691494004842108</v>
      </c>
      <c r="BO121" t="str">
        <f t="shared" si="322"/>
        <v>21 Science, research, engineering and technology professionals</v>
      </c>
      <c r="BP121" s="27">
        <f t="shared" si="311"/>
        <v>0.10710437498931402</v>
      </c>
      <c r="BQ121" s="27">
        <f t="shared" si="311"/>
        <v>7.1249917378132244E-3</v>
      </c>
      <c r="BR121" s="27">
        <f t="shared" si="311"/>
        <v>0.16008380858669879</v>
      </c>
      <c r="BS121" s="27">
        <f t="shared" si="311"/>
        <v>-6.2475234422159742E-2</v>
      </c>
      <c r="BT121" s="27">
        <f t="shared" si="312"/>
        <v>9.7608574164539053E-2</v>
      </c>
      <c r="BZ121" t="str">
        <f t="shared" si="323"/>
        <v>21 Science, research, engineering and technology professionals</v>
      </c>
      <c r="CA121" s="68">
        <f t="shared" si="313"/>
        <v>2.2850659660088757E-2</v>
      </c>
      <c r="CB121" s="68">
        <f t="shared" si="313"/>
        <v>3.9689504484706872E-2</v>
      </c>
      <c r="CC121" s="68">
        <f t="shared" si="313"/>
        <v>2.2009048093788564E-2</v>
      </c>
      <c r="CD121" s="68">
        <f t="shared" si="313"/>
        <v>-0.15246844035525792</v>
      </c>
      <c r="CE121" s="68">
        <f t="shared" si="314"/>
        <v>-0.13045939226146935</v>
      </c>
      <c r="CK121" t="str">
        <f t="shared" si="324"/>
        <v>21 Science, research, engineering and technology professionals</v>
      </c>
      <c r="CL121" s="68">
        <f t="shared" si="315"/>
        <v>3.3329995933284257E-2</v>
      </c>
      <c r="CM121" s="68">
        <f t="shared" si="315"/>
        <v>2.9540858034154904E-2</v>
      </c>
      <c r="CN121" s="68">
        <f t="shared" si="315"/>
        <v>-1.9334779208655645E-2</v>
      </c>
      <c r="CO121" s="68">
        <f t="shared" si="315"/>
        <v>-4.6869705916938315E-2</v>
      </c>
      <c r="CP121" s="68">
        <f t="shared" si="316"/>
        <v>-6.6204485125593959E-2</v>
      </c>
    </row>
    <row r="122" spans="1:94" x14ac:dyDescent="0.2">
      <c r="A122" t="str">
        <f t="shared" si="298"/>
        <v>22 Health professionals</v>
      </c>
      <c r="B122" s="27">
        <f t="shared" si="299"/>
        <v>0.21047764549853742</v>
      </c>
      <c r="C122" s="27">
        <f t="shared" si="299"/>
        <v>-1.6354434875340829E-2</v>
      </c>
      <c r="D122" s="27">
        <f t="shared" si="299"/>
        <v>0.15919327236728009</v>
      </c>
      <c r="E122" s="27">
        <f t="shared" si="299"/>
        <v>0.3348736537001743</v>
      </c>
      <c r="F122" s="27">
        <f t="shared" si="300"/>
        <v>0.49406692606745439</v>
      </c>
      <c r="L122" t="str">
        <f t="shared" si="317"/>
        <v>22 Health professionals</v>
      </c>
      <c r="M122" s="27">
        <f t="shared" si="301"/>
        <v>0.63208291562174246</v>
      </c>
      <c r="N122" s="27">
        <f t="shared" si="301"/>
        <v>-2.9043740513721605E-2</v>
      </c>
      <c r="O122" s="27">
        <f t="shared" si="301"/>
        <v>0.28735120448523577</v>
      </c>
      <c r="P122" s="27">
        <f t="shared" si="301"/>
        <v>0.78770538434907955</v>
      </c>
      <c r="Q122" s="27">
        <f t="shared" si="302"/>
        <v>1.0750565888343153</v>
      </c>
      <c r="W122" t="str">
        <f t="shared" si="318"/>
        <v>22 Health professionals</v>
      </c>
      <c r="X122" s="27">
        <f t="shared" si="303"/>
        <v>0.41547749941676004</v>
      </c>
      <c r="Y122" s="27">
        <f t="shared" si="303"/>
        <v>0.1505933523644587</v>
      </c>
      <c r="Z122" s="27">
        <f t="shared" si="303"/>
        <v>-4.6528603992828987E-2</v>
      </c>
      <c r="AA122" s="27">
        <f t="shared" si="303"/>
        <v>0.1137040990855489</v>
      </c>
      <c r="AB122" s="27">
        <f t="shared" si="304"/>
        <v>6.7175495092719917E-2</v>
      </c>
      <c r="AH122" t="str">
        <f t="shared" si="319"/>
        <v>22 Health professionals</v>
      </c>
      <c r="AI122" s="27">
        <f t="shared" si="305"/>
        <v>-0.21305859148514461</v>
      </c>
      <c r="AJ122" s="27">
        <f t="shared" si="305"/>
        <v>-2.9741211382975807E-2</v>
      </c>
      <c r="AK122" s="27">
        <f t="shared" si="305"/>
        <v>-0.46018288421734832</v>
      </c>
      <c r="AL122" s="27">
        <f t="shared" si="305"/>
        <v>-0.32485987616544387</v>
      </c>
      <c r="AM122" s="27">
        <f t="shared" si="306"/>
        <v>-0.78504276038279219</v>
      </c>
      <c r="AS122" t="str">
        <f t="shared" si="320"/>
        <v>22 Health professionals</v>
      </c>
      <c r="AT122" s="27">
        <f t="shared" si="307"/>
        <v>1.535338707386924E-2</v>
      </c>
      <c r="AU122" s="27">
        <f t="shared" si="307"/>
        <v>2.3546059987388818E-2</v>
      </c>
      <c r="AV122" s="27">
        <f t="shared" si="307"/>
        <v>-1.7326686136266978E-3</v>
      </c>
      <c r="AW122" s="27">
        <f t="shared" si="307"/>
        <v>1.3881197571159354E-2</v>
      </c>
      <c r="AX122" s="27">
        <f t="shared" si="308"/>
        <v>1.2148528957532656E-2</v>
      </c>
      <c r="BD122" t="str">
        <f t="shared" si="321"/>
        <v>22 Health professionals</v>
      </c>
      <c r="BE122" s="27">
        <f t="shared" si="309"/>
        <v>0.25679811868864844</v>
      </c>
      <c r="BF122" s="27">
        <f t="shared" si="309"/>
        <v>-8.5669086973589215E-2</v>
      </c>
      <c r="BG122" s="27">
        <f t="shared" si="309"/>
        <v>3.1616178689877872E-2</v>
      </c>
      <c r="BH122" s="27">
        <f t="shared" si="309"/>
        <v>-2.91941503383496E-2</v>
      </c>
      <c r="BI122" s="27">
        <f t="shared" si="310"/>
        <v>2.4220283515282715E-3</v>
      </c>
      <c r="BO122" t="str">
        <f t="shared" si="322"/>
        <v>22 Health professionals</v>
      </c>
      <c r="BP122" s="27">
        <f t="shared" si="311"/>
        <v>0.14828654184201329</v>
      </c>
      <c r="BQ122" s="27">
        <f t="shared" si="311"/>
        <v>-0.12776306027229634</v>
      </c>
      <c r="BR122" s="27">
        <f t="shared" si="311"/>
        <v>9.4192162481677721E-3</v>
      </c>
      <c r="BS122" s="27">
        <f t="shared" si="311"/>
        <v>-0.10423000246108705</v>
      </c>
      <c r="BT122" s="27">
        <f t="shared" si="312"/>
        <v>-9.4810786212919274E-2</v>
      </c>
      <c r="BZ122" t="str">
        <f t="shared" si="323"/>
        <v>22 Health professionals</v>
      </c>
      <c r="CA122" s="68">
        <f t="shared" si="313"/>
        <v>6.8812119038184349E-2</v>
      </c>
      <c r="CB122" s="68">
        <f t="shared" si="313"/>
        <v>-8.7331485578243773E-2</v>
      </c>
      <c r="CC122" s="68">
        <f t="shared" si="313"/>
        <v>-5.2484419695030038E-2</v>
      </c>
      <c r="CD122" s="68">
        <f t="shared" si="313"/>
        <v>-0.11722170375754459</v>
      </c>
      <c r="CE122" s="68">
        <f t="shared" si="314"/>
        <v>-0.16970612345257463</v>
      </c>
      <c r="CK122" t="str">
        <f t="shared" si="324"/>
        <v>22 Health professionals</v>
      </c>
      <c r="CL122" s="68">
        <f t="shared" si="315"/>
        <v>1.4163991662120907E-2</v>
      </c>
      <c r="CM122" s="68">
        <f t="shared" si="315"/>
        <v>1.8614208850867398E-2</v>
      </c>
      <c r="CN122" s="68">
        <f t="shared" si="315"/>
        <v>-3.1228839489616134E-2</v>
      </c>
      <c r="CO122" s="68">
        <f t="shared" si="315"/>
        <v>-8.3623630929177059E-3</v>
      </c>
      <c r="CP122" s="68">
        <f t="shared" si="316"/>
        <v>-3.959120258253384E-2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9.3550129974506346E-2</v>
      </c>
      <c r="C123" s="27">
        <f t="shared" si="299"/>
        <v>1.8946062941134656E-2</v>
      </c>
      <c r="D123" s="27">
        <f t="shared" si="299"/>
        <v>8.6604867055534385E-2</v>
      </c>
      <c r="E123" s="27">
        <f t="shared" si="299"/>
        <v>0.18036982373422672</v>
      </c>
      <c r="F123" s="27">
        <f t="shared" si="300"/>
        <v>0.2669746907897611</v>
      </c>
      <c r="L123" t="str">
        <f t="shared" si="317"/>
        <v>23 Teaching and other educational professionals</v>
      </c>
      <c r="M123" s="27">
        <f t="shared" si="301"/>
        <v>0.64185557738576371</v>
      </c>
      <c r="N123" s="27">
        <f t="shared" si="301"/>
        <v>0.14336822830935425</v>
      </c>
      <c r="O123" s="27">
        <f t="shared" si="301"/>
        <v>0.44476047900405158</v>
      </c>
      <c r="P123" s="27">
        <f t="shared" si="301"/>
        <v>0.95678534090810929</v>
      </c>
      <c r="Q123" s="27">
        <f t="shared" si="302"/>
        <v>1.4015458199121609</v>
      </c>
      <c r="W123" t="str">
        <f t="shared" si="318"/>
        <v>23 Teaching and other educational professionals</v>
      </c>
      <c r="X123" s="27">
        <f t="shared" si="303"/>
        <v>-0.46782238243131902</v>
      </c>
      <c r="Y123" s="27">
        <f t="shared" si="303"/>
        <v>0.18940194741919525</v>
      </c>
      <c r="Z123" s="27">
        <f t="shared" si="303"/>
        <v>-0.38760183046480812</v>
      </c>
      <c r="AA123" s="27">
        <f t="shared" si="303"/>
        <v>-0.3614273059306341</v>
      </c>
      <c r="AB123" s="27">
        <f t="shared" si="304"/>
        <v>-0.74902913639544222</v>
      </c>
      <c r="AH123" t="str">
        <f t="shared" si="319"/>
        <v>23 Teaching and other educational professionals</v>
      </c>
      <c r="AI123" s="27">
        <f t="shared" si="305"/>
        <v>-0.14185605407391086</v>
      </c>
      <c r="AJ123" s="27">
        <f t="shared" si="305"/>
        <v>-1.2907447628967561E-3</v>
      </c>
      <c r="AK123" s="27">
        <f t="shared" si="305"/>
        <v>-6.0269500166152817E-2</v>
      </c>
      <c r="AL123" s="27">
        <f t="shared" si="305"/>
        <v>3.8677225663935888E-3</v>
      </c>
      <c r="AM123" s="27">
        <f t="shared" si="306"/>
        <v>-5.6401777599759229E-2</v>
      </c>
      <c r="AS123" t="str">
        <f t="shared" si="320"/>
        <v>23 Teaching and other educational professionals</v>
      </c>
      <c r="AT123" s="27">
        <f t="shared" si="307"/>
        <v>-1.1794191628330924E-2</v>
      </c>
      <c r="AU123" s="27">
        <f t="shared" si="307"/>
        <v>8.5664370945797291E-3</v>
      </c>
      <c r="AV123" s="27">
        <f t="shared" si="307"/>
        <v>-1.559594667692079E-2</v>
      </c>
      <c r="AW123" s="27">
        <f t="shared" si="307"/>
        <v>-6.9542577253967827E-3</v>
      </c>
      <c r="AX123" s="27">
        <f t="shared" si="308"/>
        <v>-2.2550204402317572E-2</v>
      </c>
      <c r="BD123" t="str">
        <f t="shared" si="321"/>
        <v>23 Teaching and other educational professionals</v>
      </c>
      <c r="BE123" s="27">
        <f t="shared" si="309"/>
        <v>9.7216785416864848E-4</v>
      </c>
      <c r="BF123" s="27">
        <f t="shared" si="309"/>
        <v>2.0175100453638073E-2</v>
      </c>
      <c r="BG123" s="27">
        <f t="shared" si="309"/>
        <v>-2.8585347472823153E-2</v>
      </c>
      <c r="BH123" s="27">
        <f t="shared" si="309"/>
        <v>4.9594986402595742E-3</v>
      </c>
      <c r="BI123" s="27">
        <f t="shared" si="310"/>
        <v>-2.3625848832563578E-2</v>
      </c>
      <c r="BO123" t="str">
        <f t="shared" si="322"/>
        <v>23 Teaching and other educational professionals</v>
      </c>
      <c r="BP123" s="27">
        <f t="shared" si="311"/>
        <v>-3.0650527876293077E-3</v>
      </c>
      <c r="BQ123" s="27">
        <f t="shared" si="311"/>
        <v>-2.2232256989655669E-2</v>
      </c>
      <c r="BR123" s="27">
        <f t="shared" si="311"/>
        <v>-2.2085320909316891E-2</v>
      </c>
      <c r="BS123" s="27">
        <f t="shared" si="311"/>
        <v>-4.2542974254459909E-2</v>
      </c>
      <c r="BT123" s="27">
        <f t="shared" si="312"/>
        <v>-6.46282951637768E-2</v>
      </c>
      <c r="BZ123" t="str">
        <f t="shared" si="323"/>
        <v>23 Teaching and other educational professionals</v>
      </c>
      <c r="CA123" s="68">
        <f t="shared" si="313"/>
        <v>-6.0914795652795839E-3</v>
      </c>
      <c r="CB123" s="68">
        <f t="shared" si="313"/>
        <v>1.7996316580835281E-3</v>
      </c>
      <c r="CC123" s="68">
        <f t="shared" si="313"/>
        <v>-3.2018609222884145E-2</v>
      </c>
      <c r="CD123" s="68">
        <f t="shared" si="313"/>
        <v>-5.0710241800550213E-2</v>
      </c>
      <c r="CE123" s="68">
        <f t="shared" si="314"/>
        <v>-8.2728851023434358E-2</v>
      </c>
      <c r="CK123" t="str">
        <f t="shared" si="324"/>
        <v>23 Teaching and other educational professionals</v>
      </c>
      <c r="CL123" s="68">
        <f t="shared" si="315"/>
        <v>-5.2395507660984303E-4</v>
      </c>
      <c r="CM123" s="68">
        <f t="shared" si="315"/>
        <v>2.0244826986367266E-2</v>
      </c>
      <c r="CN123" s="68">
        <f t="shared" si="315"/>
        <v>-2.1860209448609447E-2</v>
      </c>
      <c r="CO123" s="68">
        <f t="shared" si="315"/>
        <v>-6.4787880859929203E-3</v>
      </c>
      <c r="CP123" s="68">
        <f t="shared" si="316"/>
        <v>-2.8338997534602367E-2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5.098316909664824E-2</v>
      </c>
      <c r="C124" s="27">
        <f t="shared" si="299"/>
        <v>3.9161594205658345E-4</v>
      </c>
      <c r="D124" s="27">
        <f t="shared" si="299"/>
        <v>4.9517753583256857E-2</v>
      </c>
      <c r="E124" s="27">
        <f t="shared" si="299"/>
        <v>0.1144090409303084</v>
      </c>
      <c r="F124" s="27">
        <f t="shared" si="300"/>
        <v>0.16392679451356526</v>
      </c>
      <c r="L124" t="str">
        <f t="shared" si="317"/>
        <v>24 Business, media and public service professionals</v>
      </c>
      <c r="M124" s="27">
        <f t="shared" si="301"/>
        <v>0.73223278378697931</v>
      </c>
      <c r="N124" s="27">
        <f t="shared" si="301"/>
        <v>-1.4577960579911231E-2</v>
      </c>
      <c r="O124" s="27">
        <f t="shared" si="301"/>
        <v>0.47547734569244193</v>
      </c>
      <c r="P124" s="27">
        <f t="shared" si="301"/>
        <v>1.0409148291916179</v>
      </c>
      <c r="Q124" s="27">
        <f t="shared" si="302"/>
        <v>1.5163921748840599</v>
      </c>
      <c r="W124" t="str">
        <f t="shared" si="318"/>
        <v>24 Business, media and public service professionals</v>
      </c>
      <c r="X124" s="27">
        <f t="shared" si="303"/>
        <v>0.13295425234095015</v>
      </c>
      <c r="Y124" s="27">
        <f t="shared" si="303"/>
        <v>0.49546827856265718</v>
      </c>
      <c r="Z124" s="27">
        <f t="shared" si="303"/>
        <v>-4.3634966384131779E-3</v>
      </c>
      <c r="AA124" s="27">
        <f t="shared" si="303"/>
        <v>0.24206885042076554</v>
      </c>
      <c r="AB124" s="27">
        <f t="shared" si="304"/>
        <v>0.23770535378235236</v>
      </c>
      <c r="AH124" t="str">
        <f t="shared" si="319"/>
        <v>24 Business, media and public service professionals</v>
      </c>
      <c r="AI124" s="27">
        <f t="shared" si="305"/>
        <v>-1.7098691364378416E-2</v>
      </c>
      <c r="AJ124" s="27">
        <f t="shared" si="305"/>
        <v>5.9355989894848471E-2</v>
      </c>
      <c r="AK124" s="27">
        <f t="shared" si="305"/>
        <v>-3.7346231881097092E-2</v>
      </c>
      <c r="AL124" s="27">
        <f t="shared" si="305"/>
        <v>1.1085227992703284E-2</v>
      </c>
      <c r="AM124" s="27">
        <f t="shared" si="306"/>
        <v>-2.6261003888393808E-2</v>
      </c>
      <c r="AS124" t="str">
        <f t="shared" si="320"/>
        <v>24 Business, media and public service professionals</v>
      </c>
      <c r="AT124" s="27">
        <f t="shared" si="307"/>
        <v>-1.8462021550058605E-4</v>
      </c>
      <c r="AU124" s="27">
        <f t="shared" si="307"/>
        <v>8.7244793941992527E-2</v>
      </c>
      <c r="AV124" s="27">
        <f t="shared" si="307"/>
        <v>8.7317682281805586E-3</v>
      </c>
      <c r="AW124" s="27">
        <f t="shared" si="307"/>
        <v>6.7114618905698031E-2</v>
      </c>
      <c r="AX124" s="27">
        <f t="shared" si="308"/>
        <v>7.584638713387859E-2</v>
      </c>
      <c r="BD124" t="str">
        <f t="shared" si="321"/>
        <v>24 Business, media and public service professionals</v>
      </c>
      <c r="BE124" s="27">
        <f t="shared" si="309"/>
        <v>0.24299489774637173</v>
      </c>
      <c r="BF124" s="27">
        <f t="shared" si="309"/>
        <v>0.12276005744254292</v>
      </c>
      <c r="BG124" s="27">
        <f t="shared" si="309"/>
        <v>7.1723590661614933E-2</v>
      </c>
      <c r="BH124" s="27">
        <f t="shared" si="309"/>
        <v>0.1469912897457013</v>
      </c>
      <c r="BI124" s="27">
        <f t="shared" si="310"/>
        <v>0.21871488040731624</v>
      </c>
      <c r="BO124" t="str">
        <f t="shared" si="322"/>
        <v>24 Business, media and public service professionals</v>
      </c>
      <c r="BP124" s="27">
        <f t="shared" si="311"/>
        <v>0.10827414412308523</v>
      </c>
      <c r="BQ124" s="27">
        <f t="shared" si="311"/>
        <v>-2.1503241328081346E-2</v>
      </c>
      <c r="BR124" s="27">
        <f t="shared" si="311"/>
        <v>8.5191195213586424E-3</v>
      </c>
      <c r="BS124" s="27">
        <f t="shared" si="311"/>
        <v>-9.0685986085488057E-2</v>
      </c>
      <c r="BT124" s="27">
        <f t="shared" si="312"/>
        <v>-8.2166866564129415E-2</v>
      </c>
      <c r="BZ124" t="str">
        <f t="shared" si="323"/>
        <v>24 Business, media and public service professionals</v>
      </c>
      <c r="CA124" s="68">
        <f t="shared" si="313"/>
        <v>3.8971065636949465E-2</v>
      </c>
      <c r="CB124" s="68">
        <f t="shared" si="313"/>
        <v>2.5077593538106679E-2</v>
      </c>
      <c r="CC124" s="68">
        <f t="shared" si="313"/>
        <v>-7.8616651552956218E-2</v>
      </c>
      <c r="CD124" s="68">
        <f t="shared" si="313"/>
        <v>-0.16407654127885885</v>
      </c>
      <c r="CE124" s="68">
        <f t="shared" si="314"/>
        <v>-0.24269319283181506</v>
      </c>
      <c r="CK124" t="str">
        <f t="shared" si="324"/>
        <v>24 Business, media and public service professionals</v>
      </c>
      <c r="CL124" s="68">
        <f t="shared" si="315"/>
        <v>1.8951094537801944E-2</v>
      </c>
      <c r="CM124" s="68">
        <f t="shared" si="315"/>
        <v>3.9321874735393003E-2</v>
      </c>
      <c r="CN124" s="68">
        <f t="shared" si="315"/>
        <v>-5.8072421597077789E-2</v>
      </c>
      <c r="CO124" s="68">
        <f t="shared" si="315"/>
        <v>-3.5401050589900396E-2</v>
      </c>
      <c r="CP124" s="68">
        <f t="shared" si="316"/>
        <v>-9.3473472186978185E-2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1.8297645039248391E-2</v>
      </c>
      <c r="C125" s="27">
        <f t="shared" si="299"/>
        <v>-3.4367819693059062E-3</v>
      </c>
      <c r="D125" s="27">
        <f t="shared" si="299"/>
        <v>1.3246968522151757E-2</v>
      </c>
      <c r="E125" s="27">
        <f t="shared" si="299"/>
        <v>4.3175987400636648E-2</v>
      </c>
      <c r="F125" s="27">
        <f t="shared" si="300"/>
        <v>5.6422955922788405E-2</v>
      </c>
      <c r="L125" t="str">
        <f t="shared" si="317"/>
        <v>31 Science, engineering and technology associate professionals</v>
      </c>
      <c r="M125" s="27">
        <f t="shared" si="301"/>
        <v>0.10561242491752251</v>
      </c>
      <c r="N125" s="27">
        <f t="shared" si="301"/>
        <v>-1.5186229249299354E-2</v>
      </c>
      <c r="O125" s="27">
        <f t="shared" si="301"/>
        <v>4.3645771405605382E-2</v>
      </c>
      <c r="P125" s="27">
        <f t="shared" si="301"/>
        <v>0.16103805209096017</v>
      </c>
      <c r="Q125" s="27">
        <f t="shared" si="302"/>
        <v>0.20468382349656555</v>
      </c>
      <c r="W125" t="str">
        <f t="shared" si="318"/>
        <v>31 Science, engineering and technology associate professionals</v>
      </c>
      <c r="X125" s="27">
        <f t="shared" si="303"/>
        <v>4.3029200976200666E-2</v>
      </c>
      <c r="Y125" s="27">
        <f t="shared" si="303"/>
        <v>6.2925430957876061E-2</v>
      </c>
      <c r="Z125" s="27">
        <f t="shared" si="303"/>
        <v>-2.0832162286318012E-2</v>
      </c>
      <c r="AA125" s="27">
        <f t="shared" si="303"/>
        <v>9.3294745059809836E-2</v>
      </c>
      <c r="AB125" s="27">
        <f t="shared" si="304"/>
        <v>7.2462582773491824E-2</v>
      </c>
      <c r="AH125" t="str">
        <f t="shared" si="319"/>
        <v>31 Science, engineering and technology associate professionals</v>
      </c>
      <c r="AI125" s="27">
        <f t="shared" si="305"/>
        <v>1.4153274220330747E-2</v>
      </c>
      <c r="AJ125" s="27">
        <f t="shared" si="305"/>
        <v>2.1894900333641026E-2</v>
      </c>
      <c r="AK125" s="27">
        <f t="shared" si="305"/>
        <v>4.4565829622753295E-3</v>
      </c>
      <c r="AL125" s="27">
        <f t="shared" si="305"/>
        <v>4.6941701294449606E-2</v>
      </c>
      <c r="AM125" s="27">
        <f t="shared" si="306"/>
        <v>5.1398284256724935E-2</v>
      </c>
      <c r="AS125" t="str">
        <f t="shared" si="320"/>
        <v>31 Science, engineering and technology associate professionals</v>
      </c>
      <c r="AT125" s="27">
        <f t="shared" si="307"/>
        <v>-1.1329968942026258E-2</v>
      </c>
      <c r="AU125" s="27">
        <f t="shared" si="307"/>
        <v>2.0550442500921917E-2</v>
      </c>
      <c r="AV125" s="27">
        <f t="shared" si="307"/>
        <v>-4.5279705793324798E-2</v>
      </c>
      <c r="AW125" s="27">
        <f t="shared" si="307"/>
        <v>-2.1601639007582385E-3</v>
      </c>
      <c r="AX125" s="27">
        <f t="shared" si="308"/>
        <v>-4.7439869694083037E-2</v>
      </c>
      <c r="BD125" t="str">
        <f t="shared" si="321"/>
        <v>31 Science, engineering and technology associate professionals</v>
      </c>
      <c r="BE125" s="27">
        <f t="shared" si="309"/>
        <v>3.1962283357577392E-2</v>
      </c>
      <c r="BF125" s="27">
        <f t="shared" si="309"/>
        <v>3.8228740815109297E-2</v>
      </c>
      <c r="BG125" s="27">
        <f t="shared" si="309"/>
        <v>-7.1196931837726296E-2</v>
      </c>
      <c r="BH125" s="27">
        <f t="shared" si="309"/>
        <v>-5.5892402662257701E-2</v>
      </c>
      <c r="BI125" s="27">
        <f t="shared" si="310"/>
        <v>-0.127089334499984</v>
      </c>
      <c r="BO125" t="str">
        <f t="shared" si="322"/>
        <v>31 Science, engineering and technology associate professionals</v>
      </c>
      <c r="BP125" s="27">
        <f t="shared" si="311"/>
        <v>5.7068161562449038E-2</v>
      </c>
      <c r="BQ125" s="27">
        <f t="shared" si="311"/>
        <v>9.48884945640871E-3</v>
      </c>
      <c r="BR125" s="27">
        <f t="shared" si="311"/>
        <v>-1.8600725807833562E-2</v>
      </c>
      <c r="BS125" s="27">
        <f t="shared" si="311"/>
        <v>-7.0737323340527292E-3</v>
      </c>
      <c r="BT125" s="27">
        <f t="shared" si="312"/>
        <v>-2.5674458141886292E-2</v>
      </c>
      <c r="BZ125" t="str">
        <f t="shared" si="323"/>
        <v>31 Science, engineering and technology associate professionals</v>
      </c>
      <c r="CA125" s="68">
        <f t="shared" si="313"/>
        <v>2.2911507685741295E-2</v>
      </c>
      <c r="CB125" s="68">
        <f t="shared" si="313"/>
        <v>4.1966038493731928E-2</v>
      </c>
      <c r="CC125" s="68">
        <f t="shared" si="313"/>
        <v>-6.7400598215072438E-2</v>
      </c>
      <c r="CD125" s="68">
        <f t="shared" si="313"/>
        <v>-6.0633951511014861E-2</v>
      </c>
      <c r="CE125" s="68">
        <f t="shared" si="314"/>
        <v>-0.1280345497260873</v>
      </c>
      <c r="CK125" t="str">
        <f t="shared" si="324"/>
        <v>31 Science, engineering and technology associate professionals</v>
      </c>
      <c r="CL125" s="68">
        <f t="shared" si="315"/>
        <v>1.6913730465470317E-2</v>
      </c>
      <c r="CM125" s="68">
        <f t="shared" si="315"/>
        <v>2.8776603517935637E-2</v>
      </c>
      <c r="CN125" s="68">
        <f t="shared" si="315"/>
        <v>-2.4723349979496198E-2</v>
      </c>
      <c r="CO125" s="68">
        <f t="shared" si="315"/>
        <v>1.3671923361849581E-2</v>
      </c>
      <c r="CP125" s="68">
        <f t="shared" si="316"/>
        <v>-1.1051426617646617E-2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4.4857825559768902E-3</v>
      </c>
      <c r="C126" s="27">
        <f t="shared" si="299"/>
        <v>-1.3510293521441473E-3</v>
      </c>
      <c r="D126" s="27">
        <f t="shared" si="299"/>
        <v>1.3867235176497147E-2</v>
      </c>
      <c r="E126" s="27">
        <f t="shared" si="299"/>
        <v>2.9655096910902276E-2</v>
      </c>
      <c r="F126" s="27">
        <f t="shared" si="300"/>
        <v>4.3522332087399425E-2</v>
      </c>
      <c r="L126" t="str">
        <f t="shared" si="317"/>
        <v>32 Health and social care associate professionals</v>
      </c>
      <c r="M126" s="27">
        <f t="shared" si="301"/>
        <v>0.15132223056382371</v>
      </c>
      <c r="N126" s="27">
        <f t="shared" si="301"/>
        <v>3.7739739950824469E-3</v>
      </c>
      <c r="O126" s="27">
        <f t="shared" si="301"/>
        <v>0.40657520497917959</v>
      </c>
      <c r="P126" s="27">
        <f t="shared" si="301"/>
        <v>0.7094971057545818</v>
      </c>
      <c r="Q126" s="27">
        <f t="shared" si="302"/>
        <v>1.1160723107337613</v>
      </c>
      <c r="W126" t="str">
        <f t="shared" si="318"/>
        <v>32 Health and social care associate professionals</v>
      </c>
      <c r="X126" s="27">
        <f t="shared" si="303"/>
        <v>0.15043292472586411</v>
      </c>
      <c r="Y126" s="27">
        <f t="shared" si="303"/>
        <v>9.6339981844366651E-2</v>
      </c>
      <c r="Z126" s="27">
        <f t="shared" si="303"/>
        <v>0.74149974977323163</v>
      </c>
      <c r="AA126" s="27">
        <f t="shared" si="303"/>
        <v>0.52192605847844775</v>
      </c>
      <c r="AB126" s="27">
        <f t="shared" si="304"/>
        <v>1.2634258082516794</v>
      </c>
      <c r="AH126" t="str">
        <f t="shared" si="319"/>
        <v>32 Health and social care associate professionals</v>
      </c>
      <c r="AI126" s="27">
        <f t="shared" si="305"/>
        <v>-5.1244499270334809E-2</v>
      </c>
      <c r="AJ126" s="27">
        <f t="shared" si="305"/>
        <v>2.380960745437477E-2</v>
      </c>
      <c r="AK126" s="27">
        <f t="shared" si="305"/>
        <v>7.1678987562585394E-2</v>
      </c>
      <c r="AL126" s="27">
        <f t="shared" si="305"/>
        <v>-0.21293016614142785</v>
      </c>
      <c r="AM126" s="27">
        <f t="shared" si="306"/>
        <v>-0.14125117857884245</v>
      </c>
      <c r="AS126" t="str">
        <f t="shared" si="320"/>
        <v>32 Health and social care associate professionals</v>
      </c>
      <c r="AT126" s="27">
        <f t="shared" si="307"/>
        <v>9.1745654948903604E-3</v>
      </c>
      <c r="AU126" s="27">
        <f t="shared" si="307"/>
        <v>2.0525272208069434E-2</v>
      </c>
      <c r="AV126" s="27">
        <f t="shared" si="307"/>
        <v>6.682991666120508E-2</v>
      </c>
      <c r="AW126" s="27">
        <f t="shared" si="307"/>
        <v>4.1126874333816982E-2</v>
      </c>
      <c r="AX126" s="27">
        <f t="shared" si="308"/>
        <v>0.10795679099502206</v>
      </c>
      <c r="BD126" t="str">
        <f t="shared" si="321"/>
        <v>32 Health and social care associate professionals</v>
      </c>
      <c r="BE126" s="27">
        <f t="shared" si="309"/>
        <v>0.16703496591671785</v>
      </c>
      <c r="BF126" s="27">
        <f t="shared" si="309"/>
        <v>-3.730086754432782E-2</v>
      </c>
      <c r="BG126" s="27">
        <f t="shared" si="309"/>
        <v>0.41032815616058582</v>
      </c>
      <c r="BH126" s="27">
        <f t="shared" si="309"/>
        <v>0.12673348322004507</v>
      </c>
      <c r="BI126" s="27">
        <f t="shared" si="310"/>
        <v>0.5370616393806309</v>
      </c>
      <c r="BO126" t="str">
        <f t="shared" si="322"/>
        <v>32 Health and social care associate professionals</v>
      </c>
      <c r="BP126" s="27">
        <f t="shared" si="311"/>
        <v>9.0069815798831221E-2</v>
      </c>
      <c r="BQ126" s="27">
        <f t="shared" si="311"/>
        <v>-9.2662383987501595E-2</v>
      </c>
      <c r="BR126" s="27">
        <f t="shared" si="311"/>
        <v>0.26021883136624502</v>
      </c>
      <c r="BS126" s="27">
        <f t="shared" si="311"/>
        <v>-8.6117938604295619E-2</v>
      </c>
      <c r="BT126" s="27">
        <f t="shared" si="312"/>
        <v>0.1741008927619494</v>
      </c>
      <c r="BZ126" t="str">
        <f t="shared" si="323"/>
        <v>32 Health and social care associate professionals</v>
      </c>
      <c r="CA126" s="68">
        <f t="shared" si="313"/>
        <v>1.9977706216778579E-3</v>
      </c>
      <c r="CB126" s="68">
        <f t="shared" si="313"/>
        <v>-2.8634333467709105E-2</v>
      </c>
      <c r="CC126" s="68">
        <f t="shared" si="313"/>
        <v>3.0579253344960311E-2</v>
      </c>
      <c r="CD126" s="68">
        <f t="shared" si="313"/>
        <v>-7.0483656887516191E-2</v>
      </c>
      <c r="CE126" s="68">
        <f t="shared" si="314"/>
        <v>-3.990440354255588E-2</v>
      </c>
      <c r="CK126" t="str">
        <f t="shared" si="324"/>
        <v>32 Health and social care associate professionals</v>
      </c>
      <c r="CL126" s="68">
        <f t="shared" si="315"/>
        <v>3.1335419169476776E-3</v>
      </c>
      <c r="CM126" s="68">
        <f t="shared" si="315"/>
        <v>5.4766936179806366E-3</v>
      </c>
      <c r="CN126" s="68">
        <f t="shared" si="315"/>
        <v>2.2494836729735485E-3</v>
      </c>
      <c r="CO126" s="68">
        <f t="shared" si="315"/>
        <v>-3.1545913279724391E-3</v>
      </c>
      <c r="CP126" s="68">
        <f t="shared" si="316"/>
        <v>-9.0510765499889068E-4</v>
      </c>
    </row>
    <row r="127" spans="1:94" x14ac:dyDescent="0.2">
      <c r="A127" t="str">
        <f t="shared" si="298"/>
        <v>33 Protective service occupations</v>
      </c>
      <c r="B127" s="27">
        <f t="shared" si="299"/>
        <v>2.2308102726886379E-3</v>
      </c>
      <c r="C127" s="27">
        <f t="shared" si="299"/>
        <v>-7.4111963116973902E-4</v>
      </c>
      <c r="D127" s="27">
        <f t="shared" si="299"/>
        <v>1.7726006525257349E-3</v>
      </c>
      <c r="E127" s="27">
        <f t="shared" si="299"/>
        <v>7.0480968336901536E-3</v>
      </c>
      <c r="F127" s="27">
        <f t="shared" si="300"/>
        <v>8.8206974862158893E-3</v>
      </c>
      <c r="L127" t="str">
        <f t="shared" si="317"/>
        <v>33 Protective service occupations</v>
      </c>
      <c r="M127" s="27">
        <f t="shared" si="301"/>
        <v>2.6732797485019028E-2</v>
      </c>
      <c r="N127" s="27">
        <f t="shared" si="301"/>
        <v>-8.421697798101424E-3</v>
      </c>
      <c r="O127" s="27">
        <f t="shared" si="301"/>
        <v>1.0171243432571475E-2</v>
      </c>
      <c r="P127" s="27">
        <f t="shared" si="301"/>
        <v>7.2999293293611753E-2</v>
      </c>
      <c r="Q127" s="27">
        <f t="shared" si="302"/>
        <v>8.3170536726183228E-2</v>
      </c>
      <c r="W127" t="str">
        <f t="shared" si="318"/>
        <v>33 Protective service occupations</v>
      </c>
      <c r="X127" s="27">
        <f t="shared" si="303"/>
        <v>4.9308842214042525E-3</v>
      </c>
      <c r="Y127" s="27">
        <f t="shared" si="303"/>
        <v>6.7217305916056347E-2</v>
      </c>
      <c r="Z127" s="27">
        <f t="shared" si="303"/>
        <v>-4.0400376964476847E-2</v>
      </c>
      <c r="AA127" s="27">
        <f t="shared" si="303"/>
        <v>0.16124750464903731</v>
      </c>
      <c r="AB127" s="27">
        <f t="shared" si="304"/>
        <v>0.12084712768456046</v>
      </c>
      <c r="AH127" t="str">
        <f t="shared" si="319"/>
        <v>33 Protective service occupations</v>
      </c>
      <c r="AI127" s="27">
        <f t="shared" si="305"/>
        <v>-1.4466915021707494E-4</v>
      </c>
      <c r="AJ127" s="27">
        <f t="shared" si="305"/>
        <v>1.6739017662048106E-2</v>
      </c>
      <c r="AK127" s="27">
        <f t="shared" si="305"/>
        <v>-6.0229791605584393E-3</v>
      </c>
      <c r="AL127" s="27">
        <f t="shared" si="305"/>
        <v>4.598183780586719E-2</v>
      </c>
      <c r="AM127" s="27">
        <f t="shared" si="306"/>
        <v>3.9958858645308751E-2</v>
      </c>
      <c r="AS127" t="str">
        <f t="shared" si="320"/>
        <v>33 Protective service occupations</v>
      </c>
      <c r="AT127" s="27">
        <f t="shared" si="307"/>
        <v>-1.1766368873337027E-2</v>
      </c>
      <c r="AU127" s="27">
        <f t="shared" si="307"/>
        <v>1.3481931302457131E-2</v>
      </c>
      <c r="AV127" s="27">
        <f t="shared" si="307"/>
        <v>-1.7808427883029623E-2</v>
      </c>
      <c r="AW127" s="27">
        <f t="shared" si="307"/>
        <v>1.7841351969374544E-2</v>
      </c>
      <c r="AX127" s="27">
        <f t="shared" si="308"/>
        <v>3.2924086344920944E-5</v>
      </c>
      <c r="BD127" t="str">
        <f t="shared" si="321"/>
        <v>33 Protective service occupations</v>
      </c>
      <c r="BE127" s="27">
        <f t="shared" si="309"/>
        <v>6.7788255919959961E-3</v>
      </c>
      <c r="BF127" s="27">
        <f t="shared" si="309"/>
        <v>1.4506444795319373E-2</v>
      </c>
      <c r="BG127" s="27">
        <f t="shared" si="309"/>
        <v>-5.1761544733946507E-2</v>
      </c>
      <c r="BH127" s="27">
        <f t="shared" si="309"/>
        <v>-2.1909798685855575E-2</v>
      </c>
      <c r="BI127" s="27">
        <f t="shared" si="310"/>
        <v>-7.3671343419802082E-2</v>
      </c>
      <c r="BO127" t="str">
        <f t="shared" si="322"/>
        <v>33 Protective service occupations</v>
      </c>
      <c r="BP127" s="27">
        <f t="shared" si="311"/>
        <v>2.1764078396227959E-2</v>
      </c>
      <c r="BQ127" s="27">
        <f t="shared" si="311"/>
        <v>-1.5157126768027496E-2</v>
      </c>
      <c r="BR127" s="27">
        <f t="shared" si="311"/>
        <v>-6.1872214861887043E-2</v>
      </c>
      <c r="BS127" s="27">
        <f t="shared" si="311"/>
        <v>-6.6882841733492238E-2</v>
      </c>
      <c r="BT127" s="27">
        <f t="shared" si="312"/>
        <v>-0.12875505659537928</v>
      </c>
      <c r="BZ127" t="str">
        <f t="shared" si="323"/>
        <v>33 Protective service occupations</v>
      </c>
      <c r="CA127" s="68">
        <f t="shared" si="313"/>
        <v>-3.0637414435024379E-3</v>
      </c>
      <c r="CB127" s="68">
        <f t="shared" si="313"/>
        <v>3.2164670298881204E-3</v>
      </c>
      <c r="CC127" s="68">
        <f t="shared" si="313"/>
        <v>-5.5103264300285559E-2</v>
      </c>
      <c r="CD127" s="68">
        <f t="shared" si="313"/>
        <v>-5.4030780332941147E-2</v>
      </c>
      <c r="CE127" s="68">
        <f t="shared" si="314"/>
        <v>-0.10913404463322671</v>
      </c>
      <c r="CK127" t="str">
        <f t="shared" si="324"/>
        <v>33 Protective service occupations</v>
      </c>
      <c r="CL127" s="68">
        <f t="shared" si="315"/>
        <v>-9.8987600973716103E-3</v>
      </c>
      <c r="CM127" s="68">
        <f t="shared" si="315"/>
        <v>5.1062021911815192E-3</v>
      </c>
      <c r="CN127" s="68">
        <f t="shared" si="315"/>
        <v>-1.3768452866300802E-2</v>
      </c>
      <c r="CO127" s="68">
        <f t="shared" si="315"/>
        <v>-6.8252361680752431E-3</v>
      </c>
      <c r="CP127" s="68">
        <f t="shared" si="316"/>
        <v>-2.0593689034376046E-2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9.5561172524380733E-3</v>
      </c>
      <c r="C128" s="27">
        <f t="shared" si="299"/>
        <v>1.3108150589246151E-4</v>
      </c>
      <c r="D128" s="27">
        <f t="shared" si="299"/>
        <v>4.4565499157192198E-3</v>
      </c>
      <c r="E128" s="27">
        <f t="shared" si="299"/>
        <v>1.3459138779513075E-2</v>
      </c>
      <c r="F128" s="27">
        <f t="shared" si="300"/>
        <v>1.7915688695232294E-2</v>
      </c>
      <c r="L128" t="str">
        <f t="shared" si="317"/>
        <v>34 Culture, media and sports occupations</v>
      </c>
      <c r="M128" s="27">
        <f t="shared" si="301"/>
        <v>0.15209110260899139</v>
      </c>
      <c r="N128" s="27">
        <f t="shared" si="301"/>
        <v>-4.0952839579616596E-3</v>
      </c>
      <c r="O128" s="27">
        <f t="shared" si="301"/>
        <v>8.2263082336928584E-3</v>
      </c>
      <c r="P128" s="27">
        <f t="shared" si="301"/>
        <v>0.19866524547785791</v>
      </c>
      <c r="Q128" s="27">
        <f t="shared" si="302"/>
        <v>0.20689155371155077</v>
      </c>
      <c r="W128" t="str">
        <f t="shared" si="318"/>
        <v>34 Culture, media and sports occupations</v>
      </c>
      <c r="X128" s="27">
        <f t="shared" si="303"/>
        <v>-8.4293056334681093E-3</v>
      </c>
      <c r="Y128" s="27">
        <f t="shared" si="303"/>
        <v>4.541394718240932E-2</v>
      </c>
      <c r="Z128" s="27">
        <f t="shared" si="303"/>
        <v>-0.15602665757966838</v>
      </c>
      <c r="AA128" s="27">
        <f t="shared" si="303"/>
        <v>8.5906031728594567E-2</v>
      </c>
      <c r="AB128" s="27">
        <f t="shared" si="304"/>
        <v>-7.0120625851073815E-2</v>
      </c>
      <c r="AH128" t="str">
        <f t="shared" si="319"/>
        <v>34 Culture, media and sports occupations</v>
      </c>
      <c r="AI128" s="27">
        <f t="shared" si="305"/>
        <v>-1.4811561264439888E-2</v>
      </c>
      <c r="AJ128" s="27">
        <f t="shared" si="305"/>
        <v>2.5753971618015598E-2</v>
      </c>
      <c r="AK128" s="27">
        <f t="shared" si="305"/>
        <v>-1.7347366617299159E-2</v>
      </c>
      <c r="AL128" s="27">
        <f t="shared" si="305"/>
        <v>4.1093518560501974E-2</v>
      </c>
      <c r="AM128" s="27">
        <f t="shared" si="306"/>
        <v>2.3746151943202815E-2</v>
      </c>
      <c r="AS128" t="str">
        <f t="shared" si="320"/>
        <v>34 Culture, media and sports occupations</v>
      </c>
      <c r="AT128" s="27">
        <f t="shared" si="307"/>
        <v>-1.1002750814457785E-2</v>
      </c>
      <c r="AU128" s="27">
        <f t="shared" si="307"/>
        <v>6.4959928977985915E-3</v>
      </c>
      <c r="AV128" s="27">
        <f t="shared" si="307"/>
        <v>-3.2427000250215693E-2</v>
      </c>
      <c r="AW128" s="27">
        <f t="shared" si="307"/>
        <v>6.3708659981568938E-3</v>
      </c>
      <c r="AX128" s="27">
        <f t="shared" si="308"/>
        <v>-2.6056134252058799E-2</v>
      </c>
      <c r="BD128" t="str">
        <f t="shared" si="321"/>
        <v>34 Culture, media and sports occupations</v>
      </c>
      <c r="BE128" s="27">
        <f t="shared" si="309"/>
        <v>3.0180973489469187E-2</v>
      </c>
      <c r="BF128" s="27">
        <f t="shared" si="309"/>
        <v>1.4490286421092735E-2</v>
      </c>
      <c r="BG128" s="27">
        <f t="shared" si="309"/>
        <v>-7.5517476282083829E-2</v>
      </c>
      <c r="BH128" s="27">
        <f t="shared" si="309"/>
        <v>5.3773083250472031E-2</v>
      </c>
      <c r="BI128" s="27">
        <f t="shared" si="310"/>
        <v>-2.1744393031611797E-2</v>
      </c>
      <c r="BO128" t="str">
        <f t="shared" si="322"/>
        <v>34 Culture, media and sports occupations</v>
      </c>
      <c r="BP128" s="27">
        <f t="shared" si="311"/>
        <v>-9.1308212871036853E-3</v>
      </c>
      <c r="BQ128" s="27">
        <f t="shared" si="311"/>
        <v>-2.9878898114152591E-2</v>
      </c>
      <c r="BR128" s="27">
        <f t="shared" si="311"/>
        <v>-4.836350408820328E-2</v>
      </c>
      <c r="BS128" s="27">
        <f t="shared" si="311"/>
        <v>-4.6800085748240572E-2</v>
      </c>
      <c r="BT128" s="27">
        <f t="shared" si="312"/>
        <v>-9.5163589836443851E-2</v>
      </c>
      <c r="BZ128" t="str">
        <f t="shared" si="323"/>
        <v>34 Culture, media and sports occupations</v>
      </c>
      <c r="CA128" s="68">
        <f t="shared" si="313"/>
        <v>-2.2150909111770783E-2</v>
      </c>
      <c r="CB128" s="68">
        <f t="shared" si="313"/>
        <v>-4.2928662240036275E-3</v>
      </c>
      <c r="CC128" s="68">
        <f t="shared" si="313"/>
        <v>-6.1961930548488281E-2</v>
      </c>
      <c r="CD128" s="68">
        <f t="shared" si="313"/>
        <v>-4.7431259333421537E-2</v>
      </c>
      <c r="CE128" s="68">
        <f t="shared" si="314"/>
        <v>-0.10939318988190982</v>
      </c>
      <c r="CK128" t="str">
        <f t="shared" si="324"/>
        <v>34 Culture, media and sports occupations</v>
      </c>
      <c r="CL128" s="68">
        <f t="shared" si="315"/>
        <v>2.2762398783987836E-3</v>
      </c>
      <c r="CM128" s="68">
        <f t="shared" si="315"/>
        <v>7.769122937523007E-3</v>
      </c>
      <c r="CN128" s="68">
        <f t="shared" si="315"/>
        <v>-4.0785909493898778E-2</v>
      </c>
      <c r="CO128" s="68">
        <f t="shared" si="315"/>
        <v>-1.1910587450356086E-2</v>
      </c>
      <c r="CP128" s="68">
        <f t="shared" si="316"/>
        <v>-5.2696496944254864E-2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3.3551682607525432E-2</v>
      </c>
      <c r="C129" s="27">
        <f t="shared" si="299"/>
        <v>-7.9603038706719947E-3</v>
      </c>
      <c r="D129" s="27">
        <f t="shared" si="299"/>
        <v>3.6963786487669528E-2</v>
      </c>
      <c r="E129" s="27">
        <f t="shared" si="299"/>
        <v>9.6355063359717941E-2</v>
      </c>
      <c r="F129" s="27">
        <f t="shared" si="300"/>
        <v>0.13331884984738746</v>
      </c>
      <c r="L129" t="str">
        <f t="shared" si="317"/>
        <v>35 Business and public service associate professionals</v>
      </c>
      <c r="M129" s="27">
        <f t="shared" si="301"/>
        <v>0.33464855619806755</v>
      </c>
      <c r="N129" s="27">
        <f t="shared" si="301"/>
        <v>-3.5508392213819295E-2</v>
      </c>
      <c r="O129" s="27">
        <f t="shared" si="301"/>
        <v>0.31693197403400819</v>
      </c>
      <c r="P129" s="27">
        <f t="shared" si="301"/>
        <v>0.76498203394995445</v>
      </c>
      <c r="Q129" s="27">
        <f t="shared" si="302"/>
        <v>1.0819140079839626</v>
      </c>
      <c r="W129" t="str">
        <f t="shared" si="318"/>
        <v>35 Business and public service associate professionals</v>
      </c>
      <c r="X129" s="27">
        <f t="shared" si="303"/>
        <v>-0.1501085194548053</v>
      </c>
      <c r="Y129" s="27">
        <f t="shared" si="303"/>
        <v>0.21685231979718633</v>
      </c>
      <c r="Z129" s="27">
        <f t="shared" si="303"/>
        <v>1.9211328255313909E-2</v>
      </c>
      <c r="AA129" s="27">
        <f t="shared" si="303"/>
        <v>0.16545289124303064</v>
      </c>
      <c r="AB129" s="27">
        <f t="shared" si="304"/>
        <v>0.18466421949834455</v>
      </c>
      <c r="AH129" t="str">
        <f t="shared" si="319"/>
        <v>35 Business and public service associate professionals</v>
      </c>
      <c r="AI129" s="27">
        <f t="shared" si="305"/>
        <v>-7.1723456332082325E-3</v>
      </c>
      <c r="AJ129" s="27">
        <f t="shared" si="305"/>
        <v>9.7407606069543573E-2</v>
      </c>
      <c r="AK129" s="27">
        <f t="shared" si="305"/>
        <v>1.3308682968747543E-2</v>
      </c>
      <c r="AL129" s="27">
        <f t="shared" si="305"/>
        <v>9.1086304910165561E-2</v>
      </c>
      <c r="AM129" s="27">
        <f t="shared" si="306"/>
        <v>0.1043949878789131</v>
      </c>
      <c r="AS129" t="str">
        <f t="shared" si="320"/>
        <v>35 Business and public service associate professionals</v>
      </c>
      <c r="AT129" s="27">
        <f t="shared" si="307"/>
        <v>-3.3794919622837205E-2</v>
      </c>
      <c r="AU129" s="27">
        <f t="shared" si="307"/>
        <v>6.2754271699638209E-2</v>
      </c>
      <c r="AV129" s="27">
        <f t="shared" si="307"/>
        <v>1.0998636040931986E-2</v>
      </c>
      <c r="AW129" s="27">
        <f t="shared" si="307"/>
        <v>7.9658001023030445E-2</v>
      </c>
      <c r="AX129" s="27">
        <f t="shared" si="308"/>
        <v>9.0656637063962431E-2</v>
      </c>
      <c r="BD129" t="str">
        <f t="shared" si="321"/>
        <v>35 Business and public service associate professionals</v>
      </c>
      <c r="BE129" s="27">
        <f t="shared" si="309"/>
        <v>0.13433653395582246</v>
      </c>
      <c r="BF129" s="27">
        <f t="shared" si="309"/>
        <v>1.5482518465752992E-2</v>
      </c>
      <c r="BG129" s="27">
        <f t="shared" si="309"/>
        <v>-1.9789685111306188E-2</v>
      </c>
      <c r="BH129" s="27">
        <f t="shared" si="309"/>
        <v>-2.2589689598959684E-3</v>
      </c>
      <c r="BI129" s="27">
        <f t="shared" si="310"/>
        <v>-2.2048654071202156E-2</v>
      </c>
      <c r="BO129" t="str">
        <f t="shared" si="322"/>
        <v>35 Business and public service associate professionals</v>
      </c>
      <c r="BP129" s="27">
        <f t="shared" si="311"/>
        <v>1.7766810020231283E-2</v>
      </c>
      <c r="BQ129" s="27">
        <f t="shared" si="311"/>
        <v>-0.11519048863997683</v>
      </c>
      <c r="BR129" s="27">
        <f t="shared" si="311"/>
        <v>-2.832974963303081E-2</v>
      </c>
      <c r="BS129" s="27">
        <f t="shared" si="311"/>
        <v>-0.18568915135019992</v>
      </c>
      <c r="BT129" s="27">
        <f t="shared" si="312"/>
        <v>-0.21401890098323073</v>
      </c>
      <c r="BZ129" t="str">
        <f t="shared" si="323"/>
        <v>35 Business and public service associate professionals</v>
      </c>
      <c r="CA129" s="68">
        <f t="shared" si="313"/>
        <v>-2.8067511178111904E-2</v>
      </c>
      <c r="CB129" s="68">
        <f t="shared" si="313"/>
        <v>-1.5299629758466438E-2</v>
      </c>
      <c r="CC129" s="68">
        <f t="shared" si="313"/>
        <v>-0.14496413053802371</v>
      </c>
      <c r="CD129" s="68">
        <f t="shared" si="313"/>
        <v>-0.24049800694937762</v>
      </c>
      <c r="CE129" s="68">
        <f t="shared" si="314"/>
        <v>-0.38546213748740132</v>
      </c>
      <c r="CK129" t="str">
        <f t="shared" si="324"/>
        <v>35 Business and public service associate professionals</v>
      </c>
      <c r="CL129" s="68">
        <f t="shared" si="315"/>
        <v>-8.445665573005412E-3</v>
      </c>
      <c r="CM129" s="68">
        <f t="shared" si="315"/>
        <v>4.8203031086520243E-2</v>
      </c>
      <c r="CN129" s="68">
        <f t="shared" si="315"/>
        <v>-0.11064912532996651</v>
      </c>
      <c r="CO129" s="68">
        <f t="shared" si="315"/>
        <v>-1.9472379497247283E-2</v>
      </c>
      <c r="CP129" s="68">
        <f t="shared" si="316"/>
        <v>-0.1301215048272138</v>
      </c>
    </row>
    <row r="130" spans="1:94" x14ac:dyDescent="0.2">
      <c r="A130" t="str">
        <f t="shared" si="298"/>
        <v>41 Administrative occupations</v>
      </c>
      <c r="B130" s="27">
        <f t="shared" si="299"/>
        <v>2.1827968199430003E-2</v>
      </c>
      <c r="C130" s="27">
        <f t="shared" si="299"/>
        <v>4.6952066329510322E-3</v>
      </c>
      <c r="D130" s="27">
        <f t="shared" si="299"/>
        <v>3.7411667779281246E-2</v>
      </c>
      <c r="E130" s="27">
        <f t="shared" si="299"/>
        <v>9.3017832340692969E-2</v>
      </c>
      <c r="F130" s="27">
        <f t="shared" si="300"/>
        <v>0.13042950011997423</v>
      </c>
      <c r="L130" t="str">
        <f t="shared" si="317"/>
        <v>41 Administrative occupations</v>
      </c>
      <c r="M130" s="27">
        <f t="shared" si="301"/>
        <v>0.23340203733801168</v>
      </c>
      <c r="N130" s="27">
        <f t="shared" si="301"/>
        <v>6.7914257640119047E-2</v>
      </c>
      <c r="O130" s="27">
        <f t="shared" si="301"/>
        <v>0.36261619337893891</v>
      </c>
      <c r="P130" s="27">
        <f t="shared" si="301"/>
        <v>0.70038182464215182</v>
      </c>
      <c r="Q130" s="27">
        <f t="shared" si="302"/>
        <v>1.0629980180210907</v>
      </c>
      <c r="W130" t="str">
        <f t="shared" si="318"/>
        <v>41 Administrative occupations</v>
      </c>
      <c r="X130" s="27">
        <f t="shared" si="303"/>
        <v>-0.22705710213708441</v>
      </c>
      <c r="Y130" s="27">
        <f t="shared" si="303"/>
        <v>0.49075427817331407</v>
      </c>
      <c r="Z130" s="27">
        <f t="shared" si="303"/>
        <v>0.45360956645829287</v>
      </c>
      <c r="AA130" s="27">
        <f t="shared" si="303"/>
        <v>0.76250549078760965</v>
      </c>
      <c r="AB130" s="27">
        <f t="shared" si="304"/>
        <v>1.2161150572459025</v>
      </c>
      <c r="AH130" t="str">
        <f t="shared" si="319"/>
        <v>41 Administrative occupations</v>
      </c>
      <c r="AI130" s="27">
        <f t="shared" si="305"/>
        <v>-2.582550904700176E-2</v>
      </c>
      <c r="AJ130" s="27">
        <f t="shared" si="305"/>
        <v>0.20403397895311703</v>
      </c>
      <c r="AK130" s="27">
        <f t="shared" si="305"/>
        <v>0.13014538221267724</v>
      </c>
      <c r="AL130" s="27">
        <f t="shared" si="305"/>
        <v>0.27086516820776518</v>
      </c>
      <c r="AM130" s="27">
        <f t="shared" si="306"/>
        <v>0.40101055042044242</v>
      </c>
      <c r="AS130" t="str">
        <f t="shared" si="320"/>
        <v>41 Administrative occupations</v>
      </c>
      <c r="AT130" s="27">
        <f t="shared" si="307"/>
        <v>-9.7336220708221455E-2</v>
      </c>
      <c r="AU130" s="27">
        <f t="shared" si="307"/>
        <v>0.18437473030992224</v>
      </c>
      <c r="AV130" s="27">
        <f t="shared" si="307"/>
        <v>7.0143045005207405E-2</v>
      </c>
      <c r="AW130" s="27">
        <f t="shared" si="307"/>
        <v>0.2049991645568332</v>
      </c>
      <c r="AX130" s="27">
        <f t="shared" si="308"/>
        <v>0.27514220956204061</v>
      </c>
      <c r="BD130" t="str">
        <f t="shared" si="321"/>
        <v>41 Administrative occupations</v>
      </c>
      <c r="BE130" s="27">
        <f t="shared" si="309"/>
        <v>-5.292586378636388E-2</v>
      </c>
      <c r="BF130" s="27">
        <f t="shared" si="309"/>
        <v>1.2665112809417511E-2</v>
      </c>
      <c r="BG130" s="27">
        <f t="shared" si="309"/>
        <v>6.7069670303584683E-2</v>
      </c>
      <c r="BH130" s="27">
        <f t="shared" si="309"/>
        <v>-0.25979971967750304</v>
      </c>
      <c r="BI130" s="27">
        <f t="shared" si="310"/>
        <v>-0.19273004937391836</v>
      </c>
      <c r="BO130" t="str">
        <f t="shared" si="322"/>
        <v>41 Administrative occupations</v>
      </c>
      <c r="BP130" s="27">
        <f t="shared" si="311"/>
        <v>-0.25438384492250066</v>
      </c>
      <c r="BQ130" s="27">
        <f t="shared" si="311"/>
        <v>-0.35294442574049079</v>
      </c>
      <c r="BR130" s="27">
        <f t="shared" si="311"/>
        <v>5.1896363482286212E-2</v>
      </c>
      <c r="BS130" s="27">
        <f t="shared" si="311"/>
        <v>-0.88216924159273802</v>
      </c>
      <c r="BT130" s="27">
        <f t="shared" si="312"/>
        <v>-0.83027287811045181</v>
      </c>
      <c r="BZ130" t="str">
        <f t="shared" si="323"/>
        <v>41 Administrative occupations</v>
      </c>
      <c r="CA130" s="68">
        <f t="shared" si="313"/>
        <v>-0.37887412444492519</v>
      </c>
      <c r="CB130" s="68">
        <f t="shared" si="313"/>
        <v>-0.17104692389227982</v>
      </c>
      <c r="CC130" s="68">
        <f t="shared" si="313"/>
        <v>-0.35590883612217605</v>
      </c>
      <c r="CD130" s="68">
        <f t="shared" si="313"/>
        <v>-0.78035701998470608</v>
      </c>
      <c r="CE130" s="68">
        <f t="shared" si="314"/>
        <v>-1.1362658561068821</v>
      </c>
      <c r="CK130" t="str">
        <f t="shared" si="324"/>
        <v>41 Administrative occupations</v>
      </c>
      <c r="CL130" s="68">
        <f t="shared" si="315"/>
        <v>-0.17217287434220707</v>
      </c>
      <c r="CM130" s="68">
        <f t="shared" si="315"/>
        <v>7.7648261316049072E-2</v>
      </c>
      <c r="CN130" s="68">
        <f t="shared" si="315"/>
        <v>-0.19572478267456711</v>
      </c>
      <c r="CO130" s="68">
        <f t="shared" si="315"/>
        <v>-0.11929871786524948</v>
      </c>
      <c r="CP130" s="68">
        <f t="shared" si="316"/>
        <v>-0.31502350053981659</v>
      </c>
    </row>
    <row r="131" spans="1:94" x14ac:dyDescent="0.2">
      <c r="A131" t="str">
        <f t="shared" si="298"/>
        <v>42 Secretarial and related occupations</v>
      </c>
      <c r="B131" s="27">
        <f t="shared" si="299"/>
        <v>1.4502639519886158E-3</v>
      </c>
      <c r="C131" s="27">
        <f t="shared" si="299"/>
        <v>1.224434439350444E-3</v>
      </c>
      <c r="D131" s="27">
        <f t="shared" si="299"/>
        <v>4.3472445642974838E-3</v>
      </c>
      <c r="E131" s="27">
        <f t="shared" si="299"/>
        <v>9.3478647155582021E-3</v>
      </c>
      <c r="F131" s="27">
        <f t="shared" si="300"/>
        <v>1.3695109279855686E-2</v>
      </c>
      <c r="L131" t="str">
        <f t="shared" si="317"/>
        <v>42 Secretarial and related occupations</v>
      </c>
      <c r="M131" s="27">
        <f t="shared" si="301"/>
        <v>2.9474924905145042E-2</v>
      </c>
      <c r="N131" s="27">
        <f t="shared" si="301"/>
        <v>1.9518218060859127E-2</v>
      </c>
      <c r="O131" s="27">
        <f t="shared" si="301"/>
        <v>4.5691046778305322E-2</v>
      </c>
      <c r="P131" s="27">
        <f t="shared" si="301"/>
        <v>-6.4021096500866403E-3</v>
      </c>
      <c r="Q131" s="27">
        <f t="shared" si="302"/>
        <v>3.9288937128218682E-2</v>
      </c>
      <c r="W131" t="str">
        <f t="shared" si="318"/>
        <v>42 Secretarial and related occupations</v>
      </c>
      <c r="X131" s="27">
        <f t="shared" si="303"/>
        <v>-4.3121853645727015E-2</v>
      </c>
      <c r="Y131" s="27">
        <f t="shared" si="303"/>
        <v>8.4324951779800539E-2</v>
      </c>
      <c r="Z131" s="27">
        <f t="shared" si="303"/>
        <v>0.10874682420404136</v>
      </c>
      <c r="AA131" s="27">
        <f t="shared" si="303"/>
        <v>0.19024135769759065</v>
      </c>
      <c r="AB131" s="27">
        <f t="shared" si="304"/>
        <v>0.29898818190163201</v>
      </c>
      <c r="AH131" t="str">
        <f t="shared" si="319"/>
        <v>42 Secretarial and related occupations</v>
      </c>
      <c r="AI131" s="27">
        <f t="shared" si="305"/>
        <v>-2.5422069972623779E-2</v>
      </c>
      <c r="AJ131" s="27">
        <f t="shared" si="305"/>
        <v>4.5155783001133237E-2</v>
      </c>
      <c r="AK131" s="27">
        <f t="shared" si="305"/>
        <v>1.1613998484406002E-2</v>
      </c>
      <c r="AL131" s="27">
        <f t="shared" si="305"/>
        <v>1.4145535706271695E-3</v>
      </c>
      <c r="AM131" s="27">
        <f t="shared" si="306"/>
        <v>1.3028552055033171E-2</v>
      </c>
      <c r="AS131" t="str">
        <f t="shared" si="320"/>
        <v>42 Secretarial and related occupations</v>
      </c>
      <c r="AT131" s="27">
        <f t="shared" si="307"/>
        <v>-3.5161889522218243E-2</v>
      </c>
      <c r="AU131" s="27">
        <f t="shared" si="307"/>
        <v>3.5441100769647155E-2</v>
      </c>
      <c r="AV131" s="27">
        <f t="shared" si="307"/>
        <v>6.0645486986551644E-3</v>
      </c>
      <c r="AW131" s="27">
        <f t="shared" si="307"/>
        <v>4.5621137236926679E-3</v>
      </c>
      <c r="AX131" s="27">
        <f t="shared" si="308"/>
        <v>1.0626662422347832E-2</v>
      </c>
      <c r="BD131" t="str">
        <f t="shared" si="321"/>
        <v>42 Secretarial and related occupations</v>
      </c>
      <c r="BE131" s="27">
        <f t="shared" si="309"/>
        <v>-4.3151183660071091E-2</v>
      </c>
      <c r="BF131" s="27">
        <f t="shared" si="309"/>
        <v>-4.571946838369656E-2</v>
      </c>
      <c r="BG131" s="27">
        <f t="shared" si="309"/>
        <v>-2.0136906357401507E-2</v>
      </c>
      <c r="BH131" s="27">
        <f t="shared" si="309"/>
        <v>-0.39347604456728758</v>
      </c>
      <c r="BI131" s="27">
        <f t="shared" si="310"/>
        <v>-0.41361295092468908</v>
      </c>
      <c r="BO131" t="str">
        <f t="shared" si="322"/>
        <v>42 Secretarial and related occupations</v>
      </c>
      <c r="BP131" s="27">
        <f t="shared" si="311"/>
        <v>-0.18052075780162136</v>
      </c>
      <c r="BQ131" s="27">
        <f t="shared" si="311"/>
        <v>-0.13907934908486541</v>
      </c>
      <c r="BR131" s="27">
        <f t="shared" si="311"/>
        <v>-0.1706068761917453</v>
      </c>
      <c r="BS131" s="27">
        <f t="shared" si="311"/>
        <v>-0.37654479262637075</v>
      </c>
      <c r="BT131" s="27">
        <f t="shared" si="312"/>
        <v>-0.54715166881811605</v>
      </c>
      <c r="BZ131" t="str">
        <f t="shared" si="323"/>
        <v>42 Secretarial and related occupations</v>
      </c>
      <c r="CA131" s="68">
        <f t="shared" si="313"/>
        <v>-8.7796726940910896E-2</v>
      </c>
      <c r="CB131" s="68">
        <f t="shared" si="313"/>
        <v>-0.12472568823403496</v>
      </c>
      <c r="CC131" s="68">
        <f t="shared" si="313"/>
        <v>-0.13837244015682904</v>
      </c>
      <c r="CD131" s="68">
        <f t="shared" si="313"/>
        <v>-0.35827876741162695</v>
      </c>
      <c r="CE131" s="68">
        <f t="shared" si="314"/>
        <v>-0.49665120756845599</v>
      </c>
      <c r="CK131" t="str">
        <f t="shared" si="324"/>
        <v>42 Secretarial and related occupations</v>
      </c>
      <c r="CL131" s="68">
        <f t="shared" si="315"/>
        <v>-4.2300046767659388E-2</v>
      </c>
      <c r="CM131" s="68">
        <f t="shared" si="315"/>
        <v>3.1467617973000184E-2</v>
      </c>
      <c r="CN131" s="68">
        <f t="shared" si="315"/>
        <v>-4.5309800079102375E-2</v>
      </c>
      <c r="CO131" s="68">
        <f t="shared" si="315"/>
        <v>-3.8649660053753643E-2</v>
      </c>
      <c r="CP131" s="68">
        <f t="shared" si="316"/>
        <v>-8.3959460132856018E-2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2.445051468820408E-3</v>
      </c>
      <c r="C132" s="27">
        <f t="shared" si="299"/>
        <v>-9.4014322846132283E-4</v>
      </c>
      <c r="D132" s="27">
        <f t="shared" si="299"/>
        <v>1.1646042267238485E-3</v>
      </c>
      <c r="E132" s="27">
        <f t="shared" si="299"/>
        <v>3.7092742154777912E-3</v>
      </c>
      <c r="F132" s="27">
        <f t="shared" si="300"/>
        <v>4.8738784422016398E-3</v>
      </c>
      <c r="L132" t="str">
        <f t="shared" si="317"/>
        <v>51 Skilled agricultural and related trades</v>
      </c>
      <c r="M132" s="27">
        <f t="shared" si="301"/>
        <v>-3.1568673107056563E-3</v>
      </c>
      <c r="N132" s="27">
        <f t="shared" si="301"/>
        <v>-5.4648784098364628E-3</v>
      </c>
      <c r="O132" s="27">
        <f t="shared" si="301"/>
        <v>5.6021980128604515E-3</v>
      </c>
      <c r="P132" s="27">
        <f t="shared" si="301"/>
        <v>1.8150122156016607E-2</v>
      </c>
      <c r="Q132" s="27">
        <f t="shared" si="302"/>
        <v>2.3752320168877059E-2</v>
      </c>
      <c r="W132" t="str">
        <f t="shared" si="318"/>
        <v>51 Skilled agricultural and related trades</v>
      </c>
      <c r="X132" s="27">
        <f t="shared" si="303"/>
        <v>-4.9678977423145809E-2</v>
      </c>
      <c r="Y132" s="27">
        <f t="shared" si="303"/>
        <v>-6.9265877825100408E-3</v>
      </c>
      <c r="Z132" s="27">
        <f t="shared" si="303"/>
        <v>3.5628931222925375E-2</v>
      </c>
      <c r="AA132" s="27">
        <f t="shared" si="303"/>
        <v>0.10900396782829591</v>
      </c>
      <c r="AB132" s="27">
        <f t="shared" si="304"/>
        <v>0.14463289905122129</v>
      </c>
      <c r="AH132" t="str">
        <f t="shared" si="319"/>
        <v>51 Skilled agricultural and related trades</v>
      </c>
      <c r="AI132" s="27">
        <f t="shared" si="305"/>
        <v>-1.471540485177017E-2</v>
      </c>
      <c r="AJ132" s="27">
        <f t="shared" si="305"/>
        <v>-6.7033747487396378E-3</v>
      </c>
      <c r="AK132" s="27">
        <f t="shared" si="305"/>
        <v>1.3542854746419947E-2</v>
      </c>
      <c r="AL132" s="27">
        <f t="shared" si="305"/>
        <v>3.3957329549883064E-2</v>
      </c>
      <c r="AM132" s="27">
        <f t="shared" si="306"/>
        <v>4.7500184296303011E-2</v>
      </c>
      <c r="AS132" t="str">
        <f t="shared" si="320"/>
        <v>51 Skilled agricultural and related trades</v>
      </c>
      <c r="AT132" s="27">
        <f t="shared" si="307"/>
        <v>-4.9914252745096754E-2</v>
      </c>
      <c r="AU132" s="27">
        <f t="shared" si="307"/>
        <v>-3.0275805541971901E-2</v>
      </c>
      <c r="AV132" s="27">
        <f t="shared" si="307"/>
        <v>1.9876699443690221E-2</v>
      </c>
      <c r="AW132" s="27">
        <f t="shared" si="307"/>
        <v>6.9507707388198392E-2</v>
      </c>
      <c r="AX132" s="27">
        <f t="shared" si="308"/>
        <v>8.9384406831888613E-2</v>
      </c>
      <c r="BD132" t="str">
        <f t="shared" si="321"/>
        <v>51 Skilled agricultural and related trades</v>
      </c>
      <c r="BE132" s="27">
        <f t="shared" si="309"/>
        <v>-3.1081316849523755E-2</v>
      </c>
      <c r="BF132" s="27">
        <f t="shared" si="309"/>
        <v>-8.6422986547532388E-2</v>
      </c>
      <c r="BG132" s="27">
        <f t="shared" si="309"/>
        <v>5.2007426595603867E-3</v>
      </c>
      <c r="BH132" s="27">
        <f t="shared" si="309"/>
        <v>9.8539209777118719E-3</v>
      </c>
      <c r="BI132" s="27">
        <f t="shared" si="310"/>
        <v>1.5054663637272259E-2</v>
      </c>
      <c r="BO132" t="str">
        <f t="shared" si="322"/>
        <v>51 Skilled agricultural and related trades</v>
      </c>
      <c r="BP132" s="27">
        <f t="shared" si="311"/>
        <v>-3.8417634813265322E-2</v>
      </c>
      <c r="BQ132" s="27">
        <f t="shared" si="311"/>
        <v>-0.17260499594401596</v>
      </c>
      <c r="BR132" s="27">
        <f t="shared" si="311"/>
        <v>2.0189753403244692E-2</v>
      </c>
      <c r="BS132" s="27">
        <f t="shared" si="311"/>
        <v>-3.4616936202401194E-2</v>
      </c>
      <c r="BT132" s="27">
        <f t="shared" si="312"/>
        <v>-1.4427182799156502E-2</v>
      </c>
      <c r="BZ132" t="str">
        <f t="shared" si="323"/>
        <v>51 Skilled agricultural and related trades</v>
      </c>
      <c r="CA132" s="68">
        <f t="shared" si="313"/>
        <v>-0.10822085067884346</v>
      </c>
      <c r="CB132" s="68">
        <f t="shared" si="313"/>
        <v>-3.330327635247593E-2</v>
      </c>
      <c r="CC132" s="68">
        <f t="shared" si="313"/>
        <v>-2.6591408232030433E-2</v>
      </c>
      <c r="CD132" s="68">
        <f t="shared" si="313"/>
        <v>-3.018316858344916E-3</v>
      </c>
      <c r="CE132" s="68">
        <f t="shared" si="314"/>
        <v>-2.9609725090375349E-2</v>
      </c>
      <c r="CK132" t="str">
        <f t="shared" si="324"/>
        <v>51 Skilled agricultural and related trades</v>
      </c>
      <c r="CL132" s="68">
        <f t="shared" si="315"/>
        <v>-0.14891181991296909</v>
      </c>
      <c r="CM132" s="68">
        <f t="shared" si="315"/>
        <v>-9.1945468596338065E-2</v>
      </c>
      <c r="CN132" s="68">
        <f t="shared" si="315"/>
        <v>-0.11338411123862835</v>
      </c>
      <c r="CO132" s="68">
        <f t="shared" si="315"/>
        <v>-0.14104896032186309</v>
      </c>
      <c r="CP132" s="68">
        <f t="shared" si="316"/>
        <v>-0.25443307156049144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6.2868582429722285E-4</v>
      </c>
      <c r="C133" s="27">
        <f t="shared" si="299"/>
        <v>-1.3788640675443603E-3</v>
      </c>
      <c r="D133" s="27">
        <f t="shared" si="299"/>
        <v>9.9983043567967566E-4</v>
      </c>
      <c r="E133" s="27">
        <f t="shared" si="299"/>
        <v>2.3740131203319982E-3</v>
      </c>
      <c r="F133" s="27">
        <f t="shared" si="300"/>
        <v>3.3738435560116738E-3</v>
      </c>
      <c r="L133" t="str">
        <f t="shared" si="317"/>
        <v>52 Skilled metal, electrical and electronic trades</v>
      </c>
      <c r="M133" s="27">
        <f t="shared" si="301"/>
        <v>3.1686102885985515E-2</v>
      </c>
      <c r="N133" s="27">
        <f t="shared" si="301"/>
        <v>-3.9736711504225627E-2</v>
      </c>
      <c r="O133" s="27">
        <f t="shared" si="301"/>
        <v>6.4986047000897787E-2</v>
      </c>
      <c r="P133" s="27">
        <f t="shared" si="301"/>
        <v>0.10501420304765685</v>
      </c>
      <c r="Q133" s="27">
        <f t="shared" si="302"/>
        <v>0.17000025004855462</v>
      </c>
      <c r="W133" t="str">
        <f t="shared" si="318"/>
        <v>52 Skilled metal, electrical and electronic trades</v>
      </c>
      <c r="X133" s="27">
        <f t="shared" si="303"/>
        <v>-1.7004885536674952E-2</v>
      </c>
      <c r="Y133" s="27">
        <f t="shared" si="303"/>
        <v>-6.9516187064929458E-2</v>
      </c>
      <c r="Z133" s="27">
        <f t="shared" si="303"/>
        <v>5.4727587642452336E-2</v>
      </c>
      <c r="AA133" s="27">
        <f t="shared" si="303"/>
        <v>7.5458851186227749E-2</v>
      </c>
      <c r="AB133" s="27">
        <f t="shared" si="304"/>
        <v>0.13018643882868008</v>
      </c>
      <c r="AH133" t="str">
        <f t="shared" si="319"/>
        <v>52 Skilled metal, electrical and electronic trades</v>
      </c>
      <c r="AI133" s="27">
        <f t="shared" si="305"/>
        <v>-1.202712567603656E-2</v>
      </c>
      <c r="AJ133" s="27">
        <f t="shared" si="305"/>
        <v>-2.2604935732327636E-2</v>
      </c>
      <c r="AK133" s="27">
        <f t="shared" si="305"/>
        <v>1.7820005131213484E-2</v>
      </c>
      <c r="AL133" s="27">
        <f t="shared" si="305"/>
        <v>3.5233455966447808E-2</v>
      </c>
      <c r="AM133" s="27">
        <f t="shared" si="306"/>
        <v>5.3053461097661292E-2</v>
      </c>
      <c r="AS133" t="str">
        <f t="shared" si="320"/>
        <v>52 Skilled metal, electrical and electronic trades</v>
      </c>
      <c r="AT133" s="27">
        <f t="shared" si="307"/>
        <v>-7.0607057201920065E-2</v>
      </c>
      <c r="AU133" s="27">
        <f t="shared" si="307"/>
        <v>-6.7609944446795356E-2</v>
      </c>
      <c r="AV133" s="27">
        <f t="shared" si="307"/>
        <v>2.1832589224118903E-2</v>
      </c>
      <c r="AW133" s="27">
        <f t="shared" si="307"/>
        <v>6.4582907565482017E-2</v>
      </c>
      <c r="AX133" s="27">
        <f t="shared" si="308"/>
        <v>8.6415496789600921E-2</v>
      </c>
      <c r="BD133" t="str">
        <f t="shared" si="321"/>
        <v>52 Skilled metal, electrical and electronic trades</v>
      </c>
      <c r="BE133" s="27">
        <f t="shared" si="309"/>
        <v>0.2151822123158742</v>
      </c>
      <c r="BF133" s="27">
        <f t="shared" si="309"/>
        <v>-0.48992631678385123</v>
      </c>
      <c r="BG133" s="27">
        <f t="shared" si="309"/>
        <v>3.4015977926853402E-2</v>
      </c>
      <c r="BH133" s="27">
        <f t="shared" si="309"/>
        <v>-6.4684410913302237E-2</v>
      </c>
      <c r="BI133" s="27">
        <f t="shared" si="310"/>
        <v>-3.0668432986448835E-2</v>
      </c>
      <c r="BO133" t="str">
        <f t="shared" si="322"/>
        <v>52 Skilled metal, electrical and electronic trades</v>
      </c>
      <c r="BP133" s="27">
        <f t="shared" si="311"/>
        <v>6.7384372857074659E-2</v>
      </c>
      <c r="BQ133" s="27">
        <f t="shared" si="311"/>
        <v>-0.37896986954851508</v>
      </c>
      <c r="BR133" s="27">
        <f t="shared" si="311"/>
        <v>2.416616508148528E-2</v>
      </c>
      <c r="BS133" s="27">
        <f t="shared" si="311"/>
        <v>-0.20709345258912992</v>
      </c>
      <c r="BT133" s="27">
        <f t="shared" si="312"/>
        <v>-0.18292728750764464</v>
      </c>
      <c r="BZ133" t="str">
        <f t="shared" si="323"/>
        <v>52 Skilled metal, electrical and electronic trades</v>
      </c>
      <c r="CA133" s="68">
        <f t="shared" si="313"/>
        <v>-0.10733863379288777</v>
      </c>
      <c r="CB133" s="68">
        <f t="shared" si="313"/>
        <v>-0.10645994107973722</v>
      </c>
      <c r="CC133" s="68">
        <f t="shared" si="313"/>
        <v>-0.13726016298078592</v>
      </c>
      <c r="CD133" s="68">
        <f t="shared" si="313"/>
        <v>-0.29816077376754635</v>
      </c>
      <c r="CE133" s="68">
        <f t="shared" si="314"/>
        <v>-0.43542093674833227</v>
      </c>
      <c r="CK133" t="str">
        <f t="shared" si="324"/>
        <v>52 Skilled metal, electrical and electronic trades</v>
      </c>
      <c r="CL133" s="68">
        <f t="shared" si="315"/>
        <v>-0.10541775788452939</v>
      </c>
      <c r="CM133" s="68">
        <f t="shared" si="315"/>
        <v>-9.5917231595566255E-2</v>
      </c>
      <c r="CN133" s="68">
        <f t="shared" si="315"/>
        <v>-0.14254055264012752</v>
      </c>
      <c r="CO133" s="68">
        <f t="shared" si="315"/>
        <v>-9.0645554637742515E-2</v>
      </c>
      <c r="CP133" s="68">
        <f t="shared" si="316"/>
        <v>-0.23318610727787004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-3.4741595943805549E-4</v>
      </c>
      <c r="C134" s="27">
        <f t="shared" si="299"/>
        <v>-6.9995192136676227E-4</v>
      </c>
      <c r="D134" s="27">
        <f t="shared" si="299"/>
        <v>5.7549481385702904E-4</v>
      </c>
      <c r="E134" s="27">
        <f t="shared" si="299"/>
        <v>1.2613435909114091E-4</v>
      </c>
      <c r="F134" s="27">
        <f t="shared" si="300"/>
        <v>7.0162917294816995E-4</v>
      </c>
      <c r="L134" t="str">
        <f t="shared" si="317"/>
        <v>53 Skilled construction and building trades</v>
      </c>
      <c r="M134" s="27">
        <f t="shared" si="301"/>
        <v>1.8505322874348258E-2</v>
      </c>
      <c r="N134" s="27">
        <f t="shared" si="301"/>
        <v>-1.8625699680501977E-2</v>
      </c>
      <c r="O134" s="27">
        <f t="shared" si="301"/>
        <v>1.6167336938365112E-2</v>
      </c>
      <c r="P134" s="27">
        <f t="shared" si="301"/>
        <v>2.5827098248447804E-2</v>
      </c>
      <c r="Q134" s="27">
        <f t="shared" si="302"/>
        <v>4.1994435186812916E-2</v>
      </c>
      <c r="W134" t="str">
        <f t="shared" si="318"/>
        <v>53 Skilled construction and building trades</v>
      </c>
      <c r="X134" s="27">
        <f t="shared" si="303"/>
        <v>-1.6634894578808734E-2</v>
      </c>
      <c r="Y134" s="27">
        <f t="shared" si="303"/>
        <v>-3.7536159770444971E-2</v>
      </c>
      <c r="Z134" s="27">
        <f t="shared" si="303"/>
        <v>2.2822721698926157E-2</v>
      </c>
      <c r="AA134" s="27">
        <f t="shared" si="303"/>
        <v>1.9564599920962905E-2</v>
      </c>
      <c r="AB134" s="27">
        <f t="shared" si="304"/>
        <v>4.2387321619889062E-2</v>
      </c>
      <c r="AH134" t="str">
        <f t="shared" si="319"/>
        <v>53 Skilled construction and building trades</v>
      </c>
      <c r="AI134" s="27">
        <f t="shared" si="305"/>
        <v>1.878283201084642E-2</v>
      </c>
      <c r="AJ134" s="27">
        <f t="shared" si="305"/>
        <v>-1.424114221629616E-2</v>
      </c>
      <c r="AK134" s="27">
        <f t="shared" si="305"/>
        <v>1.7106123973917253E-2</v>
      </c>
      <c r="AL134" s="27">
        <f t="shared" si="305"/>
        <v>2.2237688708746817E-2</v>
      </c>
      <c r="AM134" s="27">
        <f t="shared" si="306"/>
        <v>3.934381268266407E-2</v>
      </c>
      <c r="AS134" t="str">
        <f t="shared" si="320"/>
        <v>53 Skilled construction and building trades</v>
      </c>
      <c r="AT134" s="27">
        <f t="shared" si="307"/>
        <v>2.099508323842611E-2</v>
      </c>
      <c r="AU134" s="27">
        <f t="shared" si="307"/>
        <v>-2.8523684342723815E-2</v>
      </c>
      <c r="AV134" s="27">
        <f t="shared" si="307"/>
        <v>2.1253280283524079E-2</v>
      </c>
      <c r="AW134" s="27">
        <f t="shared" si="307"/>
        <v>7.4354358991030045E-3</v>
      </c>
      <c r="AX134" s="27">
        <f t="shared" si="308"/>
        <v>2.8688716182627083E-2</v>
      </c>
      <c r="BD134" t="str">
        <f t="shared" si="321"/>
        <v>53 Skilled construction and building trades</v>
      </c>
      <c r="BE134" s="27">
        <f t="shared" si="309"/>
        <v>0.37727551535061421</v>
      </c>
      <c r="BF134" s="27">
        <f t="shared" si="309"/>
        <v>-0.35437531872341199</v>
      </c>
      <c r="BG134" s="27">
        <f t="shared" si="309"/>
        <v>-9.1856844049300612E-3</v>
      </c>
      <c r="BH134" s="27">
        <f t="shared" si="309"/>
        <v>-0.18154351116769107</v>
      </c>
      <c r="BI134" s="27">
        <f t="shared" si="310"/>
        <v>-0.19072919557262114</v>
      </c>
      <c r="BO134" t="str">
        <f t="shared" si="322"/>
        <v>53 Skilled construction and building trades</v>
      </c>
      <c r="BP134" s="27">
        <f t="shared" si="311"/>
        <v>0.50758255835432387</v>
      </c>
      <c r="BQ134" s="27">
        <f t="shared" si="311"/>
        <v>-0.43784546456916207</v>
      </c>
      <c r="BR134" s="27">
        <f t="shared" si="311"/>
        <v>0.16899982399164526</v>
      </c>
      <c r="BS134" s="27">
        <f t="shared" si="311"/>
        <v>-0.1209352148254883</v>
      </c>
      <c r="BT134" s="27">
        <f t="shared" si="312"/>
        <v>4.8064609166156957E-2</v>
      </c>
      <c r="BZ134" t="str">
        <f t="shared" si="323"/>
        <v>53 Skilled construction and building trades</v>
      </c>
      <c r="CA134" s="68">
        <f t="shared" si="313"/>
        <v>2.5540147350966658E-2</v>
      </c>
      <c r="CB134" s="68">
        <f t="shared" si="313"/>
        <v>-0.11642637326554162</v>
      </c>
      <c r="CC134" s="68">
        <f t="shared" si="313"/>
        <v>-0.11875846771395837</v>
      </c>
      <c r="CD134" s="68">
        <f t="shared" si="313"/>
        <v>-0.21077440339507203</v>
      </c>
      <c r="CE134" s="68">
        <f t="shared" si="314"/>
        <v>-0.3295328711090304</v>
      </c>
      <c r="CK134" t="str">
        <f t="shared" si="324"/>
        <v>53 Skilled construction and building trades</v>
      </c>
      <c r="CL134" s="68">
        <f t="shared" si="315"/>
        <v>2.8747607919916707E-2</v>
      </c>
      <c r="CM134" s="68">
        <f t="shared" si="315"/>
        <v>-0.13021179181160603</v>
      </c>
      <c r="CN134" s="68">
        <f t="shared" si="315"/>
        <v>-0.2965225875489505</v>
      </c>
      <c r="CO134" s="68">
        <f t="shared" si="315"/>
        <v>-0.25462171341818363</v>
      </c>
      <c r="CP134" s="68">
        <f t="shared" si="316"/>
        <v>-0.55114430096713418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-1.4753989240714679E-5</v>
      </c>
      <c r="C135" s="27">
        <f t="shared" si="299"/>
        <v>-7.0035902644596283E-4</v>
      </c>
      <c r="D135" s="27">
        <f t="shared" si="299"/>
        <v>3.2543430606222154E-3</v>
      </c>
      <c r="E135" s="27">
        <f t="shared" si="299"/>
        <v>4.65444618996683E-3</v>
      </c>
      <c r="F135" s="27">
        <f t="shared" si="300"/>
        <v>7.9087892505890454E-3</v>
      </c>
      <c r="L135" t="str">
        <f t="shared" si="317"/>
        <v>54 Textiles, printing and other skilled trades</v>
      </c>
      <c r="M135" s="27">
        <f t="shared" si="301"/>
        <v>1.8302098278851889E-2</v>
      </c>
      <c r="N135" s="27">
        <f t="shared" si="301"/>
        <v>8.0650696283182804E-3</v>
      </c>
      <c r="O135" s="27">
        <f t="shared" si="301"/>
        <v>3.1860436730298716E-2</v>
      </c>
      <c r="P135" s="27">
        <f t="shared" si="301"/>
        <v>9.8973431839324666E-2</v>
      </c>
      <c r="Q135" s="27">
        <f t="shared" si="302"/>
        <v>0.13083386856962337</v>
      </c>
      <c r="W135" t="str">
        <f t="shared" si="318"/>
        <v>54 Textiles, printing and other skilled trades</v>
      </c>
      <c r="X135" s="27">
        <f t="shared" si="303"/>
        <v>-3.1114171187721446E-2</v>
      </c>
      <c r="Y135" s="27">
        <f t="shared" si="303"/>
        <v>2.3005046808123347E-2</v>
      </c>
      <c r="Z135" s="27">
        <f t="shared" si="303"/>
        <v>4.5039441643366956E-2</v>
      </c>
      <c r="AA135" s="27">
        <f t="shared" si="303"/>
        <v>7.9511555611515794E-2</v>
      </c>
      <c r="AB135" s="27">
        <f t="shared" si="304"/>
        <v>0.12455099725488275</v>
      </c>
      <c r="AH135" t="str">
        <f t="shared" si="319"/>
        <v>54 Textiles, printing and other skilled trades</v>
      </c>
      <c r="AI135" s="27">
        <f t="shared" si="305"/>
        <v>-1.7787749335742356E-2</v>
      </c>
      <c r="AJ135" s="27">
        <f t="shared" si="305"/>
        <v>1.8462948028412154E-2</v>
      </c>
      <c r="AK135" s="27">
        <f t="shared" si="305"/>
        <v>7.4153580717084555E-3</v>
      </c>
      <c r="AL135" s="27">
        <f t="shared" si="305"/>
        <v>2.9614893677769885E-2</v>
      </c>
      <c r="AM135" s="27">
        <f t="shared" si="306"/>
        <v>3.7030251749478341E-2</v>
      </c>
      <c r="AS135" t="str">
        <f t="shared" si="320"/>
        <v>54 Textiles, printing and other skilled trades</v>
      </c>
      <c r="AT135" s="27">
        <f t="shared" si="307"/>
        <v>-2.0349937424458328E-2</v>
      </c>
      <c r="AU135" s="27">
        <f t="shared" si="307"/>
        <v>1.4107960953533477E-2</v>
      </c>
      <c r="AV135" s="27">
        <f t="shared" si="307"/>
        <v>7.8562811546238898E-3</v>
      </c>
      <c r="AW135" s="27">
        <f t="shared" si="307"/>
        <v>2.0530846825212751E-2</v>
      </c>
      <c r="AX135" s="27">
        <f t="shared" si="308"/>
        <v>2.838712797983664E-2</v>
      </c>
      <c r="BD135" t="str">
        <f t="shared" si="321"/>
        <v>54 Textiles, printing and other skilled trades</v>
      </c>
      <c r="BE135" s="27">
        <f t="shared" si="309"/>
        <v>-1.4536787172485077E-2</v>
      </c>
      <c r="BF135" s="27">
        <f t="shared" si="309"/>
        <v>-2.1618003121166462E-2</v>
      </c>
      <c r="BG135" s="27">
        <f t="shared" si="309"/>
        <v>8.7730004496453518E-2</v>
      </c>
      <c r="BH135" s="27">
        <f t="shared" si="309"/>
        <v>1.4447132223309178E-2</v>
      </c>
      <c r="BI135" s="27">
        <f t="shared" si="310"/>
        <v>0.1021771367197627</v>
      </c>
      <c r="BO135" t="str">
        <f t="shared" si="322"/>
        <v>54 Textiles, printing and other skilled trades</v>
      </c>
      <c r="BP135" s="27">
        <f t="shared" si="311"/>
        <v>-8.9454188925210287E-2</v>
      </c>
      <c r="BQ135" s="27">
        <f t="shared" si="311"/>
        <v>-3.1416805382099677E-2</v>
      </c>
      <c r="BR135" s="27">
        <f t="shared" si="311"/>
        <v>3.9960878357706342E-2</v>
      </c>
      <c r="BS135" s="27">
        <f t="shared" si="311"/>
        <v>2.4373677994452891E-2</v>
      </c>
      <c r="BT135" s="27">
        <f t="shared" si="312"/>
        <v>6.4334556352159233E-2</v>
      </c>
      <c r="BZ135" t="str">
        <f t="shared" si="323"/>
        <v>54 Textiles, printing and other skilled trades</v>
      </c>
      <c r="CA135" s="68">
        <f t="shared" si="313"/>
        <v>-0.1088404941261486</v>
      </c>
      <c r="CB135" s="68">
        <f t="shared" si="313"/>
        <v>-6.3373719076516011E-3</v>
      </c>
      <c r="CC135" s="68">
        <f t="shared" si="313"/>
        <v>-2.171013473690675E-2</v>
      </c>
      <c r="CD135" s="68">
        <f t="shared" si="313"/>
        <v>-0.19491399093426448</v>
      </c>
      <c r="CE135" s="68">
        <f t="shared" si="314"/>
        <v>-0.21662412567117123</v>
      </c>
      <c r="CK135" t="str">
        <f t="shared" si="324"/>
        <v>54 Textiles, printing and other skilled trades</v>
      </c>
      <c r="CL135" s="68">
        <f t="shared" si="315"/>
        <v>-0.12260250243676507</v>
      </c>
      <c r="CM135" s="68">
        <f t="shared" si="315"/>
        <v>2.6401322638281988E-2</v>
      </c>
      <c r="CN135" s="68">
        <f t="shared" si="315"/>
        <v>-0.17137329589058814</v>
      </c>
      <c r="CO135" s="68">
        <f t="shared" si="315"/>
        <v>-5.9660612027132826E-2</v>
      </c>
      <c r="CP135" s="68">
        <f t="shared" si="316"/>
        <v>-0.23103390791772097</v>
      </c>
    </row>
    <row r="136" spans="1:94" x14ac:dyDescent="0.2">
      <c r="A136" t="str">
        <f t="shared" si="298"/>
        <v>61 Caring personal service occupations</v>
      </c>
      <c r="B136" s="27">
        <f t="shared" si="299"/>
        <v>2.2526443736726734E-3</v>
      </c>
      <c r="C136" s="27">
        <f t="shared" si="299"/>
        <v>-4.8236197182818796E-5</v>
      </c>
      <c r="D136" s="27">
        <f t="shared" si="299"/>
        <v>3.0126462792919306E-3</v>
      </c>
      <c r="E136" s="27">
        <f t="shared" si="299"/>
        <v>8.725872558097085E-3</v>
      </c>
      <c r="F136" s="27">
        <f t="shared" si="300"/>
        <v>1.1738518837389016E-2</v>
      </c>
      <c r="L136" t="str">
        <f t="shared" si="317"/>
        <v>61 Caring personal service occupations</v>
      </c>
      <c r="M136" s="27">
        <f t="shared" si="301"/>
        <v>0.16373433393414566</v>
      </c>
      <c r="N136" s="27">
        <f t="shared" si="301"/>
        <v>1.0071283099977846E-2</v>
      </c>
      <c r="O136" s="27">
        <f t="shared" si="301"/>
        <v>0.22160160652338484</v>
      </c>
      <c r="P136" s="27">
        <f t="shared" si="301"/>
        <v>0.65460274191081258</v>
      </c>
      <c r="Q136" s="27">
        <f t="shared" si="302"/>
        <v>0.87620434843419748</v>
      </c>
      <c r="W136" t="str">
        <f t="shared" si="318"/>
        <v>61 Caring personal service occupations</v>
      </c>
      <c r="X136" s="27">
        <f t="shared" si="303"/>
        <v>2.5790394004324479E-2</v>
      </c>
      <c r="Y136" s="27">
        <f t="shared" si="303"/>
        <v>0.21911954088454322</v>
      </c>
      <c r="Z136" s="27">
        <f t="shared" si="303"/>
        <v>0.22761166401525079</v>
      </c>
      <c r="AA136" s="27">
        <f t="shared" si="303"/>
        <v>0.53393802635914445</v>
      </c>
      <c r="AB136" s="27">
        <f t="shared" si="304"/>
        <v>0.76154969037439524</v>
      </c>
      <c r="AH136" t="str">
        <f t="shared" si="319"/>
        <v>61 Caring personal service occupations</v>
      </c>
      <c r="AI136" s="27">
        <f t="shared" si="305"/>
        <v>-9.5662656067276863E-2</v>
      </c>
      <c r="AJ136" s="27">
        <f t="shared" si="305"/>
        <v>0.19216918710024333</v>
      </c>
      <c r="AK136" s="27">
        <f t="shared" si="305"/>
        <v>-5.0807395256404764E-2</v>
      </c>
      <c r="AL136" s="27">
        <f t="shared" si="305"/>
        <v>0.13732246665015091</v>
      </c>
      <c r="AM136" s="27">
        <f t="shared" si="306"/>
        <v>8.6515071393746146E-2</v>
      </c>
      <c r="AS136" t="str">
        <f t="shared" si="320"/>
        <v>61 Caring personal service occupations</v>
      </c>
      <c r="AT136" s="27">
        <f t="shared" si="307"/>
        <v>-7.9663947161910942E-3</v>
      </c>
      <c r="AU136" s="27">
        <f t="shared" si="307"/>
        <v>9.3931671410773854E-2</v>
      </c>
      <c r="AV136" s="27">
        <f t="shared" si="307"/>
        <v>-1.1605259397734047E-2</v>
      </c>
      <c r="AW136" s="27">
        <f t="shared" si="307"/>
        <v>0.10767243009243754</v>
      </c>
      <c r="AX136" s="27">
        <f t="shared" si="308"/>
        <v>9.6067170694703496E-2</v>
      </c>
      <c r="BD136" t="str">
        <f t="shared" si="321"/>
        <v>61 Caring personal service occupations</v>
      </c>
      <c r="BE136" s="27">
        <f t="shared" si="309"/>
        <v>0.6700033421911602</v>
      </c>
      <c r="BF136" s="27">
        <f t="shared" si="309"/>
        <v>-0.25603775136142559</v>
      </c>
      <c r="BG136" s="27">
        <f t="shared" si="309"/>
        <v>0.27385034259158214</v>
      </c>
      <c r="BH136" s="27">
        <f t="shared" si="309"/>
        <v>0.38327465717883413</v>
      </c>
      <c r="BI136" s="27">
        <f t="shared" si="310"/>
        <v>0.65712499977041627</v>
      </c>
      <c r="BO136" t="str">
        <f t="shared" si="322"/>
        <v>61 Caring personal service occupations</v>
      </c>
      <c r="BP136" s="27">
        <f t="shared" si="311"/>
        <v>0.16941049106757466</v>
      </c>
      <c r="BQ136" s="27">
        <f t="shared" si="311"/>
        <v>-0.6610539423481212</v>
      </c>
      <c r="BR136" s="27">
        <f t="shared" si="311"/>
        <v>3.3884227838431702E-2</v>
      </c>
      <c r="BS136" s="27">
        <f t="shared" si="311"/>
        <v>-0.53318833762625273</v>
      </c>
      <c r="BT136" s="27">
        <f t="shared" si="312"/>
        <v>-0.49930410978782103</v>
      </c>
      <c r="BZ136" t="str">
        <f t="shared" si="323"/>
        <v>61 Caring personal service occupations</v>
      </c>
      <c r="CA136" s="68">
        <f t="shared" si="313"/>
        <v>-0.41581347464194562</v>
      </c>
      <c r="CB136" s="68">
        <f t="shared" si="313"/>
        <v>-0.11313931680389955</v>
      </c>
      <c r="CC136" s="68">
        <f t="shared" si="313"/>
        <v>-0.12796975877165206</v>
      </c>
      <c r="CD136" s="68">
        <f t="shared" si="313"/>
        <v>-8.5659285399443036E-2</v>
      </c>
      <c r="CE136" s="68">
        <f t="shared" si="314"/>
        <v>-0.2136290441710951</v>
      </c>
      <c r="CK136" t="str">
        <f t="shared" si="324"/>
        <v>61 Caring personal service occupations</v>
      </c>
      <c r="CL136" s="68">
        <f t="shared" si="315"/>
        <v>-5.0407936242991114E-2</v>
      </c>
      <c r="CM136" s="68">
        <f t="shared" si="315"/>
        <v>7.7279978371135871E-3</v>
      </c>
      <c r="CN136" s="68">
        <f t="shared" si="315"/>
        <v>-3.790209775206102E-2</v>
      </c>
      <c r="CO136" s="68">
        <f t="shared" si="315"/>
        <v>-3.3091050164375149E-2</v>
      </c>
      <c r="CP136" s="68">
        <f t="shared" si="316"/>
        <v>-7.099314791643617E-2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2.5152085408810237E-3</v>
      </c>
      <c r="C137" s="27">
        <f t="shared" si="299"/>
        <v>2.3968771493594696E-4</v>
      </c>
      <c r="D137" s="27">
        <f t="shared" si="299"/>
        <v>2.4183024483982072E-3</v>
      </c>
      <c r="E137" s="27">
        <f t="shared" si="299"/>
        <v>6.9192495586461768E-3</v>
      </c>
      <c r="F137" s="27">
        <f t="shared" si="300"/>
        <v>9.3375520070443849E-3</v>
      </c>
      <c r="L137" t="str">
        <f t="shared" si="317"/>
        <v>62 Leisure, travel and related personal service occupations</v>
      </c>
      <c r="M137" s="27">
        <f t="shared" si="301"/>
        <v>2.0671472487697851E-2</v>
      </c>
      <c r="N137" s="27">
        <f t="shared" si="301"/>
        <v>-2.114205032537203E-4</v>
      </c>
      <c r="O137" s="27">
        <f t="shared" si="301"/>
        <v>1.1512065768221266E-2</v>
      </c>
      <c r="P137" s="27">
        <f t="shared" si="301"/>
        <v>8.0448691028127392E-2</v>
      </c>
      <c r="Q137" s="27">
        <f t="shared" si="302"/>
        <v>9.1960756796348658E-2</v>
      </c>
      <c r="W137" t="str">
        <f t="shared" si="318"/>
        <v>62 Leisure, travel and related personal service occupations</v>
      </c>
      <c r="X137" s="27">
        <f t="shared" si="303"/>
        <v>1.1694641550929641E-2</v>
      </c>
      <c r="Y137" s="27">
        <f t="shared" si="303"/>
        <v>2.0028581860240424E-2</v>
      </c>
      <c r="Z137" s="27">
        <f t="shared" si="303"/>
        <v>4.073341658012114E-2</v>
      </c>
      <c r="AA137" s="27">
        <f t="shared" si="303"/>
        <v>0.15779369681327976</v>
      </c>
      <c r="AB137" s="27">
        <f t="shared" si="304"/>
        <v>0.1985271133934009</v>
      </c>
      <c r="AH137" t="str">
        <f t="shared" si="319"/>
        <v>62 Leisure, travel and related personal service occupations</v>
      </c>
      <c r="AI137" s="27">
        <f t="shared" si="305"/>
        <v>6.5644106728825757E-3</v>
      </c>
      <c r="AJ137" s="27">
        <f t="shared" si="305"/>
        <v>1.8334181021649965E-2</v>
      </c>
      <c r="AK137" s="27">
        <f t="shared" si="305"/>
        <v>6.816848631593847E-3</v>
      </c>
      <c r="AL137" s="27">
        <f t="shared" si="305"/>
        <v>8.6197172369851027E-2</v>
      </c>
      <c r="AM137" s="27">
        <f t="shared" si="306"/>
        <v>9.3014021001444874E-2</v>
      </c>
      <c r="AS137" t="str">
        <f t="shared" si="320"/>
        <v>62 Leisure, travel and related personal service occupations</v>
      </c>
      <c r="AT137" s="27">
        <f t="shared" si="307"/>
        <v>5.7278353530211823E-3</v>
      </c>
      <c r="AU137" s="27">
        <f t="shared" si="307"/>
        <v>2.7398704690282466E-2</v>
      </c>
      <c r="AV137" s="27">
        <f t="shared" si="307"/>
        <v>1.6022408628024565E-2</v>
      </c>
      <c r="AW137" s="27">
        <f t="shared" si="307"/>
        <v>0.11088166219652146</v>
      </c>
      <c r="AX137" s="27">
        <f t="shared" si="308"/>
        <v>0.12690407082454602</v>
      </c>
      <c r="BD137" t="str">
        <f t="shared" si="321"/>
        <v>62 Leisure, travel and related personal service occupations</v>
      </c>
      <c r="BE137" s="27">
        <f t="shared" si="309"/>
        <v>-7.3190612367113994E-2</v>
      </c>
      <c r="BF137" s="27">
        <f t="shared" si="309"/>
        <v>-9.0753541376460189E-2</v>
      </c>
      <c r="BG137" s="27">
        <f t="shared" si="309"/>
        <v>-7.8287400914550997E-2</v>
      </c>
      <c r="BH137" s="27">
        <f t="shared" si="309"/>
        <v>-7.2140066183473017E-2</v>
      </c>
      <c r="BI137" s="27">
        <f t="shared" si="310"/>
        <v>-0.15042746709802401</v>
      </c>
      <c r="BO137" t="str">
        <f t="shared" si="322"/>
        <v>62 Leisure, travel and related personal service occupations</v>
      </c>
      <c r="BP137" s="27">
        <f t="shared" si="311"/>
        <v>-5.8713605926572265E-2</v>
      </c>
      <c r="BQ137" s="27">
        <f t="shared" si="311"/>
        <v>-0.20021072600320833</v>
      </c>
      <c r="BR137" s="27">
        <f t="shared" si="311"/>
        <v>-5.8493727166880061E-2</v>
      </c>
      <c r="BS137" s="27">
        <f t="shared" si="311"/>
        <v>-0.1218156603053292</v>
      </c>
      <c r="BT137" s="27">
        <f t="shared" si="312"/>
        <v>-0.18030938747220926</v>
      </c>
      <c r="BZ137" t="str">
        <f t="shared" si="323"/>
        <v>62 Leisure, travel and related personal service occupations</v>
      </c>
      <c r="CA137" s="68">
        <f t="shared" si="313"/>
        <v>-2.6997876011471189E-2</v>
      </c>
      <c r="CB137" s="68">
        <f t="shared" si="313"/>
        <v>-9.4936488225586313E-2</v>
      </c>
      <c r="CC137" s="68">
        <f t="shared" si="313"/>
        <v>-7.7913989153766461E-2</v>
      </c>
      <c r="CD137" s="68">
        <f t="shared" si="313"/>
        <v>-0.16067752566849541</v>
      </c>
      <c r="CE137" s="68">
        <f t="shared" si="314"/>
        <v>-0.23859151482226187</v>
      </c>
      <c r="CK137" t="str">
        <f t="shared" si="324"/>
        <v>62 Leisure, travel and related personal service occupations</v>
      </c>
      <c r="CL137" s="68">
        <f t="shared" si="315"/>
        <v>-7.7281323021363424E-2</v>
      </c>
      <c r="CM137" s="68">
        <f t="shared" si="315"/>
        <v>-1.0946098773622626E-3</v>
      </c>
      <c r="CN137" s="68">
        <f t="shared" si="315"/>
        <v>-0.12597133340610336</v>
      </c>
      <c r="CO137" s="68">
        <f t="shared" si="315"/>
        <v>-5.6880034320982029E-2</v>
      </c>
      <c r="CP137" s="68">
        <f t="shared" si="316"/>
        <v>-0.18285136772708538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1.6996240814515852E-4</v>
      </c>
      <c r="C138" s="27">
        <f t="shared" si="299"/>
        <v>-1.1644625513329695E-4</v>
      </c>
      <c r="D138" s="27">
        <f t="shared" si="299"/>
        <v>2.1978726360731538E-4</v>
      </c>
      <c r="E138" s="27">
        <f t="shared" si="299"/>
        <v>3.8073694816286952E-4</v>
      </c>
      <c r="F138" s="27">
        <f t="shared" si="300"/>
        <v>6.005242117701849E-4</v>
      </c>
      <c r="L138" t="str">
        <f t="shared" si="317"/>
        <v>63 Community and civil enforcement occupations</v>
      </c>
      <c r="M138" s="27">
        <f t="shared" si="301"/>
        <v>8.8461443489270576E-4</v>
      </c>
      <c r="N138" s="27">
        <f t="shared" si="301"/>
        <v>1.4817139381814379E-4</v>
      </c>
      <c r="O138" s="27">
        <f t="shared" si="301"/>
        <v>3.8987680851403778E-4</v>
      </c>
      <c r="P138" s="27">
        <f t="shared" si="301"/>
        <v>4.2742050077393332E-3</v>
      </c>
      <c r="Q138" s="27">
        <f t="shared" si="302"/>
        <v>4.6640818162533709E-3</v>
      </c>
      <c r="W138" t="str">
        <f t="shared" si="318"/>
        <v>63 Community and civil enforcement occupations</v>
      </c>
      <c r="X138" s="27">
        <f t="shared" si="303"/>
        <v>-7.5953204506501795E-4</v>
      </c>
      <c r="Y138" s="27">
        <f t="shared" si="303"/>
        <v>3.3219047480667722E-3</v>
      </c>
      <c r="Z138" s="27">
        <f t="shared" si="303"/>
        <v>1.609457431947587E-3</v>
      </c>
      <c r="AA138" s="27">
        <f t="shared" si="303"/>
        <v>7.975373568864106E-3</v>
      </c>
      <c r="AB138" s="27">
        <f t="shared" si="304"/>
        <v>9.584831000811693E-3</v>
      </c>
      <c r="AH138" t="str">
        <f t="shared" si="319"/>
        <v>63 Community and civil enforcement occupations</v>
      </c>
      <c r="AI138" s="27">
        <f t="shared" si="305"/>
        <v>-7.2601661917879017E-4</v>
      </c>
      <c r="AJ138" s="27">
        <f t="shared" si="305"/>
        <v>1.8362703170335896E-3</v>
      </c>
      <c r="AK138" s="27">
        <f t="shared" si="305"/>
        <v>-1.3422243905384379E-3</v>
      </c>
      <c r="AL138" s="27">
        <f t="shared" si="305"/>
        <v>1.7768109604329556E-3</v>
      </c>
      <c r="AM138" s="27">
        <f t="shared" si="306"/>
        <v>4.3458656989451769E-4</v>
      </c>
      <c r="AS138" t="str">
        <f t="shared" si="320"/>
        <v>63 Community and civil enforcement occupations</v>
      </c>
      <c r="AT138" s="27">
        <f t="shared" si="307"/>
        <v>-1.1138611432639917E-3</v>
      </c>
      <c r="AU138" s="27">
        <f t="shared" si="307"/>
        <v>1.6897527890679248E-3</v>
      </c>
      <c r="AV138" s="27">
        <f t="shared" si="307"/>
        <v>-1.5481408298815601E-3</v>
      </c>
      <c r="AW138" s="27">
        <f t="shared" si="307"/>
        <v>6.7345318951652754E-4</v>
      </c>
      <c r="AX138" s="27">
        <f t="shared" si="308"/>
        <v>-8.7468764036503256E-4</v>
      </c>
      <c r="BD138" t="str">
        <f t="shared" si="321"/>
        <v>63 Community and civil enforcement occupations</v>
      </c>
      <c r="BE138" s="27">
        <f t="shared" si="309"/>
        <v>-5.6481219600206557E-3</v>
      </c>
      <c r="BF138" s="27">
        <f t="shared" si="309"/>
        <v>6.7241862946257509E-3</v>
      </c>
      <c r="BG138" s="27">
        <f t="shared" si="309"/>
        <v>-8.5653493712098787E-3</v>
      </c>
      <c r="BH138" s="27">
        <f t="shared" si="309"/>
        <v>2.5408347791668409E-3</v>
      </c>
      <c r="BI138" s="27">
        <f t="shared" si="310"/>
        <v>-6.0245145920430378E-3</v>
      </c>
      <c r="BO138" t="str">
        <f t="shared" si="322"/>
        <v>63 Community and civil enforcement occupations</v>
      </c>
      <c r="BP138" s="27">
        <f t="shared" si="311"/>
        <v>-2.8396389982136422E-3</v>
      </c>
      <c r="BQ138" s="27">
        <f t="shared" si="311"/>
        <v>4.674981061334807E-3</v>
      </c>
      <c r="BR138" s="27">
        <f t="shared" si="311"/>
        <v>-9.4591382735632057E-3</v>
      </c>
      <c r="BS138" s="27">
        <f t="shared" si="311"/>
        <v>9.7501371906198037E-4</v>
      </c>
      <c r="BT138" s="27">
        <f t="shared" si="312"/>
        <v>-8.4841245545012253E-3</v>
      </c>
      <c r="BZ138" t="str">
        <f t="shared" si="323"/>
        <v>63 Community and civil enforcement occupations</v>
      </c>
      <c r="CA138" s="68">
        <f t="shared" si="313"/>
        <v>-3.1577695325542034E-3</v>
      </c>
      <c r="CB138" s="68">
        <f t="shared" si="313"/>
        <v>4.5922675349897614E-3</v>
      </c>
      <c r="CC138" s="68">
        <f t="shared" si="313"/>
        <v>-9.458493667920953E-3</v>
      </c>
      <c r="CD138" s="68">
        <f t="shared" si="313"/>
        <v>-4.8051728709119362E-3</v>
      </c>
      <c r="CE138" s="68">
        <f t="shared" si="314"/>
        <v>-1.4263666538832889E-2</v>
      </c>
      <c r="CK138" t="str">
        <f t="shared" si="324"/>
        <v>63 Community and civil enforcement occupations</v>
      </c>
      <c r="CL138" s="68">
        <f t="shared" si="315"/>
        <v>-5.6805489485285167E-3</v>
      </c>
      <c r="CM138" s="68">
        <f t="shared" si="315"/>
        <v>4.6774288353091716E-3</v>
      </c>
      <c r="CN138" s="68">
        <f t="shared" si="315"/>
        <v>-1.0276150886103678E-2</v>
      </c>
      <c r="CO138" s="68">
        <f t="shared" si="315"/>
        <v>-2.0403113749191725E-3</v>
      </c>
      <c r="CP138" s="68">
        <f t="shared" si="316"/>
        <v>-1.2316462261022849E-2</v>
      </c>
    </row>
    <row r="139" spans="1:94" x14ac:dyDescent="0.2">
      <c r="A139" t="str">
        <f t="shared" si="298"/>
        <v>71 Sales occupations</v>
      </c>
      <c r="B139" s="27">
        <f t="shared" si="299"/>
        <v>3.3770363705825507E-3</v>
      </c>
      <c r="C139" s="27">
        <f t="shared" si="299"/>
        <v>-2.6469757820391134E-3</v>
      </c>
      <c r="D139" s="27">
        <f t="shared" si="299"/>
        <v>5.1433808078051174E-3</v>
      </c>
      <c r="E139" s="27">
        <f t="shared" si="299"/>
        <v>1.3282495708463769E-2</v>
      </c>
      <c r="F139" s="27">
        <f t="shared" si="300"/>
        <v>1.8425876516268886E-2</v>
      </c>
      <c r="L139" t="str">
        <f t="shared" si="317"/>
        <v>71 Sales occupations</v>
      </c>
      <c r="M139" s="27">
        <f t="shared" si="301"/>
        <v>6.5976473668832414E-2</v>
      </c>
      <c r="N139" s="27">
        <f t="shared" si="301"/>
        <v>-3.0566787004839835E-3</v>
      </c>
      <c r="O139" s="27">
        <f t="shared" si="301"/>
        <v>0.11745701508005341</v>
      </c>
      <c r="P139" s="27">
        <f t="shared" si="301"/>
        <v>0.32255403310043335</v>
      </c>
      <c r="Q139" s="27">
        <f t="shared" si="302"/>
        <v>0.44001104818048675</v>
      </c>
      <c r="W139" t="str">
        <f t="shared" si="318"/>
        <v>71 Sales occupations</v>
      </c>
      <c r="X139" s="27">
        <f t="shared" si="303"/>
        <v>-0.10486651436133876</v>
      </c>
      <c r="Y139" s="27">
        <f t="shared" si="303"/>
        <v>0.13727885980036625</v>
      </c>
      <c r="Z139" s="27">
        <f t="shared" si="303"/>
        <v>0.13113222789499157</v>
      </c>
      <c r="AA139" s="27">
        <f t="shared" si="303"/>
        <v>0.42242339628333103</v>
      </c>
      <c r="AB139" s="27">
        <f t="shared" si="304"/>
        <v>0.5535556241783226</v>
      </c>
      <c r="AH139" t="str">
        <f t="shared" si="319"/>
        <v>71 Sales occupations</v>
      </c>
      <c r="AI139" s="27">
        <f t="shared" si="305"/>
        <v>-3.3589210722742791E-2</v>
      </c>
      <c r="AJ139" s="27">
        <f t="shared" si="305"/>
        <v>5.7071102938645479E-2</v>
      </c>
      <c r="AK139" s="27">
        <f t="shared" si="305"/>
        <v>1.7720852786717922E-2</v>
      </c>
      <c r="AL139" s="27">
        <f t="shared" si="305"/>
        <v>0.12464139729411078</v>
      </c>
      <c r="AM139" s="27">
        <f t="shared" si="306"/>
        <v>0.1423622500808287</v>
      </c>
      <c r="AS139" t="str">
        <f t="shared" si="320"/>
        <v>71 Sales occupations</v>
      </c>
      <c r="AT139" s="27">
        <f t="shared" si="307"/>
        <v>-3.6325622229320953E-2</v>
      </c>
      <c r="AU139" s="27">
        <f t="shared" si="307"/>
        <v>3.8256441621732029E-2</v>
      </c>
      <c r="AV139" s="27">
        <f t="shared" si="307"/>
        <v>4.0537305840486204E-3</v>
      </c>
      <c r="AW139" s="27">
        <f t="shared" si="307"/>
        <v>0.10018872419411201</v>
      </c>
      <c r="AX139" s="27">
        <f t="shared" si="308"/>
        <v>0.10424245477816063</v>
      </c>
      <c r="BD139" t="str">
        <f t="shared" si="321"/>
        <v>71 Sales occupations</v>
      </c>
      <c r="BE139" s="27">
        <f t="shared" si="309"/>
        <v>-4.166910120869094E-2</v>
      </c>
      <c r="BF139" s="27">
        <f t="shared" si="309"/>
        <v>3.0260245797464336E-3</v>
      </c>
      <c r="BG139" s="27">
        <f t="shared" si="309"/>
        <v>7.3651655352788836E-2</v>
      </c>
      <c r="BH139" s="27">
        <f t="shared" si="309"/>
        <v>2.4591782661393946E-2</v>
      </c>
      <c r="BI139" s="27">
        <f t="shared" si="310"/>
        <v>9.8243438014182782E-2</v>
      </c>
      <c r="BO139" t="str">
        <f t="shared" si="322"/>
        <v>71 Sales occupations</v>
      </c>
      <c r="BP139" s="27">
        <f t="shared" si="311"/>
        <v>-0.23142197952118293</v>
      </c>
      <c r="BQ139" s="27">
        <f t="shared" si="311"/>
        <v>-0.29093219702634432</v>
      </c>
      <c r="BR139" s="27">
        <f t="shared" si="311"/>
        <v>8.4510896500240573E-2</v>
      </c>
      <c r="BS139" s="27">
        <f t="shared" si="311"/>
        <v>-0.27076692550756087</v>
      </c>
      <c r="BT139" s="27">
        <f t="shared" si="312"/>
        <v>-0.1862560290073203</v>
      </c>
      <c r="BZ139" t="str">
        <f t="shared" si="323"/>
        <v>71 Sales occupations</v>
      </c>
      <c r="CA139" s="68">
        <f t="shared" si="313"/>
        <v>-0.23446782009573885</v>
      </c>
      <c r="CB139" s="68">
        <f t="shared" si="313"/>
        <v>-0.12319041793979779</v>
      </c>
      <c r="CC139" s="68">
        <f t="shared" si="313"/>
        <v>-0.24800935182532347</v>
      </c>
      <c r="CD139" s="68">
        <f t="shared" si="313"/>
        <v>-0.62414945235880925</v>
      </c>
      <c r="CE139" s="68">
        <f t="shared" si="314"/>
        <v>-0.87215880418413272</v>
      </c>
      <c r="CK139" t="str">
        <f t="shared" si="324"/>
        <v>71 Sales occupations</v>
      </c>
      <c r="CL139" s="68">
        <f t="shared" si="315"/>
        <v>-0.31010925778554643</v>
      </c>
      <c r="CM139" s="68">
        <f t="shared" si="315"/>
        <v>2.9998025887074786E-2</v>
      </c>
      <c r="CN139" s="68">
        <f t="shared" si="315"/>
        <v>-0.36905489642549955</v>
      </c>
      <c r="CO139" s="68">
        <f t="shared" si="315"/>
        <v>-0.21622862502397727</v>
      </c>
      <c r="CP139" s="68">
        <f t="shared" si="316"/>
        <v>-0.58528352144947682</v>
      </c>
    </row>
    <row r="140" spans="1:94" x14ac:dyDescent="0.2">
      <c r="A140" t="str">
        <f t="shared" si="298"/>
        <v>72 Customer service occupations</v>
      </c>
      <c r="B140" s="27">
        <f t="shared" si="299"/>
        <v>1.7768127581697466E-3</v>
      </c>
      <c r="C140" s="27">
        <f t="shared" si="299"/>
        <v>3.3717948209365835E-4</v>
      </c>
      <c r="D140" s="27">
        <f t="shared" si="299"/>
        <v>6.8668610959667486E-3</v>
      </c>
      <c r="E140" s="27">
        <f t="shared" si="299"/>
        <v>1.3747770177032197E-2</v>
      </c>
      <c r="F140" s="27">
        <f t="shared" si="300"/>
        <v>2.0614631272998944E-2</v>
      </c>
      <c r="L140" t="str">
        <f t="shared" si="317"/>
        <v>72 Customer service occupations</v>
      </c>
      <c r="M140" s="27">
        <f t="shared" si="301"/>
        <v>2.8360529734821838E-2</v>
      </c>
      <c r="N140" s="27">
        <f t="shared" si="301"/>
        <v>4.3345219124943934E-3</v>
      </c>
      <c r="O140" s="27">
        <f t="shared" si="301"/>
        <v>4.8898542518506796E-2</v>
      </c>
      <c r="P140" s="27">
        <f t="shared" si="301"/>
        <v>0.11543125131005408</v>
      </c>
      <c r="Q140" s="27">
        <f t="shared" si="302"/>
        <v>0.16432979382856089</v>
      </c>
      <c r="W140" t="str">
        <f t="shared" si="318"/>
        <v>72 Customer service occupations</v>
      </c>
      <c r="X140" s="27">
        <f t="shared" si="303"/>
        <v>7.2387438674580418E-3</v>
      </c>
      <c r="Y140" s="27">
        <f t="shared" si="303"/>
        <v>7.3989892569957083E-2</v>
      </c>
      <c r="Z140" s="27">
        <f t="shared" si="303"/>
        <v>9.5294788431527833E-2</v>
      </c>
      <c r="AA140" s="27">
        <f t="shared" si="303"/>
        <v>0.20016501495502403</v>
      </c>
      <c r="AB140" s="27">
        <f t="shared" si="304"/>
        <v>0.29545980338655187</v>
      </c>
      <c r="AH140" t="str">
        <f t="shared" si="319"/>
        <v>72 Customer service occupations</v>
      </c>
      <c r="AI140" s="27">
        <f t="shared" si="305"/>
        <v>1.736217589873329E-3</v>
      </c>
      <c r="AJ140" s="27">
        <f t="shared" si="305"/>
        <v>2.8470519628403079E-2</v>
      </c>
      <c r="AK140" s="27">
        <f t="shared" si="305"/>
        <v>2.5657259758238848E-2</v>
      </c>
      <c r="AL140" s="27">
        <f t="shared" si="305"/>
        <v>6.0006211423119488E-2</v>
      </c>
      <c r="AM140" s="27">
        <f t="shared" si="306"/>
        <v>8.5663471181358336E-2</v>
      </c>
      <c r="AS140" t="str">
        <f t="shared" si="320"/>
        <v>72 Customer service occupations</v>
      </c>
      <c r="AT140" s="27">
        <f t="shared" si="307"/>
        <v>-5.974241522001239E-3</v>
      </c>
      <c r="AU140" s="27">
        <f t="shared" si="307"/>
        <v>1.8877272884424812E-2</v>
      </c>
      <c r="AV140" s="27">
        <f t="shared" si="307"/>
        <v>5.0488528511130198E-2</v>
      </c>
      <c r="AW140" s="27">
        <f t="shared" si="307"/>
        <v>5.3902893577957856E-2</v>
      </c>
      <c r="AX140" s="27">
        <f t="shared" si="308"/>
        <v>0.10439142208908805</v>
      </c>
      <c r="BD140" t="str">
        <f t="shared" si="321"/>
        <v>72 Customer service occupations</v>
      </c>
      <c r="BE140" s="27">
        <f t="shared" si="309"/>
        <v>6.5100986657625981E-2</v>
      </c>
      <c r="BF140" s="27">
        <f t="shared" si="309"/>
        <v>-3.8812183871035355E-3</v>
      </c>
      <c r="BG140" s="27">
        <f t="shared" si="309"/>
        <v>0.11149124529448884</v>
      </c>
      <c r="BH140" s="27">
        <f t="shared" si="309"/>
        <v>0.10613973117881959</v>
      </c>
      <c r="BI140" s="27">
        <f t="shared" si="310"/>
        <v>0.21763097647330842</v>
      </c>
      <c r="BO140" t="str">
        <f t="shared" si="322"/>
        <v>72 Customer service occupations</v>
      </c>
      <c r="BP140" s="27">
        <f t="shared" si="311"/>
        <v>6.2577730260055864E-2</v>
      </c>
      <c r="BQ140" s="27">
        <f t="shared" si="311"/>
        <v>-9.290894918541337E-2</v>
      </c>
      <c r="BR140" s="27">
        <f t="shared" si="311"/>
        <v>8.8784137680389508E-2</v>
      </c>
      <c r="BS140" s="27">
        <f t="shared" si="311"/>
        <v>-2.5169585778732295E-2</v>
      </c>
      <c r="BT140" s="27">
        <f t="shared" si="312"/>
        <v>6.3614551901657213E-2</v>
      </c>
      <c r="BZ140" t="str">
        <f t="shared" si="323"/>
        <v>72 Customer service occupations</v>
      </c>
      <c r="CA140" s="68">
        <f t="shared" si="313"/>
        <v>-2.3749097248356832E-2</v>
      </c>
      <c r="CB140" s="68">
        <f t="shared" si="313"/>
        <v>-8.114225042373524E-3</v>
      </c>
      <c r="CC140" s="68">
        <f t="shared" si="313"/>
        <v>-1.9910521652439228E-2</v>
      </c>
      <c r="CD140" s="68">
        <f t="shared" si="313"/>
        <v>-5.3408543008531373E-2</v>
      </c>
      <c r="CE140" s="68">
        <f t="shared" si="314"/>
        <v>-7.3319064660970601E-2</v>
      </c>
      <c r="CK140" t="str">
        <f t="shared" si="324"/>
        <v>72 Customer service occupations</v>
      </c>
      <c r="CL140" s="68">
        <f t="shared" si="315"/>
        <v>2.918774427419224E-4</v>
      </c>
      <c r="CM140" s="68">
        <f t="shared" si="315"/>
        <v>2.9843193280121777E-2</v>
      </c>
      <c r="CN140" s="68">
        <f t="shared" si="315"/>
        <v>-2.5477870321540003E-2</v>
      </c>
      <c r="CO140" s="68">
        <f t="shared" si="315"/>
        <v>-1.1441370700164794E-2</v>
      </c>
      <c r="CP140" s="68">
        <f t="shared" si="316"/>
        <v>-3.6919241021704796E-2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2.4814190639305634E-3</v>
      </c>
      <c r="C141" s="27">
        <f t="shared" si="299"/>
        <v>-1.3169144080678544E-3</v>
      </c>
      <c r="D141" s="27">
        <f t="shared" si="299"/>
        <v>4.6718899980607523E-3</v>
      </c>
      <c r="E141" s="27">
        <f t="shared" si="299"/>
        <v>1.531990554868012E-2</v>
      </c>
      <c r="F141" s="27">
        <f t="shared" si="300"/>
        <v>1.9991795546740875E-2</v>
      </c>
      <c r="L141" t="str">
        <f t="shared" si="317"/>
        <v>81 Process, plant and machine operatives</v>
      </c>
      <c r="M141" s="27">
        <f t="shared" si="301"/>
        <v>2.0095680693014581E-2</v>
      </c>
      <c r="N141" s="27">
        <f t="shared" si="301"/>
        <v>-1.1346565790760293E-2</v>
      </c>
      <c r="O141" s="27">
        <f t="shared" si="301"/>
        <v>5.2495186845140457E-2</v>
      </c>
      <c r="P141" s="27">
        <f t="shared" si="301"/>
        <v>0.1148423984625829</v>
      </c>
      <c r="Q141" s="27">
        <f t="shared" si="302"/>
        <v>0.16733758530772336</v>
      </c>
      <c r="W141" t="str">
        <f t="shared" si="318"/>
        <v>81 Process, plant and machine operatives</v>
      </c>
      <c r="X141" s="27">
        <f t="shared" si="303"/>
        <v>-1.931755775829011E-2</v>
      </c>
      <c r="Y141" s="27">
        <f t="shared" si="303"/>
        <v>-5.9045265981494954E-3</v>
      </c>
      <c r="Z141" s="27">
        <f t="shared" si="303"/>
        <v>9.2236712318411018E-2</v>
      </c>
      <c r="AA141" s="27">
        <f t="shared" si="303"/>
        <v>0.17813091039926726</v>
      </c>
      <c r="AB141" s="27">
        <f t="shared" si="304"/>
        <v>0.27036762271767828</v>
      </c>
      <c r="AH141" t="str">
        <f t="shared" si="319"/>
        <v>81 Process, plant and machine operatives</v>
      </c>
      <c r="AI141" s="27">
        <f t="shared" si="305"/>
        <v>-6.281610642596136E-3</v>
      </c>
      <c r="AJ141" s="27">
        <f t="shared" si="305"/>
        <v>-3.0339822155658613E-3</v>
      </c>
      <c r="AK141" s="27">
        <f t="shared" si="305"/>
        <v>2.8124569640414362E-2</v>
      </c>
      <c r="AL141" s="27">
        <f t="shared" si="305"/>
        <v>4.0725053132805319E-2</v>
      </c>
      <c r="AM141" s="27">
        <f t="shared" si="306"/>
        <v>6.8849622773219682E-2</v>
      </c>
      <c r="AS141" t="str">
        <f t="shared" si="320"/>
        <v>81 Process, plant and machine operatives</v>
      </c>
      <c r="AT141" s="27">
        <f t="shared" si="307"/>
        <v>-3.3939959444123674E-2</v>
      </c>
      <c r="AU141" s="27">
        <f t="shared" si="307"/>
        <v>-1.2843199453699661E-2</v>
      </c>
      <c r="AV141" s="27">
        <f t="shared" si="307"/>
        <v>4.4185266987106786E-2</v>
      </c>
      <c r="AW141" s="27">
        <f t="shared" si="307"/>
        <v>7.0123597227106954E-2</v>
      </c>
      <c r="AX141" s="27">
        <f t="shared" si="308"/>
        <v>0.11430886421421374</v>
      </c>
      <c r="BD141" t="str">
        <f t="shared" si="321"/>
        <v>81 Process, plant and machine operatives</v>
      </c>
      <c r="BE141" s="27">
        <f t="shared" si="309"/>
        <v>2.5895295898251014E-2</v>
      </c>
      <c r="BF141" s="27">
        <f t="shared" si="309"/>
        <v>-0.16791019447997857</v>
      </c>
      <c r="BG141" s="27">
        <f t="shared" si="309"/>
        <v>0.23613027569468392</v>
      </c>
      <c r="BH141" s="27">
        <f t="shared" si="309"/>
        <v>0.15260822008670449</v>
      </c>
      <c r="BI141" s="27">
        <f t="shared" si="310"/>
        <v>0.38873849578138842</v>
      </c>
      <c r="BO141" t="str">
        <f t="shared" si="322"/>
        <v>81 Process, plant and machine operatives</v>
      </c>
      <c r="BP141" s="27">
        <f t="shared" si="311"/>
        <v>-1.4669805942461034E-2</v>
      </c>
      <c r="BQ141" s="27">
        <f t="shared" si="311"/>
        <v>-0.34090860913272847</v>
      </c>
      <c r="BR141" s="27">
        <f t="shared" si="311"/>
        <v>0.32700459862080145</v>
      </c>
      <c r="BS141" s="27">
        <f t="shared" si="311"/>
        <v>-0.10200586053990457</v>
      </c>
      <c r="BT141" s="27">
        <f t="shared" si="312"/>
        <v>0.22499873808089688</v>
      </c>
      <c r="BZ141" t="str">
        <f t="shared" si="323"/>
        <v>81 Process, plant and machine operatives</v>
      </c>
      <c r="CA141" s="68">
        <f t="shared" si="313"/>
        <v>-0.25440186348494009</v>
      </c>
      <c r="CB141" s="68">
        <f t="shared" si="313"/>
        <v>-0.17908385476614264</v>
      </c>
      <c r="CC141" s="68">
        <f t="shared" si="313"/>
        <v>-8.6547219603124725E-2</v>
      </c>
      <c r="CD141" s="68">
        <f t="shared" si="313"/>
        <v>-0.57913764019708092</v>
      </c>
      <c r="CE141" s="68">
        <f t="shared" si="314"/>
        <v>-0.66568485980020564</v>
      </c>
      <c r="CK141" t="str">
        <f t="shared" si="324"/>
        <v>81 Process, plant and machine operatives</v>
      </c>
      <c r="CL141" s="68">
        <f t="shared" si="315"/>
        <v>-0.42816889096220967</v>
      </c>
      <c r="CM141" s="68">
        <f t="shared" si="315"/>
        <v>-8.337479678571702E-2</v>
      </c>
      <c r="CN141" s="68">
        <f t="shared" si="315"/>
        <v>-0.45259172791589714</v>
      </c>
      <c r="CO141" s="68">
        <f t="shared" si="315"/>
        <v>-0.19768948111087328</v>
      </c>
      <c r="CP141" s="68">
        <f t="shared" si="316"/>
        <v>-0.65028120902677045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5.9355978720971488E-3</v>
      </c>
      <c r="C142" s="27">
        <f t="shared" si="299"/>
        <v>-3.95289431865096E-3</v>
      </c>
      <c r="D142" s="27">
        <f t="shared" si="299"/>
        <v>6.7572232146710636E-3</v>
      </c>
      <c r="E142" s="27">
        <f t="shared" si="299"/>
        <v>1.4220735539760207E-2</v>
      </c>
      <c r="F142" s="27">
        <f t="shared" si="300"/>
        <v>2.0977958754431272E-2</v>
      </c>
      <c r="L142" t="str">
        <f t="shared" si="317"/>
        <v>82 Transport and mobile machine drivers and operatives</v>
      </c>
      <c r="M142" s="27">
        <f t="shared" si="301"/>
        <v>2.9606180271913224E-2</v>
      </c>
      <c r="N142" s="27">
        <f t="shared" si="301"/>
        <v>-1.9209921441311617E-2</v>
      </c>
      <c r="O142" s="27">
        <f t="shared" si="301"/>
        <v>4.0125415495053662E-2</v>
      </c>
      <c r="P142" s="27">
        <f t="shared" si="301"/>
        <v>9.6839489607334656E-2</v>
      </c>
      <c r="Q142" s="27">
        <f t="shared" si="302"/>
        <v>0.13696490510238832</v>
      </c>
      <c r="W142" t="str">
        <f t="shared" si="318"/>
        <v>82 Transport and mobile machine drivers and operatives</v>
      </c>
      <c r="X142" s="27">
        <f t="shared" si="303"/>
        <v>3.92845882253606E-2</v>
      </c>
      <c r="Y142" s="27">
        <f t="shared" si="303"/>
        <v>-6.0034512369649962E-3</v>
      </c>
      <c r="Z142" s="27">
        <f t="shared" si="303"/>
        <v>7.8261838808999229E-2</v>
      </c>
      <c r="AA142" s="27">
        <f t="shared" si="303"/>
        <v>0.18928329667343652</v>
      </c>
      <c r="AB142" s="27">
        <f t="shared" si="304"/>
        <v>0.26754513548243575</v>
      </c>
      <c r="AH142" t="str">
        <f t="shared" si="319"/>
        <v>82 Transport and mobile machine drivers and operatives</v>
      </c>
      <c r="AI142" s="27">
        <f t="shared" si="305"/>
        <v>1.2184377462449048E-2</v>
      </c>
      <c r="AJ142" s="27">
        <f t="shared" si="305"/>
        <v>-7.9599405287339858E-3</v>
      </c>
      <c r="AK142" s="27">
        <f t="shared" si="305"/>
        <v>2.6735376495175059E-2</v>
      </c>
      <c r="AL142" s="27">
        <f t="shared" si="305"/>
        <v>4.2269561780317044E-2</v>
      </c>
      <c r="AM142" s="27">
        <f t="shared" si="306"/>
        <v>6.9004938275492103E-2</v>
      </c>
      <c r="AS142" t="str">
        <f t="shared" si="320"/>
        <v>82 Transport and mobile machine drivers and operatives</v>
      </c>
      <c r="AT142" s="27">
        <f t="shared" si="307"/>
        <v>5.275554542896882E-3</v>
      </c>
      <c r="AU142" s="27">
        <f t="shared" si="307"/>
        <v>-1.259471617663438E-2</v>
      </c>
      <c r="AV142" s="27">
        <f t="shared" si="307"/>
        <v>3.0084268524403684E-2</v>
      </c>
      <c r="AW142" s="27">
        <f t="shared" si="307"/>
        <v>5.117837636110309E-2</v>
      </c>
      <c r="AX142" s="27">
        <f t="shared" si="308"/>
        <v>8.1262644885506774E-2</v>
      </c>
      <c r="BD142" t="str">
        <f t="shared" si="321"/>
        <v>82 Transport and mobile machine drivers and operatives</v>
      </c>
      <c r="BE142" s="27">
        <f t="shared" si="309"/>
        <v>0.18205355136057322</v>
      </c>
      <c r="BF142" s="27">
        <f t="shared" si="309"/>
        <v>-0.11513928200706247</v>
      </c>
      <c r="BG142" s="27">
        <f t="shared" si="309"/>
        <v>0.18199851414313839</v>
      </c>
      <c r="BH142" s="27">
        <f t="shared" si="309"/>
        <v>0.20114344649131666</v>
      </c>
      <c r="BI142" s="27">
        <f t="shared" si="310"/>
        <v>0.38314196063445505</v>
      </c>
      <c r="BO142" t="str">
        <f t="shared" si="322"/>
        <v>82 Transport and mobile machine drivers and operatives</v>
      </c>
      <c r="BP142" s="27">
        <f t="shared" si="311"/>
        <v>0.25345572337254496</v>
      </c>
      <c r="BQ142" s="27">
        <f t="shared" si="311"/>
        <v>-0.34092948690701874</v>
      </c>
      <c r="BR142" s="27">
        <f t="shared" si="311"/>
        <v>0.29204394493615404</v>
      </c>
      <c r="BS142" s="27">
        <f t="shared" si="311"/>
        <v>5.8316998172775358E-2</v>
      </c>
      <c r="BT142" s="27">
        <f t="shared" si="312"/>
        <v>0.3503609431089294</v>
      </c>
      <c r="BZ142" t="str">
        <f t="shared" si="323"/>
        <v>82 Transport and mobile machine drivers and operatives</v>
      </c>
      <c r="CA142" s="68">
        <f t="shared" si="313"/>
        <v>-0.12232710093317767</v>
      </c>
      <c r="CB142" s="68">
        <f t="shared" si="313"/>
        <v>-0.16900843743912408</v>
      </c>
      <c r="CC142" s="68">
        <f t="shared" si="313"/>
        <v>-0.18032422958381722</v>
      </c>
      <c r="CD142" s="68">
        <f t="shared" si="313"/>
        <v>-0.32623754572533481</v>
      </c>
      <c r="CE142" s="68">
        <f t="shared" si="314"/>
        <v>-0.50656177530915203</v>
      </c>
      <c r="CK142" t="str">
        <f t="shared" si="324"/>
        <v>82 Transport and mobile machine drivers and operatives</v>
      </c>
      <c r="CL142" s="68">
        <f t="shared" si="315"/>
        <v>9.4667454399810502E-3</v>
      </c>
      <c r="CM142" s="68">
        <f t="shared" si="315"/>
        <v>-8.7704134185877747E-2</v>
      </c>
      <c r="CN142" s="68">
        <f t="shared" si="315"/>
        <v>-0.38147673433500162</v>
      </c>
      <c r="CO142" s="68">
        <f t="shared" si="315"/>
        <v>-0.32910245280610567</v>
      </c>
      <c r="CP142" s="68">
        <f t="shared" si="316"/>
        <v>-0.71057918714110735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1.7394791423778919E-6</v>
      </c>
      <c r="C143" s="27">
        <f t="shared" si="299"/>
        <v>-2.4223947887155826E-5</v>
      </c>
      <c r="D143" s="27">
        <f t="shared" si="299"/>
        <v>4.7372714618645597E-4</v>
      </c>
      <c r="E143" s="27">
        <f t="shared" si="299"/>
        <v>9.7411655238795539E-4</v>
      </c>
      <c r="F143" s="27">
        <f t="shared" si="300"/>
        <v>1.4478436985744113E-3</v>
      </c>
      <c r="L143" t="str">
        <f t="shared" si="317"/>
        <v>91 Elementary trades and related occupations</v>
      </c>
      <c r="M143" s="27">
        <f t="shared" si="301"/>
        <v>8.364050459624045E-3</v>
      </c>
      <c r="N143" s="27">
        <f t="shared" si="301"/>
        <v>-1.4524297988498414E-2</v>
      </c>
      <c r="O143" s="27">
        <f t="shared" si="301"/>
        <v>4.3607988815910541E-2</v>
      </c>
      <c r="P143" s="27">
        <f t="shared" si="301"/>
        <v>0.10304119775473858</v>
      </c>
      <c r="Q143" s="27">
        <f t="shared" si="302"/>
        <v>0.14664918657064913</v>
      </c>
      <c r="W143" t="str">
        <f t="shared" si="318"/>
        <v>91 Elementary trades and related occupations</v>
      </c>
      <c r="X143" s="27">
        <f t="shared" si="303"/>
        <v>-2.6296939014259724E-2</v>
      </c>
      <c r="Y143" s="27">
        <f t="shared" si="303"/>
        <v>-1.2019840668122977E-2</v>
      </c>
      <c r="Z143" s="27">
        <f t="shared" si="303"/>
        <v>0.17670600293192956</v>
      </c>
      <c r="AA143" s="27">
        <f t="shared" si="303"/>
        <v>0.16816265172915157</v>
      </c>
      <c r="AB143" s="27">
        <f t="shared" si="304"/>
        <v>0.34486865466108113</v>
      </c>
      <c r="AH143" t="str">
        <f t="shared" si="319"/>
        <v>91 Elementary trades and related occupations</v>
      </c>
      <c r="AI143" s="27">
        <f t="shared" si="305"/>
        <v>-1.678108898442171E-2</v>
      </c>
      <c r="AJ143" s="27">
        <f t="shared" si="305"/>
        <v>-1.3570911961985198E-2</v>
      </c>
      <c r="AK143" s="27">
        <f t="shared" si="305"/>
        <v>0.10157680198888858</v>
      </c>
      <c r="AL143" s="27">
        <f t="shared" si="305"/>
        <v>9.3539992203082595E-2</v>
      </c>
      <c r="AM143" s="27">
        <f t="shared" si="306"/>
        <v>0.19511679419197117</v>
      </c>
      <c r="AS143" t="str">
        <f t="shared" si="320"/>
        <v>91 Elementary trades and related occupations</v>
      </c>
      <c r="AT143" s="27">
        <f t="shared" si="307"/>
        <v>-1.8862114982085509E-2</v>
      </c>
      <c r="AU143" s="27">
        <f t="shared" si="307"/>
        <v>-9.8025917622245606E-3</v>
      </c>
      <c r="AV143" s="27">
        <f t="shared" si="307"/>
        <v>0.12312570488557821</v>
      </c>
      <c r="AW143" s="27">
        <f t="shared" si="307"/>
        <v>9.7956913481761276E-2</v>
      </c>
      <c r="AX143" s="27">
        <f t="shared" si="308"/>
        <v>0.2210826183673395</v>
      </c>
      <c r="BD143" t="str">
        <f t="shared" si="321"/>
        <v>91 Elementary trades and related occupations</v>
      </c>
      <c r="BE143" s="27">
        <f t="shared" si="309"/>
        <v>-9.1060342968115049E-3</v>
      </c>
      <c r="BF143" s="27">
        <f t="shared" si="309"/>
        <v>-8.747116685648243E-2</v>
      </c>
      <c r="BG143" s="27">
        <f t="shared" si="309"/>
        <v>0.32895701937329919</v>
      </c>
      <c r="BH143" s="27">
        <f t="shared" si="309"/>
        <v>0.23533524133797867</v>
      </c>
      <c r="BI143" s="27">
        <f t="shared" si="310"/>
        <v>0.56429226071127792</v>
      </c>
      <c r="BO143" t="str">
        <f t="shared" si="322"/>
        <v>91 Elementary trades and related occupations</v>
      </c>
      <c r="BP143" s="27">
        <f t="shared" si="311"/>
        <v>-7.176295291526591E-2</v>
      </c>
      <c r="BQ143" s="27">
        <f t="shared" si="311"/>
        <v>-0.14418655268519265</v>
      </c>
      <c r="BR143" s="27">
        <f t="shared" si="311"/>
        <v>0.56382970681185862</v>
      </c>
      <c r="BS143" s="27">
        <f t="shared" si="311"/>
        <v>0.18835285841370619</v>
      </c>
      <c r="BT143" s="27">
        <f t="shared" si="312"/>
        <v>0.75218256522556481</v>
      </c>
      <c r="BZ143" t="str">
        <f t="shared" si="323"/>
        <v>91 Elementary trades and related occupations</v>
      </c>
      <c r="CA143" s="68">
        <f t="shared" si="313"/>
        <v>-0.18048939532801134</v>
      </c>
      <c r="CB143" s="68">
        <f t="shared" si="313"/>
        <v>-0.13867030227579313</v>
      </c>
      <c r="CC143" s="68">
        <f t="shared" si="313"/>
        <v>0.41852877674426137</v>
      </c>
      <c r="CD143" s="68">
        <f t="shared" si="313"/>
        <v>-0.1824292524663802</v>
      </c>
      <c r="CE143" s="68">
        <f t="shared" si="314"/>
        <v>0.23609952427788117</v>
      </c>
      <c r="CK143" t="str">
        <f t="shared" si="324"/>
        <v>91 Elementary trades and related occupations</v>
      </c>
      <c r="CL143" s="68">
        <f t="shared" si="315"/>
        <v>-0.22342407972987488</v>
      </c>
      <c r="CM143" s="68">
        <f t="shared" si="315"/>
        <v>-3.3793412420187074E-2</v>
      </c>
      <c r="CN143" s="68">
        <f t="shared" si="315"/>
        <v>0.14334332467536548</v>
      </c>
      <c r="CO143" s="68">
        <f t="shared" si="315"/>
        <v>-0.1397775769533991</v>
      </c>
      <c r="CP143" s="68">
        <f t="shared" si="316"/>
        <v>3.5657477219663836E-3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3.7631183452842085E-3</v>
      </c>
      <c r="C144" s="27">
        <f t="shared" si="299"/>
        <v>-1.3175907164364141E-3</v>
      </c>
      <c r="D144" s="27">
        <f t="shared" si="299"/>
        <v>2.5107443145855335E-3</v>
      </c>
      <c r="E144" s="27">
        <f t="shared" si="299"/>
        <v>7.2545220989950077E-3</v>
      </c>
      <c r="F144" s="27">
        <f t="shared" si="300"/>
        <v>9.7652664135805412E-3</v>
      </c>
      <c r="L144" t="str">
        <f t="shared" ref="L144" si="325">A144</f>
        <v>92 Elementary administration and service occupations</v>
      </c>
      <c r="M144" s="27">
        <f t="shared" si="301"/>
        <v>0.11457155253129903</v>
      </c>
      <c r="N144" s="27">
        <f t="shared" si="301"/>
        <v>-1.4786197770050746E-2</v>
      </c>
      <c r="O144" s="27">
        <f t="shared" si="301"/>
        <v>0.106768650332219</v>
      </c>
      <c r="P144" s="27">
        <f t="shared" si="301"/>
        <v>0.38228974868243037</v>
      </c>
      <c r="Q144" s="27">
        <f t="shared" si="302"/>
        <v>0.48905839901464937</v>
      </c>
      <c r="W144" t="str">
        <f t="shared" ref="W144" si="326">A144</f>
        <v>92 Elementary administration and service occupations</v>
      </c>
      <c r="X144" s="27">
        <f t="shared" si="303"/>
        <v>0.11328327766440294</v>
      </c>
      <c r="Y144" s="27">
        <f t="shared" si="303"/>
        <v>9.2740545279582975E-2</v>
      </c>
      <c r="Z144" s="27">
        <f t="shared" si="303"/>
        <v>9.0060422405500828E-2</v>
      </c>
      <c r="AA144" s="27">
        <f t="shared" si="303"/>
        <v>0.35965598433738699</v>
      </c>
      <c r="AB144" s="27">
        <f t="shared" si="304"/>
        <v>0.44971640674288782</v>
      </c>
      <c r="AH144" t="str">
        <f t="shared" ref="AH144" si="327">L144</f>
        <v>92 Elementary administration and service occupations</v>
      </c>
      <c r="AI144" s="27">
        <f t="shared" si="305"/>
        <v>4.6546922960779225E-2</v>
      </c>
      <c r="AJ144" s="27">
        <f t="shared" si="305"/>
        <v>4.3271765356412362E-2</v>
      </c>
      <c r="AK144" s="27">
        <f t="shared" si="305"/>
        <v>3.2565826781726759E-2</v>
      </c>
      <c r="AL144" s="27">
        <f t="shared" si="305"/>
        <v>0.19772931397828553</v>
      </c>
      <c r="AM144" s="27">
        <f t="shared" si="306"/>
        <v>0.23029514076001228</v>
      </c>
      <c r="AS144" t="str">
        <f t="shared" ref="AS144" si="328">W144</f>
        <v>92 Elementary administration and service occupations</v>
      </c>
      <c r="AT144" s="27">
        <f t="shared" si="307"/>
        <v>3.4777301411366313E-2</v>
      </c>
      <c r="AU144" s="27">
        <f t="shared" si="307"/>
        <v>4.1697892301768846E-2</v>
      </c>
      <c r="AV144" s="27">
        <f t="shared" si="307"/>
        <v>2.9215332899223956E-2</v>
      </c>
      <c r="AW144" s="27">
        <f t="shared" si="307"/>
        <v>0.19690737887717802</v>
      </c>
      <c r="AX144" s="27">
        <f t="shared" si="308"/>
        <v>0.22612271177640197</v>
      </c>
      <c r="BD144" t="str">
        <f t="shared" ref="BD144" si="329">AH144</f>
        <v>92 Elementary administration and service occupations</v>
      </c>
      <c r="BE144" s="27">
        <f t="shared" si="309"/>
        <v>0.15430720137646059</v>
      </c>
      <c r="BF144" s="27">
        <f t="shared" si="309"/>
        <v>-0.20797049365541787</v>
      </c>
      <c r="BG144" s="27">
        <f t="shared" si="309"/>
        <v>-0.26042322150423214</v>
      </c>
      <c r="BH144" s="27">
        <f t="shared" si="309"/>
        <v>-0.21819329888707628</v>
      </c>
      <c r="BI144" s="27">
        <f t="shared" si="310"/>
        <v>-0.47861652039130842</v>
      </c>
      <c r="BO144" t="str">
        <f t="shared" ref="BO144" si="330">AS144</f>
        <v>92 Elementary administration and service occupations</v>
      </c>
      <c r="BP144" s="27">
        <f t="shared" si="311"/>
        <v>0.61634445381970338</v>
      </c>
      <c r="BQ144" s="27">
        <f t="shared" si="311"/>
        <v>-0.90198321066010978</v>
      </c>
      <c r="BR144" s="27">
        <f t="shared" si="311"/>
        <v>3.2655756849592432E-2</v>
      </c>
      <c r="BS144" s="27">
        <f t="shared" si="311"/>
        <v>-0.3685282590756942</v>
      </c>
      <c r="BT144" s="27">
        <f t="shared" si="312"/>
        <v>-0.33587250222610177</v>
      </c>
      <c r="BZ144" t="str">
        <f t="shared" ref="BZ144" si="331">BD144</f>
        <v>92 Elementary administration and service occupations</v>
      </c>
      <c r="CA144" s="68">
        <f t="shared" si="313"/>
        <v>9.8475670429381879E-2</v>
      </c>
      <c r="CB144" s="68">
        <f t="shared" si="313"/>
        <v>-0.59460417667918009</v>
      </c>
      <c r="CC144" s="68">
        <f t="shared" si="313"/>
        <v>-0.5937235313073983</v>
      </c>
      <c r="CD144" s="68">
        <f t="shared" si="313"/>
        <v>-0.9656848122678845</v>
      </c>
      <c r="CE144" s="68">
        <f t="shared" si="314"/>
        <v>-1.5594083435752828</v>
      </c>
      <c r="CK144" t="str">
        <f t="shared" ref="CK144" si="332">BO144</f>
        <v>92 Elementary administration and service occupations</v>
      </c>
      <c r="CL144" s="68">
        <f t="shared" si="315"/>
        <v>-0.70659497259823656</v>
      </c>
      <c r="CM144" s="68">
        <f t="shared" si="315"/>
        <v>-5.0669951201757435E-2</v>
      </c>
      <c r="CN144" s="68">
        <f t="shared" si="315"/>
        <v>-0.8939043030587599</v>
      </c>
      <c r="CO144" s="68">
        <f t="shared" si="315"/>
        <v>-0.46305320244328552</v>
      </c>
      <c r="CP144" s="68">
        <f t="shared" si="316"/>
        <v>-1.3569575055020455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0.65588168695168836</v>
      </c>
      <c r="C146" s="29">
        <f>D35-C35</f>
        <v>-7.5119967414146505E-2</v>
      </c>
      <c r="D146" s="29">
        <f>E35-D35</f>
        <v>0.66212797029344461</v>
      </c>
      <c r="E146" s="29">
        <f>F35-E35</f>
        <v>1.4064162681302288</v>
      </c>
      <c r="F146" s="29">
        <f t="shared" ref="F146" si="334">F35-D35</f>
        <v>2.0685442384236734</v>
      </c>
      <c r="L146" s="24" t="str">
        <f t="shared" ref="L146" si="335">L35</f>
        <v>All occupations</v>
      </c>
      <c r="M146" s="29">
        <f>N35-M35</f>
        <v>4.668179608266593</v>
      </c>
      <c r="N146" s="29">
        <f t="shared" ref="N146" si="336">O35-N35</f>
        <v>-0.1067106179674564</v>
      </c>
      <c r="O146" s="29">
        <f>P35-O35</f>
        <v>4.3021881301050193</v>
      </c>
      <c r="P146" s="29">
        <f>Q35-P35</f>
        <v>9.8784698764651893</v>
      </c>
      <c r="Q146" s="29">
        <f>Q35-O35</f>
        <v>14.180658006570209</v>
      </c>
      <c r="W146" s="24" t="str">
        <f t="shared" ref="W146" si="337">W35</f>
        <v>All occupations</v>
      </c>
      <c r="X146" s="29">
        <f>Y35-X35</f>
        <v>-5.2841618047310135E-3</v>
      </c>
      <c r="Y146" s="29">
        <f t="shared" ref="Y146" si="338">Z35-Y35</f>
        <v>2.9261433577949383</v>
      </c>
      <c r="Z146" s="29">
        <f>AA35-Z35</f>
        <v>2.1020795994177419</v>
      </c>
      <c r="AA146" s="29">
        <f>AB35-AA35</f>
        <v>5.417193372003176</v>
      </c>
      <c r="AB146" s="29">
        <f>AB35-Z35</f>
        <v>7.5192729714209179</v>
      </c>
      <c r="AH146" s="24" t="str">
        <f t="shared" ref="AH146" si="339">AH35</f>
        <v>All occupations</v>
      </c>
      <c r="AI146" s="29">
        <f>AJ35-AI35</f>
        <v>-0.57469343399667672</v>
      </c>
      <c r="AJ146" s="29">
        <f t="shared" ref="AJ146" si="340">AK35-AJ35</f>
        <v>0.90358567361527342</v>
      </c>
      <c r="AK146" s="29">
        <f>AL35-AK35</f>
        <v>-0.12235661469596337</v>
      </c>
      <c r="AL146" s="29">
        <f>AM35-AL35</f>
        <v>1.0672927592286232</v>
      </c>
      <c r="AM146" s="29">
        <f>AM35-AK35</f>
        <v>0.94493614453265984</v>
      </c>
      <c r="AS146" s="24" t="str">
        <f t="shared" ref="AS146" si="341">AS35</f>
        <v>All occupations</v>
      </c>
      <c r="AT146" s="29">
        <f>AU35-AT35</f>
        <v>-0.34784988656765847</v>
      </c>
      <c r="AU146" s="29">
        <f t="shared" ref="AU146" si="342">AV35-AU35</f>
        <v>0.71747045370231355</v>
      </c>
      <c r="AV146" s="29">
        <f>AW35-AV35</f>
        <v>0.37149189300020957</v>
      </c>
      <c r="AW146" s="29">
        <f>AX35-AW35</f>
        <v>1.5415420367791057</v>
      </c>
      <c r="AX146" s="29">
        <f>AX35-AV35</f>
        <v>1.9130339297793153</v>
      </c>
      <c r="BD146" s="24" t="str">
        <f t="shared" ref="BD146" si="343">BD35</f>
        <v>All occupations</v>
      </c>
      <c r="BE146" s="29">
        <f>BF35-BE35</f>
        <v>2.9369758959342178</v>
      </c>
      <c r="BF146" s="29">
        <f t="shared" ref="BF146" si="344">BG35-BF35</f>
        <v>-1.6744218871839607</v>
      </c>
      <c r="BG146" s="29">
        <f>BH35-BG35</f>
        <v>1.2862847225009872</v>
      </c>
      <c r="BH146" s="29">
        <f>BI35-BH35</f>
        <v>0.48334048213799718</v>
      </c>
      <c r="BI146" s="29">
        <f>BI35-BG35</f>
        <v>1.7696252046389844</v>
      </c>
      <c r="BO146" s="24" t="str">
        <f t="shared" ref="BO146" si="345">BO35</f>
        <v>All occupations</v>
      </c>
      <c r="BP146" s="29">
        <f>BQ35-BP35</f>
        <v>1.5445145668872016</v>
      </c>
      <c r="BQ146" s="29">
        <f t="shared" ref="BQ146" si="346">BR35-BQ35</f>
        <v>-5.0211390011016519</v>
      </c>
      <c r="BR146" s="29">
        <f>BS35-BR35</f>
        <v>1.6168456070453132</v>
      </c>
      <c r="BS146" s="29">
        <f>BT35-BS35</f>
        <v>-3.6372846648854988</v>
      </c>
      <c r="BT146" s="29">
        <f>BT35-BR35</f>
        <v>-2.0204390578401856</v>
      </c>
      <c r="BZ146" s="24" t="str">
        <f t="shared" ref="BZ146" si="347">BZ35</f>
        <v>All occupations</v>
      </c>
      <c r="CA146" s="70">
        <f>CB35-CA35</f>
        <v>-1.760563867635355</v>
      </c>
      <c r="CB146" s="70">
        <f t="shared" ref="CB146" si="348">CC35-CB35</f>
        <v>-1.9459364073709935</v>
      </c>
      <c r="CC146" s="70">
        <f>CD35-CC35</f>
        <v>-2.4941036195944299</v>
      </c>
      <c r="CD146" s="70">
        <f>CE35-CD35</f>
        <v>-6.1725354089385362</v>
      </c>
      <c r="CE146" s="70">
        <f>CE35-CC35</f>
        <v>-8.6666390285329662</v>
      </c>
      <c r="CK146" s="24" t="str">
        <f t="shared" ref="CK146" si="349">CK35</f>
        <v>All occupations</v>
      </c>
      <c r="CL146" s="70">
        <f>CM35-CL35</f>
        <v>-2.2841604080353548</v>
      </c>
      <c r="CM146" s="70">
        <f t="shared" ref="CM146" si="350">CN35-CM35</f>
        <v>-0.11887160407428432</v>
      </c>
      <c r="CN146" s="70">
        <f>CO35-CN35</f>
        <v>-3.643557688072276</v>
      </c>
      <c r="CO146" s="70">
        <f>CP35-CO35</f>
        <v>-2.3744347209204051</v>
      </c>
      <c r="CP146" s="70">
        <f>CP35-CN35</f>
        <v>-6.0179924089926811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Worcestershire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0.13694254418030638</v>
      </c>
      <c r="C8" s="69">
        <f>'Basic T2'!O8</f>
        <v>1.2598092734890094</v>
      </c>
      <c r="D8" s="69">
        <f>'Basic T2'!Z8</f>
        <v>2.8959783751488422</v>
      </c>
      <c r="E8" s="69">
        <f>'Basic T2'!AK8</f>
        <v>0.58021538956552676</v>
      </c>
      <c r="F8" s="69">
        <f>'Basic T2'!AV8</f>
        <v>0.83292403386447966</v>
      </c>
      <c r="G8" s="69">
        <f>'Basic T2'!BG8</f>
        <v>1.9973997295520456</v>
      </c>
      <c r="H8" s="69">
        <f>'Basic T2'!BR8</f>
        <v>1.5442954249684631</v>
      </c>
      <c r="I8" s="69">
        <f>'Basic T2'!CC8</f>
        <v>1.1161285443294304</v>
      </c>
      <c r="J8" s="69">
        <f>'Basic T2'!CN8</f>
        <v>0.35982521457700906</v>
      </c>
      <c r="K8" s="309">
        <f>SUM(B8:J8)</f>
        <v>10.723518529675113</v>
      </c>
      <c r="L8" s="97"/>
      <c r="M8" s="97">
        <f t="shared" ref="M8:M33" si="0">B8/B$35*100</f>
        <v>6.0830970004054583</v>
      </c>
      <c r="N8" s="97">
        <f t="shared" ref="N8:N33" si="1">C8/C$35*100</f>
        <v>7.9581029498089499</v>
      </c>
      <c r="O8" s="97">
        <f t="shared" ref="O8:O33" si="2">D8/D$35*100</f>
        <v>9.5890721087330739</v>
      </c>
      <c r="P8" s="97">
        <f t="shared" ref="P8:P33" si="3">E8/E$35*100</f>
        <v>6.4671240398693195</v>
      </c>
      <c r="Q8" s="97">
        <f t="shared" ref="Q8:Q33" si="4">F8/F$35*100</f>
        <v>9.3693576594476813</v>
      </c>
      <c r="R8" s="97">
        <f t="shared" ref="R8:R33" si="5">G8/G$35*100</f>
        <v>6.218605406674599</v>
      </c>
      <c r="S8" s="97">
        <f t="shared" ref="S8:S33" si="6">H8/H$35*100</f>
        <v>5.0093608993887342</v>
      </c>
      <c r="T8" s="97">
        <f t="shared" ref="T8:T33" si="7">I8/I$35*100</f>
        <v>5.9276429150843315</v>
      </c>
      <c r="U8" s="97">
        <f t="shared" ref="U8:U33" si="8">J8/J$35*100</f>
        <v>3.497294096743119</v>
      </c>
      <c r="V8" s="97">
        <f t="shared" ref="V8:V33" si="9">K8/K$35*100</f>
        <v>6.7780282723437928</v>
      </c>
      <c r="W8" s="97"/>
      <c r="X8" s="97">
        <f t="shared" ref="X8:X32" si="10">IF($K8&gt;0,B8/$K8*100,0)</f>
        <v>1.2770299580435871</v>
      </c>
      <c r="Y8" s="97">
        <f t="shared" ref="Y8:AG23" si="11">IF($K8&gt;0,C8/$K8*100,0)</f>
        <v>11.748096205576077</v>
      </c>
      <c r="Z8" s="97">
        <f t="shared" si="11"/>
        <v>27.005859757082739</v>
      </c>
      <c r="AA8" s="97">
        <f t="shared" si="11"/>
        <v>5.4106810927766018</v>
      </c>
      <c r="AB8" s="97">
        <f t="shared" si="11"/>
        <v>7.7672643690551313</v>
      </c>
      <c r="AC8" s="97">
        <f t="shared" si="11"/>
        <v>18.626346604658313</v>
      </c>
      <c r="AD8" s="97">
        <f t="shared" si="11"/>
        <v>14.401014188532857</v>
      </c>
      <c r="AE8" s="97">
        <f t="shared" si="11"/>
        <v>10.40823066832753</v>
      </c>
      <c r="AF8" s="97">
        <f>IF($K8&gt;0,J8/$K8*100,0)</f>
        <v>3.3554771559471583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4.5841300111847186E-2</v>
      </c>
      <c r="C9" s="69">
        <f>'Basic T2'!O9</f>
        <v>0.47334713346395962</v>
      </c>
      <c r="D9" s="69">
        <f>'Basic T2'!Z9</f>
        <v>1.0139903160391301</v>
      </c>
      <c r="E9" s="69">
        <f>'Basic T2'!AK9</f>
        <v>0.31123390165622555</v>
      </c>
      <c r="F9" s="69">
        <f>'Basic T2'!AV9</f>
        <v>0.33279557272311683</v>
      </c>
      <c r="G9" s="69">
        <f>'Basic T2'!BG9</f>
        <v>0.79507679201635062</v>
      </c>
      <c r="H9" s="69">
        <f>'Basic T2'!BR9</f>
        <v>0.89590763041964705</v>
      </c>
      <c r="I9" s="69">
        <f>'Basic T2'!CC9</f>
        <v>0.60211673979127955</v>
      </c>
      <c r="J9" s="69">
        <f>'Basic T2'!CN9</f>
        <v>0.28076701271021648</v>
      </c>
      <c r="K9" s="309">
        <f>SUM(B9:J9)</f>
        <v>4.7510763989317732</v>
      </c>
      <c r="L9" s="97"/>
      <c r="M9" s="97">
        <f t="shared" si="0"/>
        <v>2.0363071014505532</v>
      </c>
      <c r="N9" s="97">
        <f t="shared" si="1"/>
        <v>2.9900916736949315</v>
      </c>
      <c r="O9" s="97">
        <f t="shared" si="2"/>
        <v>3.3574927014282419</v>
      </c>
      <c r="P9" s="97">
        <f t="shared" si="3"/>
        <v>3.4690362986243839</v>
      </c>
      <c r="Q9" s="97">
        <f t="shared" si="4"/>
        <v>3.7435355705331199</v>
      </c>
      <c r="R9" s="97">
        <f t="shared" si="5"/>
        <v>2.475352712029864</v>
      </c>
      <c r="S9" s="97">
        <f t="shared" si="6"/>
        <v>2.9061309000380176</v>
      </c>
      <c r="T9" s="97">
        <f t="shared" si="7"/>
        <v>3.1977795432351281</v>
      </c>
      <c r="U9" s="97">
        <f t="shared" si="8"/>
        <v>2.7288938527166247</v>
      </c>
      <c r="V9" s="97">
        <f t="shared" si="9"/>
        <v>3.0030190246708637</v>
      </c>
      <c r="W9" s="97"/>
      <c r="X9" s="97">
        <f t="shared" si="10"/>
        <v>0.96486135483222468</v>
      </c>
      <c r="Y9" s="97">
        <f t="shared" si="11"/>
        <v>9.9629451037745156</v>
      </c>
      <c r="Z9" s="97">
        <f t="shared" si="11"/>
        <v>21.342328156775476</v>
      </c>
      <c r="AA9" s="97">
        <f t="shared" si="11"/>
        <v>6.550808185829279</v>
      </c>
      <c r="AB9" s="97">
        <f t="shared" si="11"/>
        <v>7.0046352611366602</v>
      </c>
      <c r="AC9" s="97">
        <f t="shared" si="11"/>
        <v>16.734666531464633</v>
      </c>
      <c r="AD9" s="97">
        <f t="shared" si="11"/>
        <v>18.856940095113643</v>
      </c>
      <c r="AE9" s="97">
        <f t="shared" si="11"/>
        <v>12.673269996808697</v>
      </c>
      <c r="AF9" s="97">
        <f t="shared" si="11"/>
        <v>5.9095453142648653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0.41084838390256484</v>
      </c>
      <c r="C10" s="69">
        <f>'Basic T2'!O10</f>
        <v>1.6348043333941298</v>
      </c>
      <c r="D10" s="69">
        <f>'Basic T2'!Z10</f>
        <v>2.9823372078374746</v>
      </c>
      <c r="E10" s="69">
        <f>'Basic T2'!AK10</f>
        <v>0.30558832812154996</v>
      </c>
      <c r="F10" s="69">
        <f>'Basic T2'!AV10</f>
        <v>0.88453986153051423</v>
      </c>
      <c r="G10" s="69">
        <f>'Basic T2'!BG10</f>
        <v>1.350083314044358</v>
      </c>
      <c r="H10" s="69">
        <f>'Basic T2'!BR10</f>
        <v>0.90776800202841967</v>
      </c>
      <c r="I10" s="69">
        <f>'Basic T2'!CC10</f>
        <v>0.5409219267097225</v>
      </c>
      <c r="J10" s="69">
        <f>'Basic T2'!CN10</f>
        <v>0.23134602333034487</v>
      </c>
      <c r="K10" s="309">
        <f t="shared" ref="K10:K32" si="12">SUM(B10:J10)</f>
        <v>9.2482373808990772</v>
      </c>
      <c r="L10" s="97"/>
      <c r="M10" s="97">
        <f t="shared" si="0"/>
        <v>18.250212793246288</v>
      </c>
      <c r="N10" s="97">
        <f t="shared" si="1"/>
        <v>10.32691333658275</v>
      </c>
      <c r="O10" s="97">
        <f t="shared" si="2"/>
        <v>9.8750207473636191</v>
      </c>
      <c r="P10" s="97">
        <f t="shared" si="3"/>
        <v>3.4061103146164617</v>
      </c>
      <c r="Q10" s="97">
        <f t="shared" si="4"/>
        <v>9.9499714136789326</v>
      </c>
      <c r="R10" s="97">
        <f t="shared" si="5"/>
        <v>4.2032825337671813</v>
      </c>
      <c r="S10" s="97">
        <f t="shared" si="6"/>
        <v>2.9446033845306911</v>
      </c>
      <c r="T10" s="97">
        <f t="shared" si="7"/>
        <v>2.8727802391265351</v>
      </c>
      <c r="U10" s="97">
        <f t="shared" si="8"/>
        <v>2.2485502652984657</v>
      </c>
      <c r="V10" s="97">
        <f t="shared" si="9"/>
        <v>5.8455454022495914</v>
      </c>
      <c r="W10" s="97"/>
      <c r="X10" s="97">
        <f t="shared" si="10"/>
        <v>4.4424506744508294</v>
      </c>
      <c r="Y10" s="97">
        <f t="shared" si="11"/>
        <v>17.676928760182847</v>
      </c>
      <c r="Z10" s="97">
        <f t="shared" si="11"/>
        <v>32.247628223698811</v>
      </c>
      <c r="AA10" s="97">
        <f t="shared" si="11"/>
        <v>3.3042872445369893</v>
      </c>
      <c r="AB10" s="97">
        <f t="shared" si="11"/>
        <v>9.5644156297004859</v>
      </c>
      <c r="AC10" s="97">
        <f t="shared" si="11"/>
        <v>14.598277038528051</v>
      </c>
      <c r="AD10" s="97">
        <f t="shared" si="11"/>
        <v>9.8155785220574643</v>
      </c>
      <c r="AE10" s="97">
        <f t="shared" si="11"/>
        <v>5.8489191446028412</v>
      </c>
      <c r="AF10" s="97">
        <f t="shared" si="11"/>
        <v>2.5015147622416927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0.5043153345688387</v>
      </c>
      <c r="C11" s="69">
        <f>'Basic T2'!O11</f>
        <v>1.547977613030447</v>
      </c>
      <c r="D11" s="69">
        <f>'Basic T2'!Z11</f>
        <v>2.9271424127350927</v>
      </c>
      <c r="E11" s="69">
        <f>'Basic T2'!AK11</f>
        <v>0.99133721204534075</v>
      </c>
      <c r="F11" s="69">
        <f>'Basic T2'!AV11</f>
        <v>0.19488727962289784</v>
      </c>
      <c r="G11" s="69">
        <f>'Basic T2'!BG11</f>
        <v>0.84803570792572514</v>
      </c>
      <c r="H11" s="69">
        <f>'Basic T2'!BR11</f>
        <v>0.61028363152413856</v>
      </c>
      <c r="I11" s="69">
        <f>'Basic T2'!CC11</f>
        <v>0.28533986907104442</v>
      </c>
      <c r="J11" s="69">
        <f>'Basic T2'!CN11</f>
        <v>9.4984426206326272E-2</v>
      </c>
      <c r="K11" s="309">
        <f t="shared" si="12"/>
        <v>8.0043034867298513</v>
      </c>
      <c r="L11" s="97"/>
      <c r="M11" s="97">
        <f t="shared" si="0"/>
        <v>22.402089265516626</v>
      </c>
      <c r="N11" s="97">
        <f t="shared" si="1"/>
        <v>9.7784366790528203</v>
      </c>
      <c r="O11" s="97">
        <f t="shared" si="2"/>
        <v>9.6922614854833284</v>
      </c>
      <c r="P11" s="97">
        <f t="shared" si="3"/>
        <v>11.049518559713096</v>
      </c>
      <c r="Q11" s="97">
        <f t="shared" si="4"/>
        <v>2.1922390900306437</v>
      </c>
      <c r="R11" s="97">
        <f t="shared" si="5"/>
        <v>2.6402323782945234</v>
      </c>
      <c r="S11" s="97">
        <f t="shared" si="6"/>
        <v>1.9796283223181943</v>
      </c>
      <c r="T11" s="97">
        <f t="shared" si="7"/>
        <v>1.5154104443285745</v>
      </c>
      <c r="U11" s="97">
        <f t="shared" si="8"/>
        <v>0.92319398306875189</v>
      </c>
      <c r="V11" s="97">
        <f t="shared" si="9"/>
        <v>5.0592904915807164</v>
      </c>
      <c r="W11" s="97"/>
      <c r="X11" s="97">
        <f t="shared" si="10"/>
        <v>6.3005523891607975</v>
      </c>
      <c r="Y11" s="97">
        <f t="shared" si="11"/>
        <v>19.339316851201396</v>
      </c>
      <c r="Z11" s="97">
        <f t="shared" si="11"/>
        <v>36.569608056315381</v>
      </c>
      <c r="AA11" s="97">
        <f t="shared" si="11"/>
        <v>12.385052786777209</v>
      </c>
      <c r="AB11" s="97">
        <f t="shared" si="11"/>
        <v>2.4347812391921035</v>
      </c>
      <c r="AC11" s="97">
        <f t="shared" si="11"/>
        <v>10.594747054901951</v>
      </c>
      <c r="AD11" s="97">
        <f t="shared" si="11"/>
        <v>7.6244439323910393</v>
      </c>
      <c r="AE11" s="97">
        <f t="shared" si="11"/>
        <v>3.5648307131795134</v>
      </c>
      <c r="AF11" s="97">
        <f t="shared" si="11"/>
        <v>1.1866669768806086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0.58090752450411098</v>
      </c>
      <c r="C12" s="69">
        <f>'Basic T2'!O12</f>
        <v>3.3625259713026736</v>
      </c>
      <c r="D12" s="69">
        <f>'Basic T2'!Z12</f>
        <v>1.6855338552106542</v>
      </c>
      <c r="E12" s="69">
        <f>'Basic T2'!AK12</f>
        <v>0.13283503738506472</v>
      </c>
      <c r="F12" s="69">
        <f>'Basic T2'!AV12</f>
        <v>6.4260453229554676E-2</v>
      </c>
      <c r="G12" s="69">
        <f>'Basic T2'!BG12</f>
        <v>0.28439596924040278</v>
      </c>
      <c r="H12" s="69">
        <f>'Basic T2'!BR12</f>
        <v>0.21738608505260867</v>
      </c>
      <c r="I12" s="69">
        <f>'Basic T2'!CC12</f>
        <v>0.15230138174761126</v>
      </c>
      <c r="J12" s="69">
        <f>'Basic T2'!CN12</f>
        <v>6.8724787821154751E-2</v>
      </c>
      <c r="K12" s="309">
        <f t="shared" si="12"/>
        <v>6.5488710654938345</v>
      </c>
      <c r="L12" s="97"/>
      <c r="M12" s="97">
        <f t="shared" si="0"/>
        <v>25.80437541142236</v>
      </c>
      <c r="N12" s="97">
        <f t="shared" si="1"/>
        <v>21.240777008192467</v>
      </c>
      <c r="O12" s="97">
        <f t="shared" si="2"/>
        <v>5.5810864535530635</v>
      </c>
      <c r="P12" s="97">
        <f t="shared" si="3"/>
        <v>1.4805892416145119</v>
      </c>
      <c r="Q12" s="97">
        <f t="shared" si="4"/>
        <v>0.72285003816310633</v>
      </c>
      <c r="R12" s="97">
        <f t="shared" si="5"/>
        <v>0.88542432733354837</v>
      </c>
      <c r="S12" s="97">
        <f t="shared" si="6"/>
        <v>0.70515351980400376</v>
      </c>
      <c r="T12" s="97">
        <f t="shared" si="7"/>
        <v>0.80885683917005891</v>
      </c>
      <c r="U12" s="97">
        <f t="shared" si="8"/>
        <v>0.66796540378469926</v>
      </c>
      <c r="V12" s="97">
        <f t="shared" si="9"/>
        <v>4.1393534324592851</v>
      </c>
      <c r="W12" s="97"/>
      <c r="X12" s="97">
        <f t="shared" si="10"/>
        <v>8.8703460290267024</v>
      </c>
      <c r="Y12" s="97">
        <f t="shared" si="11"/>
        <v>51.345124032444424</v>
      </c>
      <c r="Z12" s="97">
        <f t="shared" si="11"/>
        <v>25.737777371916426</v>
      </c>
      <c r="AA12" s="97">
        <f t="shared" si="11"/>
        <v>2.028365439731679</v>
      </c>
      <c r="AB12" s="97">
        <f t="shared" si="11"/>
        <v>0.98124474565004971</v>
      </c>
      <c r="AC12" s="97">
        <f t="shared" si="11"/>
        <v>4.3426716818245552</v>
      </c>
      <c r="AD12" s="97">
        <f t="shared" si="11"/>
        <v>3.3194436549227762</v>
      </c>
      <c r="AE12" s="97">
        <f t="shared" si="11"/>
        <v>2.3256127693533477</v>
      </c>
      <c r="AF12" s="97">
        <f t="shared" si="11"/>
        <v>1.0494142751300661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0.16218489727805183</v>
      </c>
      <c r="C13" s="69">
        <f>'Basic T2'!O13</f>
        <v>2.0882973995466072</v>
      </c>
      <c r="D13" s="69">
        <f>'Basic T2'!Z13</f>
        <v>3.4710609354942052</v>
      </c>
      <c r="E13" s="69">
        <f>'Basic T2'!AK13</f>
        <v>0.36762292376599837</v>
      </c>
      <c r="F13" s="69">
        <f>'Basic T2'!AV13</f>
        <v>0.57755373425143675</v>
      </c>
      <c r="G13" s="69">
        <f>'Basic T2'!BG13</f>
        <v>1.3622023752341637</v>
      </c>
      <c r="H13" s="69">
        <f>'Basic T2'!BR13</f>
        <v>0.90182334375395579</v>
      </c>
      <c r="I13" s="69">
        <f>'Basic T2'!CC13</f>
        <v>0.54788310928797823</v>
      </c>
      <c r="J13" s="69">
        <f>'Basic T2'!CN13</f>
        <v>0.22412150113274426</v>
      </c>
      <c r="K13" s="309">
        <f t="shared" si="12"/>
        <v>9.7027502197451412</v>
      </c>
      <c r="L13" s="97"/>
      <c r="M13" s="97">
        <f t="shared" si="0"/>
        <v>7.2043824514037684</v>
      </c>
      <c r="N13" s="97">
        <f t="shared" si="1"/>
        <v>13.191588635781857</v>
      </c>
      <c r="O13" s="97">
        <f t="shared" si="2"/>
        <v>11.493267315074384</v>
      </c>
      <c r="P13" s="97">
        <f t="shared" si="3"/>
        <v>4.0975525479846562</v>
      </c>
      <c r="Q13" s="97">
        <f t="shared" si="4"/>
        <v>6.4967599489772345</v>
      </c>
      <c r="R13" s="97">
        <f t="shared" si="5"/>
        <v>4.2410134187391382</v>
      </c>
      <c r="S13" s="97">
        <f t="shared" si="6"/>
        <v>2.9253201967164584</v>
      </c>
      <c r="T13" s="97">
        <f t="shared" si="7"/>
        <v>2.9097503576673138</v>
      </c>
      <c r="U13" s="97">
        <f t="shared" si="8"/>
        <v>2.1783320654339566</v>
      </c>
      <c r="V13" s="97">
        <f t="shared" si="9"/>
        <v>6.1328299220941425</v>
      </c>
      <c r="W13" s="97"/>
      <c r="X13" s="97">
        <f t="shared" si="10"/>
        <v>1.6715353235416162</v>
      </c>
      <c r="Y13" s="97">
        <f t="shared" si="11"/>
        <v>21.522736876158188</v>
      </c>
      <c r="Z13" s="97">
        <f t="shared" si="11"/>
        <v>35.773990434491246</v>
      </c>
      <c r="AA13" s="97">
        <f t="shared" si="11"/>
        <v>3.788852804000705</v>
      </c>
      <c r="AB13" s="97">
        <f t="shared" si="11"/>
        <v>5.9524745167211686</v>
      </c>
      <c r="AC13" s="97">
        <f t="shared" si="11"/>
        <v>14.039342911889824</v>
      </c>
      <c r="AD13" s="97">
        <f t="shared" si="11"/>
        <v>9.2945126209550484</v>
      </c>
      <c r="AE13" s="97">
        <f t="shared" si="11"/>
        <v>5.6466784868174136</v>
      </c>
      <c r="AF13" s="97">
        <f t="shared" si="11"/>
        <v>2.3098760254247912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5.1098336424893288E-2</v>
      </c>
      <c r="C14" s="69">
        <f>'Basic T2'!O14</f>
        <v>0.31882691223730419</v>
      </c>
      <c r="D14" s="69">
        <f>'Basic T2'!Z14</f>
        <v>0.73742142111762343</v>
      </c>
      <c r="E14" s="69">
        <f>'Basic T2'!AK14</f>
        <v>0.14401864656418967</v>
      </c>
      <c r="F14" s="69">
        <f>'Basic T2'!AV14</f>
        <v>0.30776551074614844</v>
      </c>
      <c r="G14" s="69">
        <f>'Basic T2'!BG14</f>
        <v>0.52093503702250321</v>
      </c>
      <c r="H14" s="69">
        <f>'Basic T2'!BR14</f>
        <v>0.42689967798464418</v>
      </c>
      <c r="I14" s="69">
        <f>'Basic T2'!CC14</f>
        <v>0.33989705480349208</v>
      </c>
      <c r="J14" s="69">
        <f>'Basic T2'!CN14</f>
        <v>0.12172421025525113</v>
      </c>
      <c r="K14" s="309">
        <f t="shared" si="12"/>
        <v>2.9685868071560497</v>
      </c>
      <c r="L14" s="97"/>
      <c r="M14" s="97">
        <f t="shared" si="0"/>
        <v>2.2698288460503022</v>
      </c>
      <c r="N14" s="97">
        <f t="shared" si="1"/>
        <v>2.0140012017273854</v>
      </c>
      <c r="O14" s="97">
        <f t="shared" si="2"/>
        <v>2.44172651367187</v>
      </c>
      <c r="P14" s="97">
        <f t="shared" si="3"/>
        <v>1.6052425842791742</v>
      </c>
      <c r="Q14" s="97">
        <f t="shared" si="4"/>
        <v>3.4619785576897182</v>
      </c>
      <c r="R14" s="97">
        <f t="shared" si="5"/>
        <v>1.6218533475424506</v>
      </c>
      <c r="S14" s="97">
        <f t="shared" si="6"/>
        <v>1.3847703750735318</v>
      </c>
      <c r="T14" s="97">
        <f t="shared" si="7"/>
        <v>1.8051579981537293</v>
      </c>
      <c r="U14" s="97">
        <f t="shared" si="8"/>
        <v>1.1830893020013733</v>
      </c>
      <c r="V14" s="97">
        <f t="shared" si="9"/>
        <v>1.8763585153631566</v>
      </c>
      <c r="W14" s="97"/>
      <c r="X14" s="97">
        <f t="shared" si="10"/>
        <v>1.7213017420179892</v>
      </c>
      <c r="Y14" s="97">
        <f t="shared" si="11"/>
        <v>10.740023214707509</v>
      </c>
      <c r="Z14" s="97">
        <f t="shared" si="11"/>
        <v>24.840823901123649</v>
      </c>
      <c r="AA14" s="97">
        <f t="shared" si="11"/>
        <v>4.8514210942735296</v>
      </c>
      <c r="AB14" s="97">
        <f t="shared" si="11"/>
        <v>10.367408155431116</v>
      </c>
      <c r="AC14" s="97">
        <f t="shared" si="11"/>
        <v>17.548250088787761</v>
      </c>
      <c r="AD14" s="97">
        <f t="shared" si="11"/>
        <v>14.380569129916076</v>
      </c>
      <c r="AE14" s="97">
        <f t="shared" si="11"/>
        <v>11.449793348947694</v>
      </c>
      <c r="AF14" s="97">
        <f t="shared" si="11"/>
        <v>4.1004093247946729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1.1823742027119161E-2</v>
      </c>
      <c r="C15" s="69">
        <f>'Basic T2'!O15</f>
        <v>0.38074687860002226</v>
      </c>
      <c r="D15" s="69">
        <f>'Basic T2'!Z15</f>
        <v>1.0404680814101257</v>
      </c>
      <c r="E15" s="69">
        <f>'Basic T2'!AK15</f>
        <v>0.53876585082583683</v>
      </c>
      <c r="F15" s="69">
        <f>'Basic T2'!AV15</f>
        <v>0.14733813782671226</v>
      </c>
      <c r="G15" s="69">
        <f>'Basic T2'!BG15</f>
        <v>0.59909422901571063</v>
      </c>
      <c r="H15" s="69">
        <f>'Basic T2'!BR15</f>
        <v>0.42116419166885521</v>
      </c>
      <c r="I15" s="69">
        <f>'Basic T2'!CC15</f>
        <v>0.13856036635351887</v>
      </c>
      <c r="J15" s="69">
        <f>'Basic T2'!CN15</f>
        <v>3.9797887379267913E-2</v>
      </c>
      <c r="K15" s="309">
        <f t="shared" si="12"/>
        <v>3.3177593651071691</v>
      </c>
      <c r="L15" s="97"/>
      <c r="M15" s="97">
        <f t="shared" si="0"/>
        <v>0.52522004822720392</v>
      </c>
      <c r="N15" s="97">
        <f t="shared" si="1"/>
        <v>2.4051441130654774</v>
      </c>
      <c r="O15" s="97">
        <f t="shared" si="2"/>
        <v>3.4451650416637043</v>
      </c>
      <c r="P15" s="97">
        <f t="shared" si="3"/>
        <v>6.0051243872477826</v>
      </c>
      <c r="Q15" s="97">
        <f t="shared" si="4"/>
        <v>1.6573704852417215</v>
      </c>
      <c r="R15" s="97">
        <f t="shared" si="5"/>
        <v>1.8651903054478576</v>
      </c>
      <c r="S15" s="97">
        <f t="shared" si="6"/>
        <v>1.3661656959268078</v>
      </c>
      <c r="T15" s="97">
        <f t="shared" si="7"/>
        <v>0.73587973186402478</v>
      </c>
      <c r="U15" s="97">
        <f t="shared" si="8"/>
        <v>0.3868125716480969</v>
      </c>
      <c r="V15" s="97">
        <f t="shared" si="9"/>
        <v>2.0970604671684279</v>
      </c>
      <c r="W15" s="97"/>
      <c r="X15" s="97">
        <f t="shared" si="10"/>
        <v>0.35637732354761159</v>
      </c>
      <c r="Y15" s="97">
        <f t="shared" si="11"/>
        <v>11.476024530420503</v>
      </c>
      <c r="Z15" s="97">
        <f t="shared" si="11"/>
        <v>31.36056497504655</v>
      </c>
      <c r="AA15" s="97">
        <f t="shared" si="11"/>
        <v>16.23884650864165</v>
      </c>
      <c r="AB15" s="97">
        <f t="shared" si="11"/>
        <v>4.4408928319595899</v>
      </c>
      <c r="AC15" s="97">
        <f t="shared" si="11"/>
        <v>18.057193517901769</v>
      </c>
      <c r="AD15" s="97">
        <f t="shared" si="11"/>
        <v>12.694235636804569</v>
      </c>
      <c r="AE15" s="97">
        <f t="shared" si="11"/>
        <v>4.1763235697789423</v>
      </c>
      <c r="AF15" s="97">
        <f t="shared" si="11"/>
        <v>1.1995411058988112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7.4178251961919033E-3</v>
      </c>
      <c r="C16" s="69">
        <f>'Basic T2'!O16</f>
        <v>9.7346054888332853E-2</v>
      </c>
      <c r="D16" s="69">
        <f>'Basic T2'!Z16</f>
        <v>0.44456628252680647</v>
      </c>
      <c r="E16" s="69">
        <f>'Basic T2'!AK16</f>
        <v>0.11505824251231951</v>
      </c>
      <c r="F16" s="69">
        <f>'Basic T2'!AV16</f>
        <v>0.10058460676272266</v>
      </c>
      <c r="G16" s="69">
        <f>'Basic T2'!BG16</f>
        <v>0.32514146951214995</v>
      </c>
      <c r="H16" s="69">
        <f>'Basic T2'!BR16</f>
        <v>0.39716850820528643</v>
      </c>
      <c r="I16" s="69">
        <f>'Basic T2'!CC16</f>
        <v>0.22001804475104933</v>
      </c>
      <c r="J16" s="69">
        <f>'Basic T2'!CN16</f>
        <v>5.0935652467976995E-2</v>
      </c>
      <c r="K16" s="309">
        <f t="shared" si="12"/>
        <v>1.7582366868228361</v>
      </c>
      <c r="L16" s="97"/>
      <c r="M16" s="97">
        <f t="shared" si="0"/>
        <v>0.32950570964327214</v>
      </c>
      <c r="N16" s="97">
        <f t="shared" si="1"/>
        <v>0.61492635660128281</v>
      </c>
      <c r="O16" s="97">
        <f t="shared" si="2"/>
        <v>1.4720338303775651</v>
      </c>
      <c r="P16" s="97">
        <f t="shared" si="3"/>
        <v>1.2824477590877501</v>
      </c>
      <c r="Q16" s="97">
        <f t="shared" si="4"/>
        <v>1.1314515099562887</v>
      </c>
      <c r="R16" s="97">
        <f t="shared" si="5"/>
        <v>1.0122793501608389</v>
      </c>
      <c r="S16" s="97">
        <f t="shared" si="6"/>
        <v>1.2883288801511183</v>
      </c>
      <c r="T16" s="97">
        <f t="shared" si="7"/>
        <v>1.1684930116564851</v>
      </c>
      <c r="U16" s="97">
        <f t="shared" si="8"/>
        <v>0.49506524132674568</v>
      </c>
      <c r="V16" s="97">
        <f t="shared" si="9"/>
        <v>1.1113309442025385</v>
      </c>
      <c r="W16" s="97"/>
      <c r="X16" s="97">
        <f t="shared" si="10"/>
        <v>0.42189002492013977</v>
      </c>
      <c r="Y16" s="97">
        <f t="shared" si="11"/>
        <v>5.5365728412958353</v>
      </c>
      <c r="Z16" s="97">
        <f t="shared" si="11"/>
        <v>25.28478024936139</v>
      </c>
      <c r="AA16" s="97">
        <f t="shared" si="11"/>
        <v>6.5439564180765517</v>
      </c>
      <c r="AB16" s="97">
        <f t="shared" si="11"/>
        <v>5.720766010432917</v>
      </c>
      <c r="AC16" s="97">
        <f t="shared" si="11"/>
        <v>18.492474417632941</v>
      </c>
      <c r="AD16" s="97">
        <f t="shared" si="11"/>
        <v>22.589024059267967</v>
      </c>
      <c r="AE16" s="97">
        <f t="shared" si="11"/>
        <v>12.513562388953773</v>
      </c>
      <c r="AF16" s="97">
        <f t="shared" si="11"/>
        <v>2.8969735900584919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2.6530718674921711E-2</v>
      </c>
      <c r="C17" s="69">
        <f>'Basic T2'!O17</f>
        <v>0.50878582401349381</v>
      </c>
      <c r="D17" s="69">
        <f>'Basic T2'!Z17</f>
        <v>1.0685190360793875</v>
      </c>
      <c r="E17" s="69">
        <f>'Basic T2'!AK17</f>
        <v>0.14857559049965868</v>
      </c>
      <c r="F17" s="69">
        <f>'Basic T2'!AV17</f>
        <v>0.17114152414250502</v>
      </c>
      <c r="G17" s="69">
        <f>'Basic T2'!BG17</f>
        <v>0.5085193789463035</v>
      </c>
      <c r="H17" s="69">
        <f>'Basic T2'!BR17</f>
        <v>0.22714388887636686</v>
      </c>
      <c r="I17" s="69">
        <f>'Basic T2'!CC17</f>
        <v>0.16028055580982462</v>
      </c>
      <c r="J17" s="69">
        <f>'Basic T2'!CN17</f>
        <v>0.10451233475361298</v>
      </c>
      <c r="K17" s="309">
        <f t="shared" si="12"/>
        <v>2.9240088517960747</v>
      </c>
      <c r="L17" s="97"/>
      <c r="M17" s="97">
        <f t="shared" si="0"/>
        <v>1.1785156771844654</v>
      </c>
      <c r="N17" s="97">
        <f t="shared" si="1"/>
        <v>3.2139547248205629</v>
      </c>
      <c r="O17" s="97">
        <f t="shared" si="2"/>
        <v>3.5380464766048512</v>
      </c>
      <c r="P17" s="97">
        <f t="shared" si="3"/>
        <v>1.656034621518097</v>
      </c>
      <c r="Q17" s="97">
        <f t="shared" si="4"/>
        <v>1.9251289251848194</v>
      </c>
      <c r="R17" s="97">
        <f t="shared" si="5"/>
        <v>1.5831990525118842</v>
      </c>
      <c r="S17" s="97">
        <f t="shared" si="6"/>
        <v>0.7368057284088686</v>
      </c>
      <c r="T17" s="97">
        <f t="shared" si="7"/>
        <v>0.85123340487873367</v>
      </c>
      <c r="U17" s="97">
        <f t="shared" si="8"/>
        <v>1.0157997732324719</v>
      </c>
      <c r="V17" s="97">
        <f t="shared" si="9"/>
        <v>1.8481820692725335</v>
      </c>
      <c r="W17" s="97"/>
      <c r="X17" s="97">
        <f t="shared" si="10"/>
        <v>0.90734057315268368</v>
      </c>
      <c r="Y17" s="97">
        <f t="shared" si="11"/>
        <v>17.400283302869337</v>
      </c>
      <c r="Z17" s="97">
        <f t="shared" si="11"/>
        <v>36.542948063342862</v>
      </c>
      <c r="AA17" s="97">
        <f t="shared" si="11"/>
        <v>5.0812291627775341</v>
      </c>
      <c r="AB17" s="97">
        <f t="shared" si="11"/>
        <v>5.8529755830725758</v>
      </c>
      <c r="AC17" s="97">
        <f t="shared" si="11"/>
        <v>17.391170982055854</v>
      </c>
      <c r="AD17" s="97">
        <f t="shared" si="11"/>
        <v>7.7682353367994601</v>
      </c>
      <c r="AE17" s="97">
        <f t="shared" si="11"/>
        <v>5.4815345620917721</v>
      </c>
      <c r="AF17" s="97">
        <f t="shared" si="11"/>
        <v>3.5742824338379204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0.11605216857320201</v>
      </c>
      <c r="C18" s="69">
        <f>'Basic T2'!O18</f>
        <v>1.2189310095626196</v>
      </c>
      <c r="D18" s="69">
        <f>'Basic T2'!Z18</f>
        <v>2.3226846477664864</v>
      </c>
      <c r="E18" s="69">
        <f>'Basic T2'!AK18</f>
        <v>0.71386697489293727</v>
      </c>
      <c r="F18" s="69">
        <f>'Basic T2'!AV18</f>
        <v>0.61534433847393355</v>
      </c>
      <c r="G18" s="69">
        <f>'Basic T2'!BG18</f>
        <v>1.7617382321369257</v>
      </c>
      <c r="H18" s="69">
        <f>'Basic T2'!BR18</f>
        <v>1.3504174785019665</v>
      </c>
      <c r="I18" s="69">
        <f>'Basic T2'!CC18</f>
        <v>0.80787136172969265</v>
      </c>
      <c r="J18" s="69">
        <f>'Basic T2'!CN18</f>
        <v>0.32652167425841128</v>
      </c>
      <c r="K18" s="309">
        <f t="shared" si="12"/>
        <v>9.2334278858961749</v>
      </c>
      <c r="L18" s="97"/>
      <c r="M18" s="97">
        <f t="shared" si="0"/>
        <v>5.155129859488305</v>
      </c>
      <c r="N18" s="97">
        <f t="shared" si="1"/>
        <v>7.6998785982491897</v>
      </c>
      <c r="O18" s="97">
        <f t="shared" si="2"/>
        <v>7.6908000295877219</v>
      </c>
      <c r="P18" s="97">
        <f t="shared" si="3"/>
        <v>7.9568145857970531</v>
      </c>
      <c r="Q18" s="97">
        <f t="shared" si="4"/>
        <v>6.9218571640070694</v>
      </c>
      <c r="R18" s="97">
        <f t="shared" si="5"/>
        <v>5.4849085705889342</v>
      </c>
      <c r="S18" s="97">
        <f t="shared" si="6"/>
        <v>4.3804627050533567</v>
      </c>
      <c r="T18" s="97">
        <f t="shared" si="7"/>
        <v>4.2905209959786816</v>
      </c>
      <c r="U18" s="97">
        <f t="shared" si="8"/>
        <v>3.173602842660781</v>
      </c>
      <c r="V18" s="97">
        <f t="shared" si="9"/>
        <v>5.8361847455256788</v>
      </c>
      <c r="W18" s="97"/>
      <c r="X18" s="97">
        <f t="shared" si="10"/>
        <v>1.2568698213419605</v>
      </c>
      <c r="Y18" s="97">
        <f t="shared" si="11"/>
        <v>13.201283690367102</v>
      </c>
      <c r="Z18" s="97">
        <f t="shared" si="11"/>
        <v>25.155171800435326</v>
      </c>
      <c r="AA18" s="97">
        <f t="shared" si="11"/>
        <v>7.7313321088839686</v>
      </c>
      <c r="AB18" s="97">
        <f t="shared" si="11"/>
        <v>6.6643108721719297</v>
      </c>
      <c r="AC18" s="97">
        <f t="shared" si="11"/>
        <v>19.080002074071924</v>
      </c>
      <c r="AD18" s="97">
        <f t="shared" si="11"/>
        <v>14.625310287685188</v>
      </c>
      <c r="AE18" s="97">
        <f t="shared" si="11"/>
        <v>8.7494197356942109</v>
      </c>
      <c r="AF18" s="97">
        <f t="shared" si="11"/>
        <v>3.5362996093483852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9.5873507925848964E-2</v>
      </c>
      <c r="C19" s="69">
        <f>'Basic T2'!O19</f>
        <v>1.0033620876729601</v>
      </c>
      <c r="D19" s="69">
        <f>'Basic T2'!Z19</f>
        <v>3.0523794519692009</v>
      </c>
      <c r="E19" s="69">
        <f>'Basic T2'!AK19</f>
        <v>1.1734264196316599</v>
      </c>
      <c r="F19" s="69">
        <f>'Basic T2'!AV19</f>
        <v>1.0843526581574003</v>
      </c>
      <c r="G19" s="69">
        <f>'Basic T2'!BG19</f>
        <v>3.1088285693420072</v>
      </c>
      <c r="H19" s="69">
        <f>'Basic T2'!BR19</f>
        <v>3.4404619698568482</v>
      </c>
      <c r="I19" s="69">
        <f>'Basic T2'!CC19</f>
        <v>1.58087000685326</v>
      </c>
      <c r="J19" s="69">
        <f>'Basic T2'!CN19</f>
        <v>0.69095601360692382</v>
      </c>
      <c r="K19" s="309">
        <f t="shared" si="12"/>
        <v>15.230510685016108</v>
      </c>
      <c r="L19" s="97"/>
      <c r="M19" s="97">
        <f t="shared" si="0"/>
        <v>4.2587776645524853</v>
      </c>
      <c r="N19" s="97">
        <f t="shared" si="1"/>
        <v>6.338148922751448</v>
      </c>
      <c r="O19" s="97">
        <f t="shared" si="2"/>
        <v>10.106942413423052</v>
      </c>
      <c r="P19" s="97">
        <f t="shared" si="3"/>
        <v>13.079098458764099</v>
      </c>
      <c r="Q19" s="97">
        <f t="shared" si="4"/>
        <v>12.197616433412362</v>
      </c>
      <c r="R19" s="97">
        <f t="shared" si="5"/>
        <v>9.6788729184770421</v>
      </c>
      <c r="S19" s="97">
        <f t="shared" si="6"/>
        <v>11.160115732381188</v>
      </c>
      <c r="T19" s="97">
        <f t="shared" si="7"/>
        <v>8.3958366116539374</v>
      </c>
      <c r="U19" s="97">
        <f t="shared" si="8"/>
        <v>6.7156949807904125</v>
      </c>
      <c r="V19" s="97">
        <f t="shared" si="9"/>
        <v>9.6267686524341762</v>
      </c>
      <c r="W19" s="97"/>
      <c r="X19" s="97">
        <f t="shared" si="10"/>
        <v>0.62948321240580629</v>
      </c>
      <c r="Y19" s="97">
        <f t="shared" si="11"/>
        <v>6.5878427087810998</v>
      </c>
      <c r="Z19" s="97">
        <f t="shared" si="11"/>
        <v>20.041215393861712</v>
      </c>
      <c r="AA19" s="97">
        <f t="shared" si="11"/>
        <v>7.7044456610774432</v>
      </c>
      <c r="AB19" s="97">
        <f t="shared" si="11"/>
        <v>7.119608006474758</v>
      </c>
      <c r="AC19" s="97">
        <f t="shared" si="11"/>
        <v>20.411847203524804</v>
      </c>
      <c r="AD19" s="97">
        <f t="shared" si="11"/>
        <v>22.589275179338543</v>
      </c>
      <c r="AE19" s="97">
        <f t="shared" si="11"/>
        <v>10.37962573644055</v>
      </c>
      <c r="AF19" s="97">
        <f t="shared" si="11"/>
        <v>4.5366568980952922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8.3324748089656283E-3</v>
      </c>
      <c r="C20" s="69">
        <f>'Basic T2'!O20</f>
        <v>0.16274433683349535</v>
      </c>
      <c r="D20" s="69">
        <f>'Basic T2'!Z20</f>
        <v>0.49353273040203738</v>
      </c>
      <c r="E20" s="69">
        <f>'Basic T2'!AK20</f>
        <v>0.22858214709169986</v>
      </c>
      <c r="F20" s="69">
        <f>'Basic T2'!AV20</f>
        <v>0.18485237315875075</v>
      </c>
      <c r="G20" s="69">
        <f>'Basic T2'!BG20</f>
        <v>0.58483829086725692</v>
      </c>
      <c r="H20" s="69">
        <f>'Basic T2'!BR20</f>
        <v>0.68326574703302934</v>
      </c>
      <c r="I20" s="69">
        <f>'Basic T2'!CC20</f>
        <v>0.59076001682438606</v>
      </c>
      <c r="J20" s="69">
        <f>'Basic T2'!CN20</f>
        <v>0.24230239847296395</v>
      </c>
      <c r="K20" s="309">
        <f t="shared" si="12"/>
        <v>3.1792105154925854</v>
      </c>
      <c r="L20" s="97"/>
      <c r="M20" s="97">
        <f t="shared" si="0"/>
        <v>0.37013517471703405</v>
      </c>
      <c r="N20" s="97">
        <f t="shared" si="1"/>
        <v>1.0280414776059665</v>
      </c>
      <c r="O20" s="97">
        <f t="shared" si="2"/>
        <v>1.6341699856794762</v>
      </c>
      <c r="P20" s="97">
        <f t="shared" si="3"/>
        <v>2.5477936730506667</v>
      </c>
      <c r="Q20" s="97">
        <f t="shared" si="4"/>
        <v>2.079358894575754</v>
      </c>
      <c r="R20" s="97">
        <f t="shared" si="5"/>
        <v>1.8208065735710766</v>
      </c>
      <c r="S20" s="97">
        <f t="shared" si="6"/>
        <v>2.2163665460245654</v>
      </c>
      <c r="T20" s="97">
        <f t="shared" si="7"/>
        <v>3.1374651656705552</v>
      </c>
      <c r="U20" s="97">
        <f t="shared" si="8"/>
        <v>2.3550399290454291</v>
      </c>
      <c r="V20" s="97">
        <f t="shared" si="9"/>
        <v>2.0094877160056797</v>
      </c>
      <c r="W20" s="97"/>
      <c r="X20" s="97">
        <f t="shared" si="10"/>
        <v>0.26209257827881205</v>
      </c>
      <c r="Y20" s="97">
        <f t="shared" si="11"/>
        <v>5.1190173170485949</v>
      </c>
      <c r="Z20" s="97">
        <f t="shared" si="11"/>
        <v>15.523751195367749</v>
      </c>
      <c r="AA20" s="97">
        <f t="shared" si="11"/>
        <v>7.1899028383870149</v>
      </c>
      <c r="AB20" s="97">
        <f t="shared" si="11"/>
        <v>5.8144112275028066</v>
      </c>
      <c r="AC20" s="97">
        <f t="shared" si="11"/>
        <v>18.395708243203341</v>
      </c>
      <c r="AD20" s="97">
        <f t="shared" si="11"/>
        <v>21.491679890444892</v>
      </c>
      <c r="AE20" s="97">
        <f t="shared" si="11"/>
        <v>18.581972283545181</v>
      </c>
      <c r="AF20" s="97">
        <f t="shared" si="11"/>
        <v>7.6214644262216069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6.3930684481338408E-3</v>
      </c>
      <c r="C21" s="69">
        <f>'Basic T2'!O21</f>
        <v>3.2842204085975824E-2</v>
      </c>
      <c r="D21" s="69">
        <f>'Basic T2'!Z21</f>
        <v>0.27933332911495906</v>
      </c>
      <c r="E21" s="69">
        <f>'Basic T2'!AK21</f>
        <v>0.10399079901081104</v>
      </c>
      <c r="F21" s="69">
        <f>'Basic T2'!AV21</f>
        <v>0.16935672350856504</v>
      </c>
      <c r="G21" s="69">
        <f>'Basic T2'!BG21</f>
        <v>0.27767839209875245</v>
      </c>
      <c r="H21" s="69">
        <f>'Basic T2'!BR21</f>
        <v>0.44170582969330568</v>
      </c>
      <c r="I21" s="69">
        <f>'Basic T2'!CC21</f>
        <v>0.37104272366047147</v>
      </c>
      <c r="J21" s="69">
        <f>'Basic T2'!CN21</f>
        <v>0.35555920043404804</v>
      </c>
      <c r="K21" s="309">
        <f t="shared" si="12"/>
        <v>2.0379022700550227</v>
      </c>
      <c r="L21" s="97"/>
      <c r="M21" s="97">
        <f t="shared" si="0"/>
        <v>0.28398519782884568</v>
      </c>
      <c r="N21" s="97">
        <f t="shared" si="1"/>
        <v>0.2074612774447972</v>
      </c>
      <c r="O21" s="97">
        <f t="shared" si="2"/>
        <v>0.92491969492629356</v>
      </c>
      <c r="P21" s="97">
        <f t="shared" si="3"/>
        <v>1.1590892077365063</v>
      </c>
      <c r="Q21" s="97">
        <f t="shared" si="4"/>
        <v>1.9050521416964061</v>
      </c>
      <c r="R21" s="97">
        <f t="shared" si="5"/>
        <v>0.86451015531541708</v>
      </c>
      <c r="S21" s="97">
        <f t="shared" si="6"/>
        <v>1.4327983341289059</v>
      </c>
      <c r="T21" s="97">
        <f t="shared" si="7"/>
        <v>1.9705694144942696</v>
      </c>
      <c r="U21" s="97">
        <f t="shared" si="8"/>
        <v>3.455830893292136</v>
      </c>
      <c r="V21" s="97">
        <f t="shared" si="9"/>
        <v>1.2880995323020181</v>
      </c>
      <c r="W21" s="97"/>
      <c r="X21" s="97">
        <f t="shared" si="10"/>
        <v>0.31370829416472606</v>
      </c>
      <c r="Y21" s="97">
        <f t="shared" si="11"/>
        <v>1.61156913992196</v>
      </c>
      <c r="Z21" s="97">
        <f t="shared" si="11"/>
        <v>13.70690504738567</v>
      </c>
      <c r="AA21" s="97">
        <f t="shared" si="11"/>
        <v>5.1028354273339769</v>
      </c>
      <c r="AB21" s="97">
        <f t="shared" si="11"/>
        <v>8.3103456920921168</v>
      </c>
      <c r="AC21" s="97">
        <f t="shared" si="11"/>
        <v>13.62569717787572</v>
      </c>
      <c r="AD21" s="97">
        <f t="shared" si="11"/>
        <v>21.674534455539902</v>
      </c>
      <c r="AE21" s="97">
        <f t="shared" si="11"/>
        <v>18.207091140364323</v>
      </c>
      <c r="AF21" s="97">
        <f t="shared" si="11"/>
        <v>17.447313625321595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3.7499932387372228E-3</v>
      </c>
      <c r="C22" s="69">
        <f>'Basic T2'!O22</f>
        <v>0.10524813432058776</v>
      </c>
      <c r="D22" s="69">
        <f>'Basic T2'!Z22</f>
        <v>0.28613499492215433</v>
      </c>
      <c r="E22" s="69">
        <f>'Basic T2'!AK22</f>
        <v>0.12519426425403099</v>
      </c>
      <c r="F22" s="69">
        <f>'Basic T2'!AV22</f>
        <v>0.50922823537106043</v>
      </c>
      <c r="G22" s="69">
        <f>'Basic T2'!BG22</f>
        <v>2.6524166473889546</v>
      </c>
      <c r="H22" s="69">
        <f>'Basic T2'!BR22</f>
        <v>1.5511106600666216</v>
      </c>
      <c r="I22" s="69">
        <f>'Basic T2'!CC22</f>
        <v>0.8003946524944785</v>
      </c>
      <c r="J22" s="69">
        <f>'Basic T2'!CN22</f>
        <v>0.37989823249173638</v>
      </c>
      <c r="K22" s="309">
        <f t="shared" si="12"/>
        <v>6.4133758145483615</v>
      </c>
      <c r="L22" s="97"/>
      <c r="M22" s="97">
        <f t="shared" si="0"/>
        <v>0.16657768963360378</v>
      </c>
      <c r="N22" s="97">
        <f t="shared" si="1"/>
        <v>0.66484308841362494</v>
      </c>
      <c r="O22" s="97">
        <f t="shared" si="2"/>
        <v>0.94744115587516786</v>
      </c>
      <c r="P22" s="97">
        <f t="shared" si="3"/>
        <v>1.3954246139821813</v>
      </c>
      <c r="Q22" s="97">
        <f t="shared" si="4"/>
        <v>5.7281832117923459</v>
      </c>
      <c r="R22" s="97">
        <f t="shared" si="5"/>
        <v>8.2579026422046375</v>
      </c>
      <c r="S22" s="97">
        <f t="shared" si="6"/>
        <v>5.0314680504356613</v>
      </c>
      <c r="T22" s="97">
        <f t="shared" si="7"/>
        <v>4.2508129688419958</v>
      </c>
      <c r="U22" s="97">
        <f t="shared" si="8"/>
        <v>3.6923922838991237</v>
      </c>
      <c r="V22" s="97">
        <f t="shared" si="9"/>
        <v>4.0537107733698008</v>
      </c>
      <c r="W22" s="97"/>
      <c r="X22" s="97">
        <f t="shared" si="10"/>
        <v>5.8471440738442085E-2</v>
      </c>
      <c r="Y22" s="97">
        <f t="shared" si="11"/>
        <v>1.6410723051943819</v>
      </c>
      <c r="Z22" s="97">
        <f t="shared" si="11"/>
        <v>4.4615348171718567</v>
      </c>
      <c r="AA22" s="97">
        <f t="shared" si="11"/>
        <v>1.9520805871072651</v>
      </c>
      <c r="AB22" s="97">
        <f t="shared" si="11"/>
        <v>7.9400966058453415</v>
      </c>
      <c r="AC22" s="97">
        <f t="shared" si="11"/>
        <v>41.357573984236282</v>
      </c>
      <c r="AD22" s="97">
        <f t="shared" si="11"/>
        <v>24.185556950335254</v>
      </c>
      <c r="AE22" s="97">
        <f t="shared" si="11"/>
        <v>12.480083432485445</v>
      </c>
      <c r="AF22" s="97">
        <f t="shared" si="11"/>
        <v>5.9235298768857403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1.1545682926656349E-3</v>
      </c>
      <c r="C23" s="69">
        <f>'Basic T2'!O23</f>
        <v>4.4176219483976951E-2</v>
      </c>
      <c r="D23" s="69">
        <f>'Basic T2'!Z23</f>
        <v>0.14823570657969659</v>
      </c>
      <c r="E23" s="69">
        <f>'Basic T2'!AK23</f>
        <v>0.1140480165963276</v>
      </c>
      <c r="F23" s="69">
        <f>'Basic T2'!AV23</f>
        <v>0.17176182613948471</v>
      </c>
      <c r="G23" s="69">
        <f>'Basic T2'!BG23</f>
        <v>1.7376096195824797</v>
      </c>
      <c r="H23" s="69">
        <f>'Basic T2'!BR23</f>
        <v>1.6992929903370033</v>
      </c>
      <c r="I23" s="69">
        <f>'Basic T2'!CC23</f>
        <v>0.81225800170402984</v>
      </c>
      <c r="J23" s="69">
        <f>'Basic T2'!CN23</f>
        <v>0.61017907266644145</v>
      </c>
      <c r="K23" s="309">
        <f t="shared" si="12"/>
        <v>5.3387160213821057</v>
      </c>
      <c r="L23" s="97"/>
      <c r="M23" s="97">
        <f t="shared" si="0"/>
        <v>5.1286844128076298E-2</v>
      </c>
      <c r="N23" s="97">
        <f t="shared" si="1"/>
        <v>0.27905724301680301</v>
      </c>
      <c r="O23" s="97">
        <f t="shared" si="2"/>
        <v>0.49083338870189303</v>
      </c>
      <c r="P23" s="97">
        <f t="shared" si="3"/>
        <v>1.2711877056239793</v>
      </c>
      <c r="Q23" s="97">
        <f t="shared" si="4"/>
        <v>1.9321065498303795</v>
      </c>
      <c r="R23" s="97">
        <f t="shared" si="5"/>
        <v>5.4097877431117602</v>
      </c>
      <c r="S23" s="97">
        <f t="shared" si="6"/>
        <v>5.5121395328703882</v>
      </c>
      <c r="T23" s="97">
        <f t="shared" si="7"/>
        <v>4.3138179858254269</v>
      </c>
      <c r="U23" s="97">
        <f t="shared" si="8"/>
        <v>5.9305895816698726</v>
      </c>
      <c r="V23" s="97">
        <f t="shared" si="9"/>
        <v>3.3744491633791203</v>
      </c>
      <c r="W23" s="97"/>
      <c r="X23" s="97">
        <f t="shared" si="10"/>
        <v>2.1626329028205851E-2</v>
      </c>
      <c r="Y23" s="97">
        <f t="shared" si="11"/>
        <v>0.82746898893004717</v>
      </c>
      <c r="Z23" s="97">
        <f t="shared" si="11"/>
        <v>2.7766171863421349</v>
      </c>
      <c r="AA23" s="97">
        <f t="shared" si="11"/>
        <v>2.1362442980588141</v>
      </c>
      <c r="AB23" s="97">
        <f t="shared" si="11"/>
        <v>3.2172871801302216</v>
      </c>
      <c r="AC23" s="97">
        <f t="shared" si="11"/>
        <v>32.547331842022963</v>
      </c>
      <c r="AD23" s="97">
        <f t="shared" si="11"/>
        <v>31.829619397831998</v>
      </c>
      <c r="AE23" s="97">
        <f t="shared" si="11"/>
        <v>15.214482254737902</v>
      </c>
      <c r="AF23" s="97">
        <f t="shared" si="11"/>
        <v>11.429322522917714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8.5682540381649616E-3</v>
      </c>
      <c r="C24" s="69">
        <f>'Basic T2'!O24</f>
        <v>9.5745929075171557E-2</v>
      </c>
      <c r="D24" s="69">
        <f>'Basic T2'!Z24</f>
        <v>0.20840525874229796</v>
      </c>
      <c r="E24" s="69">
        <f>'Basic T2'!AK24</f>
        <v>9.0256491758738691E-2</v>
      </c>
      <c r="F24" s="69">
        <f>'Basic T2'!AV24</f>
        <v>9.5401364577741676E-2</v>
      </c>
      <c r="G24" s="69">
        <f>'Basic T2'!BG24</f>
        <v>0.62132071075691853</v>
      </c>
      <c r="H24" s="69">
        <f>'Basic T2'!BR24</f>
        <v>0.74237943094435577</v>
      </c>
      <c r="I24" s="69">
        <f>'Basic T2'!CC24</f>
        <v>0.58709472819653108</v>
      </c>
      <c r="J24" s="69">
        <f>'Basic T2'!CN24</f>
        <v>0.40103414122577236</v>
      </c>
      <c r="K24" s="309">
        <f t="shared" si="12"/>
        <v>2.8502063093156926</v>
      </c>
      <c r="L24" s="97"/>
      <c r="M24" s="97">
        <f t="shared" si="0"/>
        <v>0.3806086760710905</v>
      </c>
      <c r="N24" s="97">
        <f t="shared" si="1"/>
        <v>0.60481850438765528</v>
      </c>
      <c r="O24" s="97">
        <f t="shared" si="2"/>
        <v>0.69006490900207706</v>
      </c>
      <c r="P24" s="97">
        <f t="shared" si="3"/>
        <v>1.0060055939644907</v>
      </c>
      <c r="Q24" s="97">
        <f t="shared" si="4"/>
        <v>1.0731464930614043</v>
      </c>
      <c r="R24" s="97">
        <f t="shared" si="5"/>
        <v>1.934389133044689</v>
      </c>
      <c r="S24" s="97">
        <f t="shared" si="6"/>
        <v>2.408118572234363</v>
      </c>
      <c r="T24" s="97">
        <f t="shared" si="7"/>
        <v>3.1179991979941382</v>
      </c>
      <c r="U24" s="97">
        <f t="shared" si="8"/>
        <v>3.8978211583923685</v>
      </c>
      <c r="V24" s="97">
        <f t="shared" si="9"/>
        <v>1.8015336004776519</v>
      </c>
      <c r="W24" s="97"/>
      <c r="X24" s="97">
        <f t="shared" si="10"/>
        <v>0.30061873100765529</v>
      </c>
      <c r="Y24" s="97">
        <f t="shared" ref="Y24:AG32" si="13">IF($K24&gt;0,C24/$K24*100,0)</f>
        <v>3.3592631088575216</v>
      </c>
      <c r="Z24" s="97">
        <f t="shared" si="13"/>
        <v>7.3119359135912543</v>
      </c>
      <c r="AA24" s="97">
        <f t="shared" si="13"/>
        <v>3.1666652152071197</v>
      </c>
      <c r="AB24" s="97">
        <f t="shared" si="13"/>
        <v>3.3471740016127689</v>
      </c>
      <c r="AC24" s="97">
        <f t="shared" si="13"/>
        <v>21.799148669560406</v>
      </c>
      <c r="AD24" s="97">
        <f t="shared" si="13"/>
        <v>26.046515598465366</v>
      </c>
      <c r="AE24" s="97">
        <f t="shared" si="13"/>
        <v>20.598323927557612</v>
      </c>
      <c r="AF24" s="97">
        <f t="shared" si="13"/>
        <v>14.0703548341403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7.9930359711635028E-3</v>
      </c>
      <c r="C25" s="69">
        <f>'Basic T2'!O25</f>
        <v>0.49882311789137807</v>
      </c>
      <c r="D25" s="69">
        <f>'Basic T2'!Z25</f>
        <v>1.5679656282016146</v>
      </c>
      <c r="E25" s="69">
        <f>'Basic T2'!AK25</f>
        <v>1.2539949684597003</v>
      </c>
      <c r="F25" s="69">
        <f>'Basic T2'!AV25</f>
        <v>0.68883696108401993</v>
      </c>
      <c r="G25" s="69">
        <f>'Basic T2'!BG25</f>
        <v>4.2588310752925729</v>
      </c>
      <c r="H25" s="69">
        <f>'Basic T2'!BR25</f>
        <v>2.9309691854243995</v>
      </c>
      <c r="I25" s="69">
        <f>'Basic T2'!CC25</f>
        <v>0.46004615196057541</v>
      </c>
      <c r="J25" s="69">
        <f>'Basic T2'!CN25</f>
        <v>0.17370448631433841</v>
      </c>
      <c r="K25" s="309">
        <f t="shared" si="12"/>
        <v>11.841164610599762</v>
      </c>
      <c r="L25" s="97"/>
      <c r="M25" s="97">
        <f t="shared" si="0"/>
        <v>0.35505703089829105</v>
      </c>
      <c r="N25" s="97">
        <f t="shared" si="1"/>
        <v>3.1510211977804623</v>
      </c>
      <c r="O25" s="97">
        <f t="shared" si="2"/>
        <v>5.1917982543869909</v>
      </c>
      <c r="P25" s="97">
        <f t="shared" si="3"/>
        <v>13.977121517706696</v>
      </c>
      <c r="Q25" s="97">
        <f t="shared" si="4"/>
        <v>7.7485576055466705</v>
      </c>
      <c r="R25" s="97">
        <f t="shared" si="5"/>
        <v>13.259233772334452</v>
      </c>
      <c r="S25" s="97">
        <f t="shared" si="6"/>
        <v>9.507431154293597</v>
      </c>
      <c r="T25" s="97">
        <f t="shared" si="7"/>
        <v>2.4432573892456881</v>
      </c>
      <c r="U25" s="97">
        <f t="shared" si="8"/>
        <v>1.6883076837154687</v>
      </c>
      <c r="V25" s="97">
        <f t="shared" si="9"/>
        <v>7.4844602810187499</v>
      </c>
      <c r="W25" s="97"/>
      <c r="X25" s="97">
        <f t="shared" si="10"/>
        <v>6.7502110088127981E-2</v>
      </c>
      <c r="Y25" s="97">
        <f t="shared" si="13"/>
        <v>4.2126187270874569</v>
      </c>
      <c r="Z25" s="97">
        <f t="shared" si="13"/>
        <v>13.241650460614585</v>
      </c>
      <c r="AA25" s="97">
        <f t="shared" si="13"/>
        <v>10.590132049487528</v>
      </c>
      <c r="AB25" s="97">
        <f t="shared" si="13"/>
        <v>5.8173075346609</v>
      </c>
      <c r="AC25" s="97">
        <f t="shared" si="13"/>
        <v>35.966319322005106</v>
      </c>
      <c r="AD25" s="97">
        <f t="shared" si="13"/>
        <v>24.752372607004443</v>
      </c>
      <c r="AE25" s="97">
        <f t="shared" si="13"/>
        <v>3.8851427802022069</v>
      </c>
      <c r="AF25" s="97">
        <f t="shared" si="13"/>
        <v>1.466954408849656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5.8127228336453162E-3</v>
      </c>
      <c r="C26" s="69">
        <f>'Basic T2'!O26</f>
        <v>8.9382140251551306E-2</v>
      </c>
      <c r="D26" s="69">
        <f>'Basic T2'!Z26</f>
        <v>0.31761090311718787</v>
      </c>
      <c r="E26" s="69">
        <f>'Basic T2'!AK26</f>
        <v>0.22555319903995688</v>
      </c>
      <c r="F26" s="69">
        <f>'Basic T2'!AV26</f>
        <v>0.25055885432255975</v>
      </c>
      <c r="G26" s="69">
        <f>'Basic T2'!BG26</f>
        <v>0.74102797452191627</v>
      </c>
      <c r="H26" s="69">
        <f>'Basic T2'!BR26</f>
        <v>0.83033654622975639</v>
      </c>
      <c r="I26" s="69">
        <f>'Basic T2'!CC26</f>
        <v>0.50703940068841313</v>
      </c>
      <c r="J26" s="69">
        <f>'Basic T2'!CN26</f>
        <v>0.25676366462158445</v>
      </c>
      <c r="K26" s="309">
        <f t="shared" si="12"/>
        <v>3.2240854056265715</v>
      </c>
      <c r="L26" s="97"/>
      <c r="M26" s="97">
        <f t="shared" si="0"/>
        <v>0.2582057829083414</v>
      </c>
      <c r="N26" s="97">
        <f t="shared" si="1"/>
        <v>0.56461901731057007</v>
      </c>
      <c r="O26" s="97">
        <f t="shared" si="2"/>
        <v>1.0516631887328982</v>
      </c>
      <c r="P26" s="97">
        <f t="shared" si="3"/>
        <v>2.5140327919826717</v>
      </c>
      <c r="Q26" s="97">
        <f t="shared" si="4"/>
        <v>2.818474945425181</v>
      </c>
      <c r="R26" s="97">
        <f t="shared" si="5"/>
        <v>2.3070798001422488</v>
      </c>
      <c r="S26" s="97">
        <f t="shared" si="6"/>
        <v>2.6934324616688996</v>
      </c>
      <c r="T26" s="97">
        <f t="shared" si="7"/>
        <v>2.6928336582996448</v>
      </c>
      <c r="U26" s="97">
        <f t="shared" si="8"/>
        <v>2.4955951171871367</v>
      </c>
      <c r="V26" s="97">
        <f t="shared" si="9"/>
        <v>2.0378518460442274</v>
      </c>
      <c r="W26" s="97"/>
      <c r="X26" s="97">
        <f t="shared" si="10"/>
        <v>0.18029059724972349</v>
      </c>
      <c r="Y26" s="97">
        <f t="shared" si="13"/>
        <v>2.7723254506708921</v>
      </c>
      <c r="Z26" s="97">
        <f t="shared" si="13"/>
        <v>9.8511938474986867</v>
      </c>
      <c r="AA26" s="97">
        <f t="shared" si="13"/>
        <v>6.9958816427855357</v>
      </c>
      <c r="AB26" s="97">
        <f t="shared" si="13"/>
        <v>7.7714707521485753</v>
      </c>
      <c r="AC26" s="97">
        <f t="shared" si="13"/>
        <v>22.9841298009258</v>
      </c>
      <c r="AD26" s="97">
        <f t="shared" si="13"/>
        <v>25.754173409323442</v>
      </c>
      <c r="AE26" s="97">
        <f t="shared" si="13"/>
        <v>15.726611950277251</v>
      </c>
      <c r="AF26" s="97">
        <f t="shared" si="13"/>
        <v>7.9639225491200909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4.2295876734983913E-4</v>
      </c>
      <c r="C27" s="69">
        <f>'Basic T2'!O27</f>
        <v>6.019103805798641E-3</v>
      </c>
      <c r="D27" s="69">
        <f>'Basic T2'!Z27</f>
        <v>2.7117216932898848E-2</v>
      </c>
      <c r="E27" s="69">
        <f>'Basic T2'!AK27</f>
        <v>7.8196639031018946E-3</v>
      </c>
      <c r="F27" s="69">
        <f>'Basic T2'!AV27</f>
        <v>7.9416486945293463E-3</v>
      </c>
      <c r="G27" s="69">
        <f>'Basic T2'!BG27</f>
        <v>2.5206350573367876E-2</v>
      </c>
      <c r="H27" s="69">
        <f>'Basic T2'!BR27</f>
        <v>3.9656463081024204E-2</v>
      </c>
      <c r="I27" s="69">
        <f>'Basic T2'!CC27</f>
        <v>3.1779415398341733E-2</v>
      </c>
      <c r="J27" s="69">
        <f>'Basic T2'!CN27</f>
        <v>1.4734912148768207E-2</v>
      </c>
      <c r="K27" s="309">
        <f t="shared" si="12"/>
        <v>0.16069773330518058</v>
      </c>
      <c r="L27" s="97"/>
      <c r="M27" s="97">
        <f t="shared" si="0"/>
        <v>1.8788165681903574E-2</v>
      </c>
      <c r="N27" s="97">
        <f t="shared" si="1"/>
        <v>3.8022142525965717E-2</v>
      </c>
      <c r="O27" s="97">
        <f t="shared" si="2"/>
        <v>8.9789672046276955E-2</v>
      </c>
      <c r="P27" s="97">
        <f t="shared" si="3"/>
        <v>8.7158557530362446E-2</v>
      </c>
      <c r="Q27" s="97">
        <f t="shared" si="4"/>
        <v>8.9333653489986509E-2</v>
      </c>
      <c r="R27" s="97">
        <f t="shared" si="5"/>
        <v>7.8476203655657148E-2</v>
      </c>
      <c r="S27" s="97">
        <f t="shared" si="6"/>
        <v>0.12863700322766439</v>
      </c>
      <c r="T27" s="97">
        <f t="shared" si="7"/>
        <v>0.16877717847873799</v>
      </c>
      <c r="U27" s="97">
        <f t="shared" si="8"/>
        <v>0.14321486984866838</v>
      </c>
      <c r="V27" s="97">
        <f t="shared" si="9"/>
        <v>0.10157242481839365</v>
      </c>
      <c r="W27" s="97"/>
      <c r="X27" s="97">
        <f t="shared" si="10"/>
        <v>0.26320145197480749</v>
      </c>
      <c r="Y27" s="97">
        <f t="shared" si="13"/>
        <v>3.7456059161505273</v>
      </c>
      <c r="Z27" s="97">
        <f t="shared" si="13"/>
        <v>16.874672949742621</v>
      </c>
      <c r="AA27" s="97">
        <f t="shared" si="13"/>
        <v>4.8660698208179411</v>
      </c>
      <c r="AB27" s="97">
        <f t="shared" si="13"/>
        <v>4.9419792869432611</v>
      </c>
      <c r="AC27" s="97">
        <f t="shared" si="13"/>
        <v>15.685566967829329</v>
      </c>
      <c r="AD27" s="97">
        <f t="shared" si="13"/>
        <v>24.677674205716848</v>
      </c>
      <c r="AE27" s="97">
        <f t="shared" si="13"/>
        <v>19.775895244265541</v>
      </c>
      <c r="AF27" s="97">
        <f t="shared" si="13"/>
        <v>9.1693341565591222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1.8501350917933441E-2</v>
      </c>
      <c r="C28" s="69">
        <f>'Basic T2'!O28</f>
        <v>0.31119536037669271</v>
      </c>
      <c r="D28" s="69">
        <f>'Basic T2'!Z28</f>
        <v>1.1546355156123238</v>
      </c>
      <c r="E28" s="69">
        <f>'Basic T2'!AK28</f>
        <v>0.40697394881050775</v>
      </c>
      <c r="F28" s="69">
        <f>'Basic T2'!AV28</f>
        <v>0.34245555338617772</v>
      </c>
      <c r="G28" s="69">
        <f>'Basic T2'!BG28</f>
        <v>2.2176003388554779</v>
      </c>
      <c r="H28" s="69">
        <f>'Basic T2'!BR28</f>
        <v>2.1516486613470103</v>
      </c>
      <c r="I28" s="69">
        <f>'Basic T2'!CC28</f>
        <v>1.3588126684175996</v>
      </c>
      <c r="J28" s="69">
        <f>'Basic T2'!CN28</f>
        <v>0.83967302342376338</v>
      </c>
      <c r="K28" s="309">
        <f t="shared" si="12"/>
        <v>8.8014964211474869</v>
      </c>
      <c r="L28" s="97"/>
      <c r="M28" s="97">
        <f t="shared" si="0"/>
        <v>0.82184475939154322</v>
      </c>
      <c r="N28" s="97">
        <f t="shared" si="1"/>
        <v>1.9657933684850133</v>
      </c>
      <c r="O28" s="97">
        <f t="shared" si="2"/>
        <v>3.8231926431224519</v>
      </c>
      <c r="P28" s="97">
        <f t="shared" si="3"/>
        <v>4.5361620103248583</v>
      </c>
      <c r="Q28" s="97">
        <f t="shared" si="4"/>
        <v>3.8521983178375061</v>
      </c>
      <c r="R28" s="97">
        <f t="shared" si="5"/>
        <v>6.9041670793371184</v>
      </c>
      <c r="S28" s="97">
        <f t="shared" si="6"/>
        <v>6.9794836526139008</v>
      </c>
      <c r="T28" s="97">
        <f t="shared" si="7"/>
        <v>7.2165131227887311</v>
      </c>
      <c r="U28" s="97">
        <f t="shared" si="8"/>
        <v>8.1611387669606827</v>
      </c>
      <c r="V28" s="97">
        <f t="shared" si="9"/>
        <v>5.5631732641094045</v>
      </c>
      <c r="W28" s="97"/>
      <c r="X28" s="97">
        <f t="shared" si="10"/>
        <v>0.21020687883801176</v>
      </c>
      <c r="Y28" s="97">
        <f t="shared" si="13"/>
        <v>3.5357096735161875</v>
      </c>
      <c r="Z28" s="97">
        <f t="shared" si="13"/>
        <v>13.118627337483929</v>
      </c>
      <c r="AA28" s="97">
        <f t="shared" si="13"/>
        <v>4.6239176764608505</v>
      </c>
      <c r="AB28" s="97">
        <f t="shared" si="13"/>
        <v>3.8908787437935515</v>
      </c>
      <c r="AC28" s="97">
        <f t="shared" si="13"/>
        <v>25.195719372528703</v>
      </c>
      <c r="AD28" s="97">
        <f t="shared" si="13"/>
        <v>24.446395912599726</v>
      </c>
      <c r="AE28" s="97">
        <f t="shared" si="13"/>
        <v>15.438427778630462</v>
      </c>
      <c r="AF28" s="97">
        <f t="shared" si="13"/>
        <v>9.5401166261485777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1.0083150628504697E-2</v>
      </c>
      <c r="C29" s="69">
        <f>'Basic T2'!O29</f>
        <v>0.11126540155144744</v>
      </c>
      <c r="D29" s="69">
        <f>'Basic T2'!Z29</f>
        <v>0.47314131853634722</v>
      </c>
      <c r="E29" s="69">
        <f>'Basic T2'!AK29</f>
        <v>0.14154070735636973</v>
      </c>
      <c r="F29" s="69">
        <f>'Basic T2'!AV29</f>
        <v>0.22159115013400241</v>
      </c>
      <c r="G29" s="69">
        <f>'Basic T2'!BG29</f>
        <v>0.68636338098825767</v>
      </c>
      <c r="H29" s="69">
        <f>'Basic T2'!BR29</f>
        <v>0.67159766270496768</v>
      </c>
      <c r="I29" s="69">
        <f>'Basic T2'!CC29</f>
        <v>0.33459292509036126</v>
      </c>
      <c r="J29" s="69">
        <f>'Basic T2'!CN29</f>
        <v>0.18949402600349338</v>
      </c>
      <c r="K29" s="309">
        <f t="shared" si="12"/>
        <v>2.8396697229937518</v>
      </c>
      <c r="L29" s="97"/>
      <c r="M29" s="97">
        <f t="shared" si="0"/>
        <v>0.44790159048114242</v>
      </c>
      <c r="N29" s="97">
        <f t="shared" si="1"/>
        <v>0.70285362945931351</v>
      </c>
      <c r="O29" s="97">
        <f t="shared" si="2"/>
        <v>1.5666505868963521</v>
      </c>
      <c r="P29" s="97">
        <f t="shared" si="3"/>
        <v>1.5776232889133153</v>
      </c>
      <c r="Q29" s="97">
        <f t="shared" si="4"/>
        <v>2.4926243635222534</v>
      </c>
      <c r="R29" s="97">
        <f t="shared" si="5"/>
        <v>2.1368897616273661</v>
      </c>
      <c r="S29" s="97">
        <f t="shared" si="6"/>
        <v>2.1785177999499883</v>
      </c>
      <c r="T29" s="97">
        <f t="shared" si="7"/>
        <v>1.7769883154819026</v>
      </c>
      <c r="U29" s="97">
        <f t="shared" si="8"/>
        <v>1.8417729265836964</v>
      </c>
      <c r="V29" s="97">
        <f t="shared" si="9"/>
        <v>1.7948737266884218</v>
      </c>
      <c r="W29" s="97"/>
      <c r="X29" s="97">
        <f>IF($K29&gt;0,B29/$K29*100,0)</f>
        <v>0.3550818092279559</v>
      </c>
      <c r="Y29" s="97">
        <f t="shared" si="13"/>
        <v>3.9182515012395425</v>
      </c>
      <c r="Z29" s="97">
        <f t="shared" si="13"/>
        <v>16.661843266671625</v>
      </c>
      <c r="AA29" s="97">
        <f t="shared" si="13"/>
        <v>4.9844073840794749</v>
      </c>
      <c r="AB29" s="97">
        <f t="shared" si="13"/>
        <v>7.8034127821170554</v>
      </c>
      <c r="AC29" s="97">
        <f t="shared" si="13"/>
        <v>24.170535588365954</v>
      </c>
      <c r="AD29" s="97">
        <f t="shared" si="13"/>
        <v>23.650555459559879</v>
      </c>
      <c r="AE29" s="97">
        <f t="shared" si="13"/>
        <v>11.782811303055805</v>
      </c>
      <c r="AF29" s="97">
        <f t="shared" si="13"/>
        <v>6.6731009056826966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8.5340706143457162E-3</v>
      </c>
      <c r="C30" s="69">
        <f>'Basic T2'!O30</f>
        <v>7.5830632551983357E-2</v>
      </c>
      <c r="D30" s="69">
        <f>'Basic T2'!Z30</f>
        <v>0.1824555098061274</v>
      </c>
      <c r="E30" s="69">
        <f>'Basic T2'!AK30</f>
        <v>8.1931651743157974E-2</v>
      </c>
      <c r="F30" s="69">
        <f>'Basic T2'!AV30</f>
        <v>0.17934229168287455</v>
      </c>
      <c r="G30" s="69">
        <f>'Basic T2'!BG30</f>
        <v>1.1471936922349169</v>
      </c>
      <c r="H30" s="69">
        <f>'Basic T2'!BR30</f>
        <v>1.5612299406310455</v>
      </c>
      <c r="I30" s="69">
        <f>'Basic T2'!CC30</f>
        <v>1.2057607051087005</v>
      </c>
      <c r="J30" s="69">
        <f>'Basic T2'!CN30</f>
        <v>0.75417541756076689</v>
      </c>
      <c r="K30" s="309">
        <f t="shared" si="12"/>
        <v>5.1964539119339186</v>
      </c>
      <c r="L30" s="97"/>
      <c r="M30" s="97">
        <f t="shared" si="0"/>
        <v>0.37909022112969076</v>
      </c>
      <c r="N30" s="97">
        <f t="shared" si="1"/>
        <v>0.47901535041612153</v>
      </c>
      <c r="O30" s="97">
        <f t="shared" si="2"/>
        <v>0.60414092010500198</v>
      </c>
      <c r="P30" s="97">
        <f t="shared" si="3"/>
        <v>0.91321630577766311</v>
      </c>
      <c r="Q30" s="97">
        <f t="shared" si="4"/>
        <v>2.017377342860101</v>
      </c>
      <c r="R30" s="97">
        <f t="shared" si="5"/>
        <v>3.5716160323276758</v>
      </c>
      <c r="S30" s="97">
        <f t="shared" si="6"/>
        <v>5.06429281153369</v>
      </c>
      <c r="T30" s="97">
        <f t="shared" si="7"/>
        <v>6.4036700228097683</v>
      </c>
      <c r="U30" s="97">
        <f t="shared" si="8"/>
        <v>7.330151220349121</v>
      </c>
      <c r="V30" s="97">
        <f t="shared" si="9"/>
        <v>3.2845293672548634</v>
      </c>
      <c r="W30" s="97"/>
      <c r="X30" s="97">
        <f t="shared" si="10"/>
        <v>0.16422873673038438</v>
      </c>
      <c r="Y30" s="97">
        <f t="shared" si="13"/>
        <v>1.4592765342887866</v>
      </c>
      <c r="Z30" s="97">
        <f t="shared" si="13"/>
        <v>3.5111542005040999</v>
      </c>
      <c r="AA30" s="97">
        <f t="shared" si="13"/>
        <v>1.5766838912012249</v>
      </c>
      <c r="AB30" s="97">
        <f t="shared" si="13"/>
        <v>3.4512437658882322</v>
      </c>
      <c r="AC30" s="97">
        <f t="shared" si="13"/>
        <v>22.076471987951795</v>
      </c>
      <c r="AD30" s="97">
        <f t="shared" si="13"/>
        <v>30.044141006342844</v>
      </c>
      <c r="AE30" s="97">
        <f t="shared" si="13"/>
        <v>23.203529282528805</v>
      </c>
      <c r="AF30" s="97">
        <f t="shared" si="13"/>
        <v>14.513270594563824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1.196024858669196E-2</v>
      </c>
      <c r="C31" s="69">
        <f>'Basic T2'!O31</f>
        <v>7.8129800275049732E-2</v>
      </c>
      <c r="D31" s="69">
        <f>'Basic T2'!Z31</f>
        <v>0.2709307627147346</v>
      </c>
      <c r="E31" s="69">
        <f>'Basic T2'!AK31</f>
        <v>0.12223087334143486</v>
      </c>
      <c r="F31" s="69">
        <f>'Basic T2'!AV31</f>
        <v>0.19558264876322523</v>
      </c>
      <c r="G31" s="69">
        <f>'Basic T2'!BG31</f>
        <v>1.0898189643418523</v>
      </c>
      <c r="H31" s="69">
        <f>'Basic T2'!BR31</f>
        <v>1.6876069014216828</v>
      </c>
      <c r="I31" s="69">
        <f>'Basic T2'!CC31</f>
        <v>1.4044646808482169</v>
      </c>
      <c r="J31" s="69">
        <f>'Basic T2'!CN31</f>
        <v>1.0005419823133919</v>
      </c>
      <c r="K31" s="309">
        <f t="shared" si="12"/>
        <v>5.8612668626062803</v>
      </c>
      <c r="L31" s="97"/>
      <c r="M31" s="97">
        <f t="shared" si="0"/>
        <v>0.53128377844372188</v>
      </c>
      <c r="N31" s="97">
        <f t="shared" si="1"/>
        <v>0.49353898810007579</v>
      </c>
      <c r="O31" s="97">
        <f t="shared" si="2"/>
        <v>0.89709738250794557</v>
      </c>
      <c r="P31" s="97">
        <f t="shared" si="3"/>
        <v>1.3623944376803574</v>
      </c>
      <c r="Q31" s="97">
        <f t="shared" si="4"/>
        <v>2.2000611265143815</v>
      </c>
      <c r="R31" s="97">
        <f t="shared" si="5"/>
        <v>3.3929883957041782</v>
      </c>
      <c r="S31" s="97">
        <f t="shared" si="6"/>
        <v>5.4742323838024678</v>
      </c>
      <c r="T31" s="97">
        <f t="shared" si="7"/>
        <v>7.4589662250040076</v>
      </c>
      <c r="U31" s="97">
        <f t="shared" si="8"/>
        <v>9.7246925077269548</v>
      </c>
      <c r="V31" s="97">
        <f t="shared" si="9"/>
        <v>3.7047385516757987</v>
      </c>
      <c r="W31" s="97"/>
      <c r="X31" s="97">
        <f t="shared" si="10"/>
        <v>0.20405569080971167</v>
      </c>
      <c r="Y31" s="97">
        <f t="shared" si="13"/>
        <v>1.3329848666932802</v>
      </c>
      <c r="Z31" s="97">
        <f t="shared" si="13"/>
        <v>4.6223925486692838</v>
      </c>
      <c r="AA31" s="97">
        <f t="shared" si="13"/>
        <v>2.0854002420746882</v>
      </c>
      <c r="AB31" s="97">
        <f t="shared" si="13"/>
        <v>3.3368664718374066</v>
      </c>
      <c r="AC31" s="97">
        <f t="shared" si="13"/>
        <v>18.593573537739445</v>
      </c>
      <c r="AD31" s="97">
        <f t="shared" si="13"/>
        <v>28.792527980397548</v>
      </c>
      <c r="AE31" s="97">
        <f t="shared" si="13"/>
        <v>23.961793819838213</v>
      </c>
      <c r="AF31" s="97">
        <f t="shared" si="13"/>
        <v>17.07040484194042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8.8746143887046775E-5</v>
      </c>
      <c r="C32" s="69">
        <f>'Basic T2'!O32</f>
        <v>2.7988642451603325E-2</v>
      </c>
      <c r="D32" s="69">
        <f>'Basic T2'!Z32</f>
        <v>9.1213832673455897E-2</v>
      </c>
      <c r="E32" s="69">
        <f>'Basic T2'!AK32</f>
        <v>6.1932403042369168E-2</v>
      </c>
      <c r="F32" s="69">
        <f>'Basic T2'!AV32</f>
        <v>7.8818951129608586E-2</v>
      </c>
      <c r="G32" s="69">
        <f>'Basic T2'!BG32</f>
        <v>0.3677135184574804</v>
      </c>
      <c r="H32" s="69">
        <f>'Basic T2'!BR32</f>
        <v>0.63060604520848018</v>
      </c>
      <c r="I32" s="69">
        <f>'Basic T2'!CC32</f>
        <v>0.7646879211447275</v>
      </c>
      <c r="J32" s="69">
        <f>'Basic T2'!CN32</f>
        <v>0.57709315487330504</v>
      </c>
      <c r="K32" s="309">
        <f t="shared" si="12"/>
        <v>2.6001432151249171</v>
      </c>
      <c r="L32" s="97"/>
      <c r="M32" s="97">
        <f t="shared" si="0"/>
        <v>3.9421744711128359E-3</v>
      </c>
      <c r="N32" s="97">
        <f t="shared" si="1"/>
        <v>0.17680176098274736</v>
      </c>
      <c r="O32" s="97">
        <f t="shared" si="2"/>
        <v>0.30202436120564174</v>
      </c>
      <c r="P32" s="97">
        <f t="shared" si="3"/>
        <v>0.69030318699767634</v>
      </c>
      <c r="Q32" s="97">
        <f t="shared" si="4"/>
        <v>0.88661500142999239</v>
      </c>
      <c r="R32" s="97">
        <f t="shared" si="5"/>
        <v>1.1448210591777015</v>
      </c>
      <c r="S32" s="97">
        <f t="shared" si="6"/>
        <v>2.0455498440980198</v>
      </c>
      <c r="T32" s="97">
        <f t="shared" si="7"/>
        <v>4.0611782227533766</v>
      </c>
      <c r="U32" s="97">
        <f t="shared" si="8"/>
        <v>5.6090134933479696</v>
      </c>
      <c r="V32" s="97">
        <f t="shared" si="9"/>
        <v>1.6434758960400211</v>
      </c>
      <c r="W32" s="97"/>
      <c r="X32" s="97">
        <f t="shared" si="10"/>
        <v>3.4131252221344735E-3</v>
      </c>
      <c r="Y32" s="97">
        <f t="shared" si="13"/>
        <v>1.076426955592086</v>
      </c>
      <c r="Z32" s="97">
        <f t="shared" si="13"/>
        <v>3.5080311016281374</v>
      </c>
      <c r="AA32" s="97">
        <f t="shared" si="13"/>
        <v>2.3818843009150861</v>
      </c>
      <c r="AB32" s="97">
        <f t="shared" si="13"/>
        <v>3.0313311463431041</v>
      </c>
      <c r="AC32" s="97">
        <f t="shared" si="13"/>
        <v>14.142048650186162</v>
      </c>
      <c r="AD32" s="97">
        <f t="shared" si="13"/>
        <v>24.252742754332644</v>
      </c>
      <c r="AE32" s="97">
        <f t="shared" si="13"/>
        <v>29.409453936866708</v>
      </c>
      <c r="AF32" s="97">
        <f t="shared" si="13"/>
        <v>22.194668028913942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9.7668459761285891E-3</v>
      </c>
      <c r="C33" s="69">
        <f>'Basic T2'!O33</f>
        <v>0.29637092862330722</v>
      </c>
      <c r="D33" s="69">
        <f>'Basic T2'!Z33</f>
        <v>1.0580249347633339</v>
      </c>
      <c r="E33" s="69">
        <f>'Basic T2'!AK33</f>
        <v>0.48517472597851169</v>
      </c>
      <c r="F33" s="69">
        <f>'Basic T2'!AV33</f>
        <v>0.48065710187442534</v>
      </c>
      <c r="G33" s="69">
        <f>'Basic T2'!BG33</f>
        <v>2.2506676880677463</v>
      </c>
      <c r="H33" s="69">
        <f>'Basic T2'!BR33</f>
        <v>3.8660666805943706</v>
      </c>
      <c r="I33" s="69">
        <f>'Basic T2'!CC33</f>
        <v>3.1082906202825993</v>
      </c>
      <c r="J33" s="69">
        <f>'Basic T2'!CN33</f>
        <v>1.8993042964387077</v>
      </c>
      <c r="K33" s="309">
        <f t="shared" ref="K33" si="14">SUM(B33:J33)</f>
        <v>13.454323822599129</v>
      </c>
      <c r="L33" s="97"/>
      <c r="M33" s="97">
        <f t="shared" si="0"/>
        <v>0.43385108562452163</v>
      </c>
      <c r="N33" s="97">
        <f t="shared" si="1"/>
        <v>1.872148753741758</v>
      </c>
      <c r="O33" s="97">
        <f t="shared" si="2"/>
        <v>3.5032987398470392</v>
      </c>
      <c r="P33" s="97">
        <f t="shared" si="3"/>
        <v>5.407793709612192</v>
      </c>
      <c r="Q33" s="97">
        <f t="shared" si="4"/>
        <v>5.4067935560949385</v>
      </c>
      <c r="R33" s="97">
        <f t="shared" si="5"/>
        <v>7.0071173268781681</v>
      </c>
      <c r="S33" s="97">
        <f t="shared" si="6"/>
        <v>12.540685513326913</v>
      </c>
      <c r="T33" s="97">
        <f t="shared" si="7"/>
        <v>16.507809039514232</v>
      </c>
      <c r="U33" s="97">
        <f t="shared" si="8"/>
        <v>18.460145189275881</v>
      </c>
      <c r="V33" s="97">
        <f t="shared" si="9"/>
        <v>8.5040919174509391</v>
      </c>
      <c r="W33" s="97"/>
      <c r="X33" s="97">
        <f t="shared" ref="X33" si="15">IF($K33&gt;0,B33/$K33*100,0)</f>
        <v>7.2592618587961219E-2</v>
      </c>
      <c r="Y33" s="97">
        <f t="shared" ref="Y33" si="16">IF($K33&gt;0,C33/$K33*100,0)</f>
        <v>2.202793187759426</v>
      </c>
      <c r="Z33" s="97">
        <f t="shared" ref="Z33" si="17">IF($K33&gt;0,D33/$K33*100,0)</f>
        <v>7.8638283775077369</v>
      </c>
      <c r="AA33" s="97">
        <f t="shared" ref="AA33" si="18">IF($K33&gt;0,E33/$K33*100,0)</f>
        <v>3.6060877705616634</v>
      </c>
      <c r="AB33" s="97">
        <f t="shared" ref="AB33" si="19">IF($K33&gt;0,F33/$K33*100,0)</f>
        <v>3.5725102815428684</v>
      </c>
      <c r="AC33" s="97">
        <f t="shared" ref="AC33" si="20">IF($K33&gt;0,G33/$K33*100,0)</f>
        <v>16.728211077299303</v>
      </c>
      <c r="AD33" s="97">
        <f t="shared" ref="AD33" si="21">IF($K33&gt;0,H33/$K33*100,0)</f>
        <v>28.734752720166934</v>
      </c>
      <c r="AE33" s="97">
        <f t="shared" ref="AE33" si="22">IF($K33&gt;0,I33/$K33*100,0)</f>
        <v>23.102540575555544</v>
      </c>
      <c r="AF33" s="97">
        <f>IF($K33&gt;0,J33/$K33*100,0)</f>
        <v>14.116683391018583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2.2511977726342143</v>
      </c>
      <c r="C35" s="310">
        <f t="shared" ref="C35:K35" si="24">SUM(C8:C33)</f>
        <v>15.830522442779579</v>
      </c>
      <c r="D35" s="310">
        <f t="shared" si="24"/>
        <v>30.200819665454205</v>
      </c>
      <c r="E35" s="310">
        <f t="shared" si="24"/>
        <v>8.9717683778530262</v>
      </c>
      <c r="F35" s="310">
        <f t="shared" si="24"/>
        <v>8.8898733951584479</v>
      </c>
      <c r="G35" s="310">
        <f t="shared" si="24"/>
        <v>32.119737448016593</v>
      </c>
      <c r="H35" s="310">
        <f t="shared" si="24"/>
        <v>30.828192577558255</v>
      </c>
      <c r="I35" s="310">
        <f t="shared" si="24"/>
        <v>18.829213573057334</v>
      </c>
      <c r="J35" s="310">
        <f t="shared" si="24"/>
        <v>10.28867474748832</v>
      </c>
      <c r="K35" s="310">
        <f t="shared" si="24"/>
        <v>158.20999999999998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1.4229174973985301</v>
      </c>
      <c r="Y35" s="98">
        <f t="shared" ref="Y35:AG35" si="26">IF($K35&gt;0,C35/$K35*100,0)</f>
        <v>10.006018862764416</v>
      </c>
      <c r="Z35" s="98">
        <f t="shared" si="26"/>
        <v>19.089071275806972</v>
      </c>
      <c r="AA35" s="98">
        <f t="shared" si="26"/>
        <v>5.6707972807363802</v>
      </c>
      <c r="AB35" s="98">
        <f t="shared" si="26"/>
        <v>5.6190338127542185</v>
      </c>
      <c r="AC35" s="98">
        <f t="shared" si="26"/>
        <v>20.301964128700206</v>
      </c>
      <c r="AD35" s="98">
        <f t="shared" si="26"/>
        <v>19.485615686466254</v>
      </c>
      <c r="AE35" s="98">
        <f t="shared" si="26"/>
        <v>11.901405456707753</v>
      </c>
      <c r="AF35" s="98">
        <f t="shared" si="26"/>
        <v>6.5031759986652684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automation\Data\Results\Workbooks\LEPs\WO_LEP\[WO_LEP_MainTables.Main.xlsm]Manager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automation\Data\Results\Workbooks\LEPs\WO_LEP\[WO_LEP_MainTables.Main.xlsm]Manager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automation\Data\Results\Workbooks\LEPs\WO_LEP\[WO_LEP_MainTables.Main.xlsm]Manager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automation\Data\Results\Workbooks\LEPs\WO_LEP\[WO_LEP_MainTables.Main.xlsm]Manager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automation\Data\Results\Workbooks\LEPs\WO_LEP\[WO_LEP_MainTables.Main.xlsm]Manager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automation\Data\Results\Workbooks\LEPs\WO_LEP\[WO_LEP_MainTables.Main.xlsm]Manager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automation\Data\Results\Workbooks\LEPs\WO_LEP\[WO_LEP_MainTables.Main.xlsm]Manager</v>
      </c>
      <c r="Y79" s="91" t="str">
        <f ca="1">CELL("filename")</f>
        <v>M:\IE\Projects\Nuffield via NFER AI and automation\Data\Results\Workbooks\LEPs\WO_LEP\[WO_LEP_MainTables.Main.xlsm]Manager</v>
      </c>
      <c r="AW79" s="91" t="str">
        <f ca="1">CELL("filename")</f>
        <v>M:\IE\Projects\Nuffield via NFER AI and automation\Data\Results\Workbooks\LEPs\WO_LEP\[WO_LEP_MainTables.Main.xlsm]Manager</v>
      </c>
      <c r="BU79" s="91" t="str">
        <f ca="1">CELL("filename")</f>
        <v>M:\IE\Projects\Nuffield via NFER AI and automation\Data\Results\Workbooks\LEPs\WO_LEP\[WO_LEP_MainTables.Main.xlsm]Manager</v>
      </c>
      <c r="CS79" s="91" t="str">
        <f ca="1">CELL("filename")</f>
        <v>M:\IE\Projects\Nuffield via NFER AI and automation\Data\Results\Workbooks\LEPs\WO_LEP\[WO_LEP_MainTables.Main.xlsm]Manager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automation\Data\Results\Workbooks\LEPs\WO_LEP\[WO_LEP_MainTables.Main.xlsm]Manager</v>
      </c>
      <c r="Y96" s="91" t="str">
        <f ca="1">CELL("filename")</f>
        <v>M:\IE\Projects\Nuffield via NFER AI and automation\Data\Results\Workbooks\LEPs\WO_LEP\[WO_LEP_MainTables.Main.xlsm]Manager</v>
      </c>
      <c r="AW96" s="91" t="str">
        <f ca="1">CELL("filename")</f>
        <v>M:\IE\Projects\Nuffield via NFER AI and automation\Data\Results\Workbooks\LEPs\WO_LEP\[WO_LEP_MainTables.Main.xlsm]Manager</v>
      </c>
      <c r="BU96" s="91" t="str">
        <f ca="1">CELL("filename")</f>
        <v>M:\IE\Projects\Nuffield via NFER AI and automation\Data\Results\Workbooks\LEPs\WO_LEP\[WO_LEP_MainTables.Main.xlsm]Manager</v>
      </c>
      <c r="CS96" s="91" t="str">
        <f ca="1">CELL("filename")</f>
        <v>M:\IE\Projects\Nuffield via NFER AI and automation\Data\Results\Workbooks\LEPs\WO_LEP\[WO_LEP_MainTables.Main.xlsm]Manager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F8629EF-8890-4DD2-8FCF-53382BAB1F15}"/>
</file>

<file path=customXml/itemProps2.xml><?xml version="1.0" encoding="utf-8"?>
<ds:datastoreItem xmlns:ds="http://schemas.openxmlformats.org/officeDocument/2006/customXml" ds:itemID="{FDA1EECE-2FAA-4B7D-B886-76B65F47638B}"/>
</file>

<file path=customXml/itemProps3.xml><?xml version="1.0" encoding="utf-8"?>
<ds:datastoreItem xmlns:ds="http://schemas.openxmlformats.org/officeDocument/2006/customXml" ds:itemID="{D7C59A1D-4EC5-438E-A0A3-62B9936A42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