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H_LEP\"/>
    </mc:Choice>
  </mc:AlternateContent>
  <xr:revisionPtr revIDLastSave="0" documentId="13_ncr:1_{915805CE-908C-4079-9352-F3B1ADDF115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6" i="44" l="1"/>
  <c r="A1" i="44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<sst xmlns="http://schemas.openxmlformats.org/spreadsheetml/2006/main" count="2355" uniqueCount="531">
  <si>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</si>
  <si>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</si>
  <si>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</si>
  <si>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</si>
  <si>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</si>
  <si>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</si>
  <si>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</si>
  <si>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</si>
  <si>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</si>
  <si>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</si>
  <si>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</si>
  <si>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</si>
  <si>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</si>
  <si>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</si>
  <si>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</si>
  <si>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</si>
  <si>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</si>
  <si>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</si>
  <si>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</si>
  <si>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</si>
  <si>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</si>
  <si>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</si>
  <si>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</si>
  <si>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</si>
  <si>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</si>
  <si>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</si>
  <si>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</si>
  <si>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</si>
  <si>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</si>
  <si>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</si>
  <si>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</si>
  <si>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</si>
  <si>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</si>
  <si>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</si>
  <si>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</si>
  <si>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</si>
  <si>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</si>
  <si>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</si>
  <si>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</si>
  <si>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</si>
  <si>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</si>
  <si>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</si>
  <si>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</si>
  <si>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</si>
  <si>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</si>
  <si>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</si>
  <si>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</si>
  <si>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</si>
  <si>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</si>
  <si>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</si>
  <si>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</si>
  <si>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</si>
  <si>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</si>
  <si>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</si>
  <si>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</si>
  <si>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</si>
  <si>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</si>
  <si>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</si>
  <si>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</si>
  <si>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</si>
  <si>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</si>
  <si>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</si>
  <si>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</si>
  <si>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</si>
  <si>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</si>
  <si>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</si>
  <si>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</si>
  <si>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</si>
  <si>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</si>
  <si>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</si>
  <si>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</si>
  <si>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</si>
  <si>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</si>
  <si>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</si>
  <si>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</si>
  <si>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</si>
  <si>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</si>
  <si>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</si>
  <si>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</si>
  <si>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</si>
  <si>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</si>
  <si>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</si>
  <si>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</si>
  <si>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</si>
  <si>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</si>
  <si>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</si>
  <si>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</si>
  <si>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</si>
  <si>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</si>
  <si>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</si>
  <si>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</si>
  <si>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</si>
  <si>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</si>
  <si>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</si>
  <si>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</si>
  <si>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</si>
  <si>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</si>
  <si>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</si>
  <si>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</si>
  <si>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</si>
  <si>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</si>
  <si>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</si>
  <si>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</si>
  <si>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</si>
  <si>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</si>
  <si>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</si>
  <si>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</si>
  <si>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</si>
  <si>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</si>
  <si>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</si>
  <si>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</si>
  <si>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</si>
  <si>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</si>
  <si>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</si>
  <si>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</si>
  <si>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</si>
  <si>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</si>
  <si>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</si>
  <si>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</si>
  <si>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</si>
  <si>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</si>
  <si>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</si>
  <si>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</si>
  <si>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</si>
  <si>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</si>
  <si>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</si>
  <si>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</si>
  <si>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</si>
  <si>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</si>
  <si>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</si>
  <si>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</si>
  <si>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</si>
  <si>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</si>
  <si>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</si>
  <si>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</si>
  <si>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</si>
  <si>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</si>
  <si>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</si>
  <si>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</si>
  <si>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</si>
  <si>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</si>
  <si>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</si>
  <si>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</si>
  <si>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</si>
  <si>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</si>
  <si>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</si>
  <si>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</si>
  <si>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</si>
  <si>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</si>
  <si>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</si>
  <si>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</si>
  <si>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</si>
  <si>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</si>
  <si>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</si>
  <si>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</si>
  <si>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</si>
  <si>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</si>
  <si>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</si>
  <si>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</si>
  <si>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</si>
  <si>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</si>
  <si>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</si>
  <si>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</si>
  <si>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</si>
  <si>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</si>
  <si>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</si>
  <si>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</si>
  <si>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</si>
  <si>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</si>
  <si>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</si>
  <si>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</si>
  <si>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</si>
  <si>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</si>
  <si>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</si>
  <si>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</si>
  <si>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</si>
  <si>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</si>
  <si>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</si>
  <si>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</si>
  <si>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</si>
  <si>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</si>
  <si>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</si>
  <si>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</si>
  <si>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</si>
  <si>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</si>
  <si>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</si>
  <si>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</si>
  <si>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</si>
  <si>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</si>
  <si>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</si>
  <si>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</si>
  <si>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</si>
  <si>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</si>
  <si>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</si>
  <si>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</si>
  <si>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</si>
  <si>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</si>
  <si>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</si>
  <si>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</si>
  <si>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</si>
  <si>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</si>
  <si>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</si>
  <si>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</si>
  <si>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</si>
  <si>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</si>
  <si>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</si>
  <si>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</si>
  <si>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</si>
  <si>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</si>
  <si>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</si>
  <si>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</si>
  <si>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</si>
  <si>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</si>
  <si>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</si>
  <si>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</si>
  <si>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</si>
  <si>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</si>
  <si>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</si>
  <si>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</si>
  <si>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</si>
  <si>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</si>
  <si>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</si>
  <si>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</si>
  <si>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</si>
  <si>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</si>
  <si>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</si>
  <si>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</si>
  <si>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</si>
  <si>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</si>
  <si>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</si>
  <si>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</si>
  <si>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</si>
  <si>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</si>
  <si>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</si>
  <si>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</si>
  <si>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</si>
  <si>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</si>
  <si>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</si>
  <si>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</si>
  <si>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</si>
  <si>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</si>
  <si>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</si>
  <si>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</si>
  <si>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</si>
  <si>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</si>
  <si>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</si>
  <si>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</si>
  <si>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</si>
  <si>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</si>
  <si>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</si>
  <si>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</si>
  <si>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</si>
  <si>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</si>
  <si>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</si>
  <si>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</si>
  <si>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</si>
  <si>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</si>
  <si>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</si>
  <si>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</si>
  <si>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</si>
  <si>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</si>
  <si>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</si>
  <si>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</si>
  <si>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</si>
  <si>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</si>
  <si>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</si>
  <si>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</si>
  <si>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</si>
  <si>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</si>
  <si>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</si>
  <si>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</si>
  <si>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</si>
  <si>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</si>
  <si>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</si>
  <si>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</si>
  <si>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</si>
  <si>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</si>
  <si>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</si>
  <si>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</si>
  <si>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</si>
  <si>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</si>
  <si>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</si>
  <si>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</si>
  <si>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</si>
  <si>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</si>
  <si>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</si>
  <si>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</si>
  <si>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</si>
  <si>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</si>
  <si>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</si>
  <si>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</si>
  <si>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</si>
  <si>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</si>
  <si>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</si>
  <si>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</si>
  <si>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</si>
  <si>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</si>
  <si>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</si>
  <si>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</si>
  <si>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</si>
  <si>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</si>
  <si>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</si>
  <si>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</si>
  <si>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</si>
  <si>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</si>
  <si>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</si>
  <si>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</si>
  <si>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</si>
  <si>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</si>
  <si>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</si>
  <si>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</si>
  <si>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</si>
  <si>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</si>
  <si>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</si>
  <si>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</si>
  <si>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</si>
  <si>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</si>
  <si>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</si>
  <si>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</si>
  <si>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</si>
  <si>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</si>
  <si>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</si>
  <si>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</si>
  <si>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</si>
  <si>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</si>
  <si>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</si>
  <si>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</si>
  <si>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</si>
  <si>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</si>
  <si>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</si>
  <si>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</si>
  <si>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</si>
  <si>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</si>
  <si>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</si>
  <si>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</si>
  <si>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</si>
  <si>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</si>
  <si>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</si>
  <si>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</si>
  <si>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</si>
  <si>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</si>
  <si>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</si>
  <si>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</si>
  <si>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</si>
  <si>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</si>
  <si>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</si>
  <si>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</si>
  <si>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</si>
  <si>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</si>
  <si>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</si>
  <si>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</si>
  <si>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</si>
  <si>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</si>
  <si>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</si>
  <si>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</si>
  <si>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</si>
  <si>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</si>
  <si>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</si>
  <si>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</si>
  <si>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</si>
  <si>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</si>
  <si>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</si>
  <si>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</si>
  <si>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</si>
  <si>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</si>
  <si>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</si>
  <si>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</si>
  <si>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</si>
  <si>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</si>
  <si>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</si>
  <si>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</si>
  <si>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</si>
  <si>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</si>
  <si>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</si>
  <si>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</si>
  <si>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</si>
  <si>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</si>
  <si>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</si>
  <si>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</si>
  <si>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</si>
  <si>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</si>
  <si>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</si>
  <si>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</si>
  <si>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</si>
  <si>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</si>
  <si>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</si>
  <si>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</si>
  <si>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</si>
  <si>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</si>
  <si>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</si>
  <si>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</si>
  <si>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</si>
  <si>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</si>
  <si>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</si>
  <si>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</si>
  <si>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</si>
  <si>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</si>
  <si>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</si>
  <si>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</si>
  <si>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</si>
  <si>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</si>
  <si>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</si>
  <si>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</si>
  <si>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</si>
  <si>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</si>
  <si>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</si>
  <si>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</si>
  <si>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</si>
  <si>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</si>
  <si>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</si>
  <si>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</si>
  <si>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</si>
  <si>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</si>
  <si>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</si>
  <si>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</si>
  <si>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</si>
  <si>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</si>
  <si>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</si>
  <si>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</si>
  <si>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</si>
  <si>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</si>
  <si>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</si>
  <si>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</si>
  <si>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</si>
  <si>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</si>
  <si>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</si>
  <si>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</si>
  <si>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</si>
  <si>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</si>
  <si>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</si>
  <si>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</si>
  <si>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</si>
  <si>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</si>
  <si>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</si>
  <si>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</si>
  <si>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</si>
  <si>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</si>
  <si>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</si>
  <si>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</si>
  <si>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</si>
  <si>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</si>
  <si>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</si>
  <si>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</si>
  <si>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</si>
  <si>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</si>
  <si>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</si>
  <si>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</si>
  <si>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</si>
  <si>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</si>
  <si>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</si>
  <si>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</si>
  <si>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</si>
  <si>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</si>
  <si>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</si>
  <si>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</si>
  <si>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</si>
  <si>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</si>
  <si>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</si>
  <si>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</si>
  <si>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</si>
  <si>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</si>
  <si>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</si>
  <si>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</si>
  <si>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</si>
  <si>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</si>
  <si>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</si>
  <si>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</si>
  <si>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</si>
  <si>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</si>
  <si>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</si>
  <si>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</si>
  <si>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</si>
  <si>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</si>
  <si>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</si>
  <si>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</si>
  <si>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</si>
  <si>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</si>
  <si>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</si>
  <si>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</si>
  <si>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</si>
  <si>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</si>
  <si>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</si>
  <si>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</si>
  <si>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</si>
  <si>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</si>
  <si>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</si>
  <si>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</si>
  <si>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</si>
  <si>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</si>
  <si>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</si>
  <si>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</si>
  <si>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</si>
  <si>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</si>
  <si>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</si>
  <si>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</si>
  <si>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</si>
  <si>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</si>
  <si>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</si>
  <si>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</si>
  <si>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</si>
  <si>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</si>
  <si>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</si>
  <si>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</si>
  <si>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</si>
  <si>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</si>
  <si>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</si>
  <si>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</si>
  <si>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</si>
  <si>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</si>
  <si>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</si>
  <si>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</si>
  <si>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</si>
  <si>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</si>
  <si>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</si>
  <si>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</si>
  <si>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</si>
  <si>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</si>
  <si>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</si>
  <si>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</si>
  <si>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</si>
  <si>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</si>
  <si>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</si>
  <si>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</si>
  <si>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</si>
  <si>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</si>
  <si>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</si>
  <si>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automation/Data/Results/Workbooks/LEPs/CH_LEP/CH_LEP_Database.Main.xlsx</t>
  </si>
  <si>
    <t>3. Cheshire and Warrington</t>
  </si>
  <si>
    <t>28-02-2024 09:51:15</t>
  </si>
  <si>
    <t>Cheshire and Warrington</t>
  </si>
  <si>
    <t>29 02 2024 03:48:20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</si>
</sst>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0.58371587574732597</c:v>
                </c:pt>
                <c:pt idx="2">
                  <c:v>0.82950137456028195</c:v>
                </c:pt>
                <c:pt idx="3">
                  <c:v>-1.587211549533396</c:v>
                </c:pt>
                <c:pt idx="4">
                  <c:v>1.7871276895253807E-2</c:v>
                </c:pt>
                <c:pt idx="5">
                  <c:v>-6.4454930802892996E-2</c:v>
                </c:pt>
                <c:pt idx="7">
                  <c:v>-3.1960662680213803</c:v>
                </c:pt>
                <c:pt idx="8">
                  <c:v>1.8457830724693203</c:v>
                </c:pt>
                <c:pt idx="9">
                  <c:v>-3.0181936601811898</c:v>
                </c:pt>
                <c:pt idx="10">
                  <c:v>4.2786309066328743</c:v>
                </c:pt>
                <c:pt idx="11">
                  <c:v>-1.27546302620406</c:v>
                </c:pt>
                <c:pt idx="12">
                  <c:v>3.5008824401888017</c:v>
                </c:pt>
                <c:pt idx="13">
                  <c:v>-5.9526564196734411</c:v>
                </c:pt>
                <c:pt idx="14">
                  <c:v>0.30110949998738423</c:v>
                </c:pt>
                <c:pt idx="15">
                  <c:v>0.20312053164328603</c:v>
                </c:pt>
                <c:pt idx="17">
                  <c:v>-1.3774894907023327</c:v>
                </c:pt>
                <c:pt idx="18">
                  <c:v>3.0375410466848995</c:v>
                </c:pt>
                <c:pt idx="19">
                  <c:v>1.300630740009967</c:v>
                </c:pt>
                <c:pt idx="20">
                  <c:v>0.95090292780288799</c:v>
                </c:pt>
                <c:pt idx="22">
                  <c:v>2.5193956062666167</c:v>
                </c:pt>
                <c:pt idx="24">
                  <c:v>1.3450261173704181</c:v>
                </c:pt>
                <c:pt idx="25">
                  <c:v>0.77008110083374159</c:v>
                </c:pt>
                <c:pt idx="26">
                  <c:v>0.24052203751503409</c:v>
                </c:pt>
                <c:pt idx="27">
                  <c:v>1.1267906830109142</c:v>
                </c:pt>
                <c:pt idx="29">
                  <c:v>0.95592075913779606</c:v>
                </c:pt>
                <c:pt idx="30">
                  <c:v>-2.724403802611175</c:v>
                </c:pt>
                <c:pt idx="31">
                  <c:v>7.3260352311359744</c:v>
                </c:pt>
                <c:pt idx="32">
                  <c:v>2.006641065906134</c:v>
                </c:pt>
                <c:pt idx="33">
                  <c:v>1.1593818224175045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0.5988809428255637</c:v>
                </c:pt>
                <c:pt idx="2">
                  <c:v>1.4931549622540174</c:v>
                </c:pt>
                <c:pt idx="3">
                  <c:v>1.1320513372612862</c:v>
                </c:pt>
                <c:pt idx="4">
                  <c:v>-4.6795967250101711E-3</c:v>
                </c:pt>
                <c:pt idx="5">
                  <c:v>1.193023481913924</c:v>
                </c:pt>
                <c:pt idx="7">
                  <c:v>-0.10810549456458096</c:v>
                </c:pt>
                <c:pt idx="8">
                  <c:v>-2.6832671821241938E-3</c:v>
                </c:pt>
                <c:pt idx="9">
                  <c:v>0.75324113012715799</c:v>
                </c:pt>
                <c:pt idx="10">
                  <c:v>0.67777366996513155</c:v>
                </c:pt>
                <c:pt idx="11">
                  <c:v>1.0830932323219633</c:v>
                </c:pt>
                <c:pt idx="12">
                  <c:v>-0.17861218275063706</c:v>
                </c:pt>
                <c:pt idx="13">
                  <c:v>1.0833794450863632</c:v>
                </c:pt>
                <c:pt idx="14">
                  <c:v>8.5690976942642827E-2</c:v>
                </c:pt>
                <c:pt idx="15">
                  <c:v>0.52853803439634195</c:v>
                </c:pt>
                <c:pt idx="17">
                  <c:v>1.7870186121661913</c:v>
                </c:pt>
                <c:pt idx="18">
                  <c:v>0.55572892666280183</c:v>
                </c:pt>
                <c:pt idx="19">
                  <c:v>0.17473442940045825</c:v>
                </c:pt>
                <c:pt idx="20">
                  <c:v>0.65927500070215306</c:v>
                </c:pt>
                <c:pt idx="22">
                  <c:v>-3.0481352595701505E-2</c:v>
                </c:pt>
                <c:pt idx="24">
                  <c:v>-0.47361140674349045</c:v>
                </c:pt>
                <c:pt idx="25">
                  <c:v>0.37589750077249295</c:v>
                </c:pt>
                <c:pt idx="26">
                  <c:v>-0.63837258605872194</c:v>
                </c:pt>
                <c:pt idx="27">
                  <c:v>-0.39332989381362093</c:v>
                </c:pt>
                <c:pt idx="29">
                  <c:v>0.41516849045108994</c:v>
                </c:pt>
                <c:pt idx="30">
                  <c:v>-0.48490054327363641</c:v>
                </c:pt>
                <c:pt idx="31">
                  <c:v>-3.928804124325691</c:v>
                </c:pt>
                <c:pt idx="32">
                  <c:v>0.47111786263700495</c:v>
                </c:pt>
                <c:pt idx="33">
                  <c:v>0.13195942157449014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6.8150000000000093</c:v>
                </c:pt>
                <c:pt idx="1">
                  <c:v>5.5849999999999973</c:v>
                </c:pt>
                <c:pt idx="2">
                  <c:v>5.7140000000000084</c:v>
                </c:pt>
                <c:pt idx="3">
                  <c:v>6.2240000000000011</c:v>
                </c:pt>
                <c:pt idx="4">
                  <c:v>6.7829999999999844</c:v>
                </c:pt>
                <c:pt idx="5">
                  <c:v>4.7970000000000148</c:v>
                </c:pt>
                <c:pt idx="6">
                  <c:v>5.4619999999999997</c:v>
                </c:pt>
                <c:pt idx="7">
                  <c:v>5.273000000000005</c:v>
                </c:pt>
                <c:pt idx="8">
                  <c:v>4.420000000000007</c:v>
                </c:pt>
                <c:pt idx="9">
                  <c:v>5.3100000000000014</c:v>
                </c:pt>
                <c:pt idx="10">
                  <c:v>5.2980000000000089</c:v>
                </c:pt>
                <c:pt idx="11">
                  <c:v>5.3449999999999998</c:v>
                </c:pt>
                <c:pt idx="12">
                  <c:v>5.3870000000000049</c:v>
                </c:pt>
                <c:pt idx="13">
                  <c:v>5.4550000000000196</c:v>
                </c:pt>
                <c:pt idx="14">
                  <c:v>5.4980000000000091</c:v>
                </c:pt>
                <c:pt idx="15">
                  <c:v>5.5110000000000028</c:v>
                </c:pt>
                <c:pt idx="16">
                  <c:v>5.5280000000000085</c:v>
                </c:pt>
                <c:pt idx="17">
                  <c:v>5.5439999999999952</c:v>
                </c:pt>
                <c:pt idx="18">
                  <c:v>5.5579999999999883</c:v>
                </c:pt>
                <c:pt idx="19">
                  <c:v>5.5710000000000051</c:v>
                </c:pt>
                <c:pt idx="20">
                  <c:v>5.5920000000000023</c:v>
                </c:pt>
                <c:pt idx="21">
                  <c:v>5.612000000000009</c:v>
                </c:pt>
                <c:pt idx="22">
                  <c:v>5.6319999999999961</c:v>
                </c:pt>
                <c:pt idx="23">
                  <c:v>5.6499999999999995</c:v>
                </c:pt>
                <c:pt idx="24" formatCode="#,##0.00">
                  <c:v>5.668000000000017</c:v>
                </c:pt>
                <c:pt idx="25">
                  <c:v>5.6849999999999863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0.37699999999999956</c:v>
                </c:pt>
                <c:pt idx="1">
                  <c:v>0.35899999999999999</c:v>
                </c:pt>
                <c:pt idx="2">
                  <c:v>0.47999999999999837</c:v>
                </c:pt>
                <c:pt idx="3">
                  <c:v>0.33899999999999919</c:v>
                </c:pt>
                <c:pt idx="4">
                  <c:v>0.38799999999999935</c:v>
                </c:pt>
                <c:pt idx="5">
                  <c:v>0.47399999999999981</c:v>
                </c:pt>
                <c:pt idx="6">
                  <c:v>0.41499999999999976</c:v>
                </c:pt>
                <c:pt idx="7">
                  <c:v>0.35899999999999949</c:v>
                </c:pt>
                <c:pt idx="8">
                  <c:v>0.6569999999999987</c:v>
                </c:pt>
                <c:pt idx="9">
                  <c:v>0.75400000000000145</c:v>
                </c:pt>
                <c:pt idx="10">
                  <c:v>0.6750000000000006</c:v>
                </c:pt>
                <c:pt idx="11">
                  <c:v>0.63499999999999901</c:v>
                </c:pt>
                <c:pt idx="12">
                  <c:v>0.61999999999999988</c:v>
                </c:pt>
                <c:pt idx="13">
                  <c:v>0.58600000000000119</c:v>
                </c:pt>
                <c:pt idx="14">
                  <c:v>0.55300000000000071</c:v>
                </c:pt>
                <c:pt idx="15">
                  <c:v>0.52699999999999991</c:v>
                </c:pt>
                <c:pt idx="16">
                  <c:v>0.50600000000000001</c:v>
                </c:pt>
                <c:pt idx="17">
                  <c:v>0.48499999999999915</c:v>
                </c:pt>
                <c:pt idx="18">
                  <c:v>0.46700000000000008</c:v>
                </c:pt>
                <c:pt idx="19">
                  <c:v>0.44999999999999946</c:v>
                </c:pt>
                <c:pt idx="20">
                  <c:v>0.43599999999999978</c:v>
                </c:pt>
                <c:pt idx="21">
                  <c:v>0.41999999999999915</c:v>
                </c:pt>
                <c:pt idx="22">
                  <c:v>0.40600000000000047</c:v>
                </c:pt>
                <c:pt idx="23">
                  <c:v>0.39299999999999979</c:v>
                </c:pt>
                <c:pt idx="24" formatCode="#,##0.00">
                  <c:v>0.38099999999999995</c:v>
                </c:pt>
                <c:pt idx="25">
                  <c:v>0.3699999999999995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2.6060000000000048</c:v>
                </c:pt>
                <c:pt idx="1">
                  <c:v>3.2820000000000036</c:v>
                </c:pt>
                <c:pt idx="2">
                  <c:v>1.8930000000000025</c:v>
                </c:pt>
                <c:pt idx="3">
                  <c:v>1.8569999999999987</c:v>
                </c:pt>
                <c:pt idx="4">
                  <c:v>1.8270000000000022</c:v>
                </c:pt>
                <c:pt idx="5">
                  <c:v>1.8449999999999953</c:v>
                </c:pt>
                <c:pt idx="6">
                  <c:v>1.5690000000000015</c:v>
                </c:pt>
                <c:pt idx="7">
                  <c:v>1.6009999999999986</c:v>
                </c:pt>
                <c:pt idx="8">
                  <c:v>1.6930000000000036</c:v>
                </c:pt>
                <c:pt idx="9">
                  <c:v>1.7770000000000017</c:v>
                </c:pt>
                <c:pt idx="10">
                  <c:v>1.6070000000000018</c:v>
                </c:pt>
                <c:pt idx="11">
                  <c:v>1.5799999999999981</c:v>
                </c:pt>
                <c:pt idx="12">
                  <c:v>1.5549999999999993</c:v>
                </c:pt>
                <c:pt idx="13">
                  <c:v>1.5480000000000009</c:v>
                </c:pt>
                <c:pt idx="14">
                  <c:v>1.5429999999999977</c:v>
                </c:pt>
                <c:pt idx="15">
                  <c:v>1.5390000000000021</c:v>
                </c:pt>
                <c:pt idx="16">
                  <c:v>1.5339999999999978</c:v>
                </c:pt>
                <c:pt idx="17">
                  <c:v>1.5289999999999979</c:v>
                </c:pt>
                <c:pt idx="18">
                  <c:v>1.5250000000000017</c:v>
                </c:pt>
                <c:pt idx="19">
                  <c:v>1.520000000000002</c:v>
                </c:pt>
                <c:pt idx="20">
                  <c:v>1.515999999999996</c:v>
                </c:pt>
                <c:pt idx="21">
                  <c:v>1.5109999999999995</c:v>
                </c:pt>
                <c:pt idx="22">
                  <c:v>1.5070000000000008</c:v>
                </c:pt>
                <c:pt idx="23">
                  <c:v>1.5019999999999998</c:v>
                </c:pt>
                <c:pt idx="24" formatCode="#,##0.00">
                  <c:v>1.4979999999999991</c:v>
                </c:pt>
                <c:pt idx="25">
                  <c:v>1.4940000000000009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2.7209999999999916</c:v>
                </c:pt>
                <c:pt idx="1">
                  <c:v>3.0859999999999954</c:v>
                </c:pt>
                <c:pt idx="2">
                  <c:v>3.1809999999999987</c:v>
                </c:pt>
                <c:pt idx="3">
                  <c:v>3.3370000000000024</c:v>
                </c:pt>
                <c:pt idx="4">
                  <c:v>3.8120000000000003</c:v>
                </c:pt>
                <c:pt idx="5">
                  <c:v>3.9409999999999998</c:v>
                </c:pt>
                <c:pt idx="6">
                  <c:v>4.5329999999999853</c:v>
                </c:pt>
                <c:pt idx="7">
                  <c:v>4.8420000000000059</c:v>
                </c:pt>
                <c:pt idx="8">
                  <c:v>4.3249999999999975</c:v>
                </c:pt>
                <c:pt idx="9">
                  <c:v>4.5099999999999989</c:v>
                </c:pt>
                <c:pt idx="10">
                  <c:v>4.133000000000016</c:v>
                </c:pt>
                <c:pt idx="11">
                  <c:v>4.0230000000000024</c:v>
                </c:pt>
                <c:pt idx="12">
                  <c:v>3.9850000000000039</c:v>
                </c:pt>
                <c:pt idx="13">
                  <c:v>4.0149999999999961</c:v>
                </c:pt>
                <c:pt idx="14">
                  <c:v>4.1660000000000048</c:v>
                </c:pt>
                <c:pt idx="15">
                  <c:v>4.2490000000000085</c:v>
                </c:pt>
                <c:pt idx="16">
                  <c:v>4.3059999999999938</c:v>
                </c:pt>
                <c:pt idx="17">
                  <c:v>4.3410000000000055</c:v>
                </c:pt>
                <c:pt idx="18">
                  <c:v>4.3629999999999933</c:v>
                </c:pt>
                <c:pt idx="19">
                  <c:v>4.3769999999999847</c:v>
                </c:pt>
                <c:pt idx="20">
                  <c:v>4.3850000000000007</c:v>
                </c:pt>
                <c:pt idx="21">
                  <c:v>4.3910000000000045</c:v>
                </c:pt>
                <c:pt idx="22">
                  <c:v>4.3939999999999948</c:v>
                </c:pt>
                <c:pt idx="23">
                  <c:v>4.3960000000000079</c:v>
                </c:pt>
                <c:pt idx="24" formatCode="#,##0.00">
                  <c:v>4.3980000000000068</c:v>
                </c:pt>
                <c:pt idx="25">
                  <c:v>4.3979999999999899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6.3530000000000006</c:v>
                </c:pt>
                <c:pt idx="1">
                  <c:v>6.4850000000000012</c:v>
                </c:pt>
                <c:pt idx="2">
                  <c:v>4.9449999999999914</c:v>
                </c:pt>
                <c:pt idx="3">
                  <c:v>5.9249999999999918</c:v>
                </c:pt>
                <c:pt idx="4">
                  <c:v>5.4560000000000164</c:v>
                </c:pt>
                <c:pt idx="5">
                  <c:v>6.0409999999999924</c:v>
                </c:pt>
                <c:pt idx="6">
                  <c:v>7.4170000000000087</c:v>
                </c:pt>
                <c:pt idx="7">
                  <c:v>6.0740000000000025</c:v>
                </c:pt>
                <c:pt idx="8">
                  <c:v>5.5109999999999975</c:v>
                </c:pt>
                <c:pt idx="9">
                  <c:v>6.1919999999999966</c:v>
                </c:pt>
                <c:pt idx="10">
                  <c:v>6.1139999999999954</c:v>
                </c:pt>
                <c:pt idx="11">
                  <c:v>6.0929999999999938</c:v>
                </c:pt>
                <c:pt idx="12">
                  <c:v>6.0770000000000035</c:v>
                </c:pt>
                <c:pt idx="13">
                  <c:v>6.0909999999999878</c:v>
                </c:pt>
                <c:pt idx="14">
                  <c:v>6.0629999999999864</c:v>
                </c:pt>
                <c:pt idx="15">
                  <c:v>6.0100000000000007</c:v>
                </c:pt>
                <c:pt idx="16">
                  <c:v>5.9699999999999847</c:v>
                </c:pt>
                <c:pt idx="17">
                  <c:v>5.9259999999999975</c:v>
                </c:pt>
                <c:pt idx="18">
                  <c:v>5.8789999999999933</c:v>
                </c:pt>
                <c:pt idx="19">
                  <c:v>5.8319999999999963</c:v>
                </c:pt>
                <c:pt idx="20">
                  <c:v>5.7869999999999955</c:v>
                </c:pt>
                <c:pt idx="21">
                  <c:v>5.7409999999999926</c:v>
                </c:pt>
                <c:pt idx="22">
                  <c:v>5.6950000000000003</c:v>
                </c:pt>
                <c:pt idx="23">
                  <c:v>5.6479999999999864</c:v>
                </c:pt>
                <c:pt idx="24" formatCode="#,##0.00">
                  <c:v>5.6010000000000053</c:v>
                </c:pt>
                <c:pt idx="25">
                  <c:v>5.5539999999999887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3.455000000000009</c:v>
                </c:pt>
                <c:pt idx="1">
                  <c:v>4.7880000000000003</c:v>
                </c:pt>
                <c:pt idx="2">
                  <c:v>3.3890000000000047</c:v>
                </c:pt>
                <c:pt idx="3">
                  <c:v>3.7310000000000065</c:v>
                </c:pt>
                <c:pt idx="4">
                  <c:v>4.4209999999999914</c:v>
                </c:pt>
                <c:pt idx="5">
                  <c:v>4.9870000000000001</c:v>
                </c:pt>
                <c:pt idx="6">
                  <c:v>4.6710000000000012</c:v>
                </c:pt>
                <c:pt idx="7">
                  <c:v>5.8249999999999904</c:v>
                </c:pt>
                <c:pt idx="8">
                  <c:v>5.6150000000000109</c:v>
                </c:pt>
                <c:pt idx="9">
                  <c:v>5.4120000000000017</c:v>
                </c:pt>
                <c:pt idx="10">
                  <c:v>5.1819999999999942</c:v>
                </c:pt>
                <c:pt idx="11">
                  <c:v>5.3570000000000055</c:v>
                </c:pt>
                <c:pt idx="12">
                  <c:v>5.4049999999999931</c:v>
                </c:pt>
                <c:pt idx="13">
                  <c:v>5.475999999999992</c:v>
                </c:pt>
                <c:pt idx="14">
                  <c:v>5.533000000000011</c:v>
                </c:pt>
                <c:pt idx="15">
                  <c:v>5.5609999999999902</c:v>
                </c:pt>
                <c:pt idx="16">
                  <c:v>5.555000000000005</c:v>
                </c:pt>
                <c:pt idx="17">
                  <c:v>5.5479999999999965</c:v>
                </c:pt>
                <c:pt idx="18">
                  <c:v>5.5399999999999974</c:v>
                </c:pt>
                <c:pt idx="19">
                  <c:v>5.5309999999999864</c:v>
                </c:pt>
                <c:pt idx="20">
                  <c:v>5.5280000000000094</c:v>
                </c:pt>
                <c:pt idx="21">
                  <c:v>5.520999999999999</c:v>
                </c:pt>
                <c:pt idx="22">
                  <c:v>5.5129999999999937</c:v>
                </c:pt>
                <c:pt idx="23">
                  <c:v>5.5029999999999921</c:v>
                </c:pt>
                <c:pt idx="24" formatCode="#,##0.00">
                  <c:v>5.492999999999987</c:v>
                </c:pt>
                <c:pt idx="25">
                  <c:v>5.4819999999999887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33.773000000000067</c:v>
                </c:pt>
                <c:pt idx="1">
                  <c:v>32.960999999999906</c:v>
                </c:pt>
                <c:pt idx="2">
                  <c:v>32.279999999999994</c:v>
                </c:pt>
                <c:pt idx="3">
                  <c:v>32.898999999999972</c:v>
                </c:pt>
                <c:pt idx="4">
                  <c:v>32.720000000000049</c:v>
                </c:pt>
                <c:pt idx="5">
                  <c:v>32.062000000000054</c:v>
                </c:pt>
                <c:pt idx="6">
                  <c:v>34.175000000000061</c:v>
                </c:pt>
                <c:pt idx="7">
                  <c:v>35.160999999999987</c:v>
                </c:pt>
                <c:pt idx="8">
                  <c:v>36.427999999999997</c:v>
                </c:pt>
                <c:pt idx="9">
                  <c:v>36.402999999999984</c:v>
                </c:pt>
                <c:pt idx="10">
                  <c:v>34.276999999999944</c:v>
                </c:pt>
                <c:pt idx="11">
                  <c:v>34.425999999999902</c:v>
                </c:pt>
                <c:pt idx="12">
                  <c:v>34.413999999999938</c:v>
                </c:pt>
                <c:pt idx="13">
                  <c:v>34.238999999999997</c:v>
                </c:pt>
                <c:pt idx="14">
                  <c:v>34.116000000000071</c:v>
                </c:pt>
                <c:pt idx="15">
                  <c:v>33.772000000000034</c:v>
                </c:pt>
                <c:pt idx="16">
                  <c:v>33.547999999999917</c:v>
                </c:pt>
                <c:pt idx="17">
                  <c:v>33.322999999999986</c:v>
                </c:pt>
                <c:pt idx="18">
                  <c:v>33.108000000000111</c:v>
                </c:pt>
                <c:pt idx="19">
                  <c:v>32.90299999999997</c:v>
                </c:pt>
                <c:pt idx="20">
                  <c:v>32.738000000000085</c:v>
                </c:pt>
                <c:pt idx="21">
                  <c:v>32.556999999999981</c:v>
                </c:pt>
                <c:pt idx="22">
                  <c:v>32.384999999999934</c:v>
                </c:pt>
                <c:pt idx="23">
                  <c:v>32.222000000000023</c:v>
                </c:pt>
                <c:pt idx="24" formatCode="#,##0.00">
                  <c:v>32.065999999999967</c:v>
                </c:pt>
                <c:pt idx="25">
                  <c:v>31.920999999999935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31.970999999999908</c:v>
                </c:pt>
                <c:pt idx="1">
                  <c:v>29.645000000000021</c:v>
                </c:pt>
                <c:pt idx="2">
                  <c:v>31.923000000000041</c:v>
                </c:pt>
                <c:pt idx="3">
                  <c:v>30.100000000000051</c:v>
                </c:pt>
                <c:pt idx="4">
                  <c:v>29.484999999999992</c:v>
                </c:pt>
                <c:pt idx="5">
                  <c:v>29.030999999999917</c:v>
                </c:pt>
                <c:pt idx="6">
                  <c:v>29.486000000000018</c:v>
                </c:pt>
                <c:pt idx="7">
                  <c:v>32.334000000000017</c:v>
                </c:pt>
                <c:pt idx="8">
                  <c:v>33.062000000000026</c:v>
                </c:pt>
                <c:pt idx="9">
                  <c:v>33.558999999999941</c:v>
                </c:pt>
                <c:pt idx="10">
                  <c:v>32.876999999999917</c:v>
                </c:pt>
                <c:pt idx="11">
                  <c:v>32.385000000000026</c:v>
                </c:pt>
                <c:pt idx="12">
                  <c:v>32.387000000000036</c:v>
                </c:pt>
                <c:pt idx="13">
                  <c:v>32.437000000000005</c:v>
                </c:pt>
                <c:pt idx="14">
                  <c:v>32.511000000000074</c:v>
                </c:pt>
                <c:pt idx="15">
                  <c:v>32.569999999999936</c:v>
                </c:pt>
                <c:pt idx="16">
                  <c:v>32.603999999999999</c:v>
                </c:pt>
                <c:pt idx="17">
                  <c:v>32.585999999999949</c:v>
                </c:pt>
                <c:pt idx="18">
                  <c:v>32.59199999999997</c:v>
                </c:pt>
                <c:pt idx="19">
                  <c:v>32.583999999999968</c:v>
                </c:pt>
                <c:pt idx="20">
                  <c:v>32.601000000000042</c:v>
                </c:pt>
                <c:pt idx="21">
                  <c:v>32.621000000000024</c:v>
                </c:pt>
                <c:pt idx="22">
                  <c:v>32.646000000000029</c:v>
                </c:pt>
                <c:pt idx="23">
                  <c:v>32.671999999999954</c:v>
                </c:pt>
                <c:pt idx="24" formatCode="#,##0.00">
                  <c:v>32.699999999999996</c:v>
                </c:pt>
                <c:pt idx="25">
                  <c:v>32.727000000000025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77.461999999999904</c:v>
                </c:pt>
                <c:pt idx="1">
                  <c:v>78.154000000000195</c:v>
                </c:pt>
                <c:pt idx="2">
                  <c:v>80.726999999999876</c:v>
                </c:pt>
                <c:pt idx="3">
                  <c:v>80.100000000000122</c:v>
                </c:pt>
                <c:pt idx="4">
                  <c:v>81.408000000000172</c:v>
                </c:pt>
                <c:pt idx="5">
                  <c:v>83.062000000000182</c:v>
                </c:pt>
                <c:pt idx="6">
                  <c:v>80.880999999999716</c:v>
                </c:pt>
                <c:pt idx="7">
                  <c:v>85.518999999999863</c:v>
                </c:pt>
                <c:pt idx="8">
                  <c:v>87.362999999999701</c:v>
                </c:pt>
                <c:pt idx="9">
                  <c:v>92.521000000000072</c:v>
                </c:pt>
                <c:pt idx="10">
                  <c:v>88.605999999999767</c:v>
                </c:pt>
                <c:pt idx="11">
                  <c:v>89.189999999999898</c:v>
                </c:pt>
                <c:pt idx="12">
                  <c:v>89.352000000000118</c:v>
                </c:pt>
                <c:pt idx="13">
                  <c:v>89.308000000000064</c:v>
                </c:pt>
                <c:pt idx="14">
                  <c:v>89.422000000000097</c:v>
                </c:pt>
                <c:pt idx="15">
                  <c:v>89.600999999999928</c:v>
                </c:pt>
                <c:pt idx="16">
                  <c:v>89.717999999999918</c:v>
                </c:pt>
                <c:pt idx="17">
                  <c:v>89.82400000000024</c:v>
                </c:pt>
                <c:pt idx="18">
                  <c:v>89.92500000000004</c:v>
                </c:pt>
                <c:pt idx="19">
                  <c:v>90.027999999999892</c:v>
                </c:pt>
                <c:pt idx="20">
                  <c:v>90.151999999999845</c:v>
                </c:pt>
                <c:pt idx="21">
                  <c:v>90.290000000000191</c:v>
                </c:pt>
                <c:pt idx="22">
                  <c:v>90.431999999999945</c:v>
                </c:pt>
                <c:pt idx="23">
                  <c:v>90.607999999999777</c:v>
                </c:pt>
                <c:pt idx="24" formatCode="#,##0.00">
                  <c:v>90.782000000000139</c:v>
                </c:pt>
                <c:pt idx="25">
                  <c:v>90.95699999999988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24.928999999999952</c:v>
                </c:pt>
                <c:pt idx="1">
                  <c:v>22.976000000000035</c:v>
                </c:pt>
                <c:pt idx="2">
                  <c:v>26.82800000000006</c:v>
                </c:pt>
                <c:pt idx="3">
                  <c:v>26.321999999999978</c:v>
                </c:pt>
                <c:pt idx="4">
                  <c:v>26.997000000000025</c:v>
                </c:pt>
                <c:pt idx="5">
                  <c:v>26.680999999999983</c:v>
                </c:pt>
                <c:pt idx="6">
                  <c:v>31.95700000000004</c:v>
                </c:pt>
                <c:pt idx="7">
                  <c:v>29.023000000000025</c:v>
                </c:pt>
                <c:pt idx="8">
                  <c:v>28.952000000000019</c:v>
                </c:pt>
                <c:pt idx="9">
                  <c:v>30.934000000000019</c:v>
                </c:pt>
                <c:pt idx="10">
                  <c:v>30.986999999999867</c:v>
                </c:pt>
                <c:pt idx="11">
                  <c:v>32.376999999999995</c:v>
                </c:pt>
                <c:pt idx="12">
                  <c:v>32.444000000000024</c:v>
                </c:pt>
                <c:pt idx="13">
                  <c:v>32.581000000000024</c:v>
                </c:pt>
                <c:pt idx="14">
                  <c:v>32.780000000000044</c:v>
                </c:pt>
                <c:pt idx="15">
                  <c:v>32.902000000000072</c:v>
                </c:pt>
                <c:pt idx="16">
                  <c:v>32.987000000000059</c:v>
                </c:pt>
                <c:pt idx="17">
                  <c:v>33.067</c:v>
                </c:pt>
                <c:pt idx="18">
                  <c:v>33.144000000000034</c:v>
                </c:pt>
                <c:pt idx="19">
                  <c:v>33.220999999999989</c:v>
                </c:pt>
                <c:pt idx="20">
                  <c:v>33.306000000000004</c:v>
                </c:pt>
                <c:pt idx="21">
                  <c:v>33.382999999999974</c:v>
                </c:pt>
                <c:pt idx="22">
                  <c:v>33.457999999999934</c:v>
                </c:pt>
                <c:pt idx="23">
                  <c:v>33.530999999999935</c:v>
                </c:pt>
                <c:pt idx="24" formatCode="#,##0.00">
                  <c:v>33.601999999999975</c:v>
                </c:pt>
                <c:pt idx="25">
                  <c:v>33.67300000000013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29.786999999999999</c:v>
                </c:pt>
                <c:pt idx="1">
                  <c:v>32.223000000000056</c:v>
                </c:pt>
                <c:pt idx="2">
                  <c:v>33.653999999999968</c:v>
                </c:pt>
                <c:pt idx="3">
                  <c:v>34.907000000000053</c:v>
                </c:pt>
                <c:pt idx="4">
                  <c:v>36.892000000000039</c:v>
                </c:pt>
                <c:pt idx="5">
                  <c:v>39.25199999999996</c:v>
                </c:pt>
                <c:pt idx="6">
                  <c:v>40.745999999999995</c:v>
                </c:pt>
                <c:pt idx="7">
                  <c:v>37.508000000000017</c:v>
                </c:pt>
                <c:pt idx="8">
                  <c:v>36.31</c:v>
                </c:pt>
                <c:pt idx="9">
                  <c:v>37.318000000000069</c:v>
                </c:pt>
                <c:pt idx="10">
                  <c:v>36.622</c:v>
                </c:pt>
                <c:pt idx="11">
                  <c:v>34.748000000000062</c:v>
                </c:pt>
                <c:pt idx="12">
                  <c:v>35.68499999999996</c:v>
                </c:pt>
                <c:pt idx="13">
                  <c:v>37.223000000000006</c:v>
                </c:pt>
                <c:pt idx="14">
                  <c:v>38.634000000000015</c:v>
                </c:pt>
                <c:pt idx="15">
                  <c:v>39.730000000000011</c:v>
                </c:pt>
                <c:pt idx="16">
                  <c:v>40.705000000000005</c:v>
                </c:pt>
                <c:pt idx="17">
                  <c:v>41.604000000000021</c:v>
                </c:pt>
                <c:pt idx="18">
                  <c:v>42.456000000000031</c:v>
                </c:pt>
                <c:pt idx="19">
                  <c:v>43.275999999999968</c:v>
                </c:pt>
                <c:pt idx="20">
                  <c:v>44.08499999999998</c:v>
                </c:pt>
                <c:pt idx="21">
                  <c:v>44.872999999999962</c:v>
                </c:pt>
                <c:pt idx="22">
                  <c:v>45.636999999999986</c:v>
                </c:pt>
                <c:pt idx="23">
                  <c:v>46.375000000000028</c:v>
                </c:pt>
                <c:pt idx="24" formatCode="#,##0.00">
                  <c:v>47.083999999999975</c:v>
                </c:pt>
                <c:pt idx="25">
                  <c:v>47.766999999999946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3.2480000000000007</c:v>
                </c:pt>
                <c:pt idx="1">
                  <c:v>2.5520000000000036</c:v>
                </c:pt>
                <c:pt idx="2">
                  <c:v>2.707999999999998</c:v>
                </c:pt>
                <c:pt idx="3">
                  <c:v>1.7819999999999938</c:v>
                </c:pt>
                <c:pt idx="4">
                  <c:v>2.5729999999999982</c:v>
                </c:pt>
                <c:pt idx="5">
                  <c:v>2.971000000000005</c:v>
                </c:pt>
                <c:pt idx="6">
                  <c:v>2.2200000000000037</c:v>
                </c:pt>
                <c:pt idx="7">
                  <c:v>2.0820000000000012</c:v>
                </c:pt>
                <c:pt idx="8">
                  <c:v>2.7640000000000038</c:v>
                </c:pt>
                <c:pt idx="9">
                  <c:v>3.4400000000000053</c:v>
                </c:pt>
                <c:pt idx="10">
                  <c:v>3.0160000000000022</c:v>
                </c:pt>
                <c:pt idx="11">
                  <c:v>2.9990000000000019</c:v>
                </c:pt>
                <c:pt idx="12">
                  <c:v>2.995999999999992</c:v>
                </c:pt>
                <c:pt idx="13">
                  <c:v>2.9919999999999991</c:v>
                </c:pt>
                <c:pt idx="14">
                  <c:v>2.9909999999999966</c:v>
                </c:pt>
                <c:pt idx="15">
                  <c:v>2.9999999999999978</c:v>
                </c:pt>
                <c:pt idx="16">
                  <c:v>3.004999999999999</c:v>
                </c:pt>
                <c:pt idx="17">
                  <c:v>3.0109999999999988</c:v>
                </c:pt>
                <c:pt idx="18">
                  <c:v>3.0169999999999999</c:v>
                </c:pt>
                <c:pt idx="19">
                  <c:v>3.0229999999999957</c:v>
                </c:pt>
                <c:pt idx="20">
                  <c:v>3.0280000000000067</c:v>
                </c:pt>
                <c:pt idx="21">
                  <c:v>3.0330000000000066</c:v>
                </c:pt>
                <c:pt idx="22">
                  <c:v>3.0390000000000028</c:v>
                </c:pt>
                <c:pt idx="23">
                  <c:v>3.0439999999999978</c:v>
                </c:pt>
                <c:pt idx="24" formatCode="#,##0.00">
                  <c:v>3.0490000000000022</c:v>
                </c:pt>
                <c:pt idx="25">
                  <c:v>3.055000000000001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10.882999999999997</c:v>
                </c:pt>
                <c:pt idx="1">
                  <c:v>13.518999999999982</c:v>
                </c:pt>
                <c:pt idx="2">
                  <c:v>13.411999999999972</c:v>
                </c:pt>
                <c:pt idx="3">
                  <c:v>13.505000000000065</c:v>
                </c:pt>
                <c:pt idx="4">
                  <c:v>13.523999999999999</c:v>
                </c:pt>
                <c:pt idx="5">
                  <c:v>16.882000000000016</c:v>
                </c:pt>
                <c:pt idx="6">
                  <c:v>14.457000000000024</c:v>
                </c:pt>
                <c:pt idx="7">
                  <c:v>16.067999999999966</c:v>
                </c:pt>
                <c:pt idx="8">
                  <c:v>14.412000000000019</c:v>
                </c:pt>
                <c:pt idx="9">
                  <c:v>14.308999999999974</c:v>
                </c:pt>
                <c:pt idx="10">
                  <c:v>12.421000000000014</c:v>
                </c:pt>
                <c:pt idx="11">
                  <c:v>12.726000000000022</c:v>
                </c:pt>
                <c:pt idx="12">
                  <c:v>12.842999999999993</c:v>
                </c:pt>
                <c:pt idx="13">
                  <c:v>13.079000000000029</c:v>
                </c:pt>
                <c:pt idx="14">
                  <c:v>13.26399999999999</c:v>
                </c:pt>
                <c:pt idx="15">
                  <c:v>13.417000000000014</c:v>
                </c:pt>
                <c:pt idx="16">
                  <c:v>13.559000000000037</c:v>
                </c:pt>
                <c:pt idx="17">
                  <c:v>13.682999999999979</c:v>
                </c:pt>
                <c:pt idx="18">
                  <c:v>13.800999999999954</c:v>
                </c:pt>
                <c:pt idx="19">
                  <c:v>13.918000000000012</c:v>
                </c:pt>
                <c:pt idx="20">
                  <c:v>14.039999999999969</c:v>
                </c:pt>
                <c:pt idx="21">
                  <c:v>14.161000000000007</c:v>
                </c:pt>
                <c:pt idx="22">
                  <c:v>14.277999999999992</c:v>
                </c:pt>
                <c:pt idx="23">
                  <c:v>14.390999999999989</c:v>
                </c:pt>
                <c:pt idx="24" formatCode="#,##0.00">
                  <c:v>14.498000000000028</c:v>
                </c:pt>
                <c:pt idx="25">
                  <c:v>14.599999999999964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22.295999999999982</c:v>
                </c:pt>
                <c:pt idx="1">
                  <c:v>21.675999999999991</c:v>
                </c:pt>
                <c:pt idx="2">
                  <c:v>21.736999999999934</c:v>
                </c:pt>
                <c:pt idx="3">
                  <c:v>22.595000000000041</c:v>
                </c:pt>
                <c:pt idx="4">
                  <c:v>23.025000000000006</c:v>
                </c:pt>
                <c:pt idx="5">
                  <c:v>18.200999999999997</c:v>
                </c:pt>
                <c:pt idx="6">
                  <c:v>21.446999999999949</c:v>
                </c:pt>
                <c:pt idx="7">
                  <c:v>20.165999999999976</c:v>
                </c:pt>
                <c:pt idx="8">
                  <c:v>21.333999999999996</c:v>
                </c:pt>
                <c:pt idx="9">
                  <c:v>22.899999999999942</c:v>
                </c:pt>
                <c:pt idx="10">
                  <c:v>21.618000000000048</c:v>
                </c:pt>
                <c:pt idx="11">
                  <c:v>22.099000000000046</c:v>
                </c:pt>
                <c:pt idx="12">
                  <c:v>22.032999999999983</c:v>
                </c:pt>
                <c:pt idx="13">
                  <c:v>21.948999999999952</c:v>
                </c:pt>
                <c:pt idx="14">
                  <c:v>21.819999999999958</c:v>
                </c:pt>
                <c:pt idx="15">
                  <c:v>21.735000000000028</c:v>
                </c:pt>
                <c:pt idx="16">
                  <c:v>21.677000000000046</c:v>
                </c:pt>
                <c:pt idx="17">
                  <c:v>21.617000000000051</c:v>
                </c:pt>
                <c:pt idx="18">
                  <c:v>21.553999999999949</c:v>
                </c:pt>
                <c:pt idx="19">
                  <c:v>21.489999999999942</c:v>
                </c:pt>
                <c:pt idx="20">
                  <c:v>21.428999999999977</c:v>
                </c:pt>
                <c:pt idx="21">
                  <c:v>21.352000000000011</c:v>
                </c:pt>
                <c:pt idx="22">
                  <c:v>21.275999999999989</c:v>
                </c:pt>
                <c:pt idx="23">
                  <c:v>21.198999999999948</c:v>
                </c:pt>
                <c:pt idx="24" formatCode="#,##0.00">
                  <c:v>21.121999999999993</c:v>
                </c:pt>
                <c:pt idx="25">
                  <c:v>21.045999999999975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5.759000000000003</c:v>
                </c:pt>
                <c:pt idx="1">
                  <c:v>7.1649999999999956</c:v>
                </c:pt>
                <c:pt idx="2">
                  <c:v>6.3580000000000059</c:v>
                </c:pt>
                <c:pt idx="3">
                  <c:v>8.8850000000000087</c:v>
                </c:pt>
                <c:pt idx="4">
                  <c:v>8.5129999999999946</c:v>
                </c:pt>
                <c:pt idx="5">
                  <c:v>8.4449999999999967</c:v>
                </c:pt>
                <c:pt idx="6">
                  <c:v>8.4509999999999774</c:v>
                </c:pt>
                <c:pt idx="7">
                  <c:v>9.572999999999988</c:v>
                </c:pt>
                <c:pt idx="8">
                  <c:v>6.7670000000000075</c:v>
                </c:pt>
                <c:pt idx="9">
                  <c:v>7.9909999999999979</c:v>
                </c:pt>
                <c:pt idx="10">
                  <c:v>7.9199999999999822</c:v>
                </c:pt>
                <c:pt idx="11">
                  <c:v>7.9349999999999961</c:v>
                </c:pt>
                <c:pt idx="12">
                  <c:v>7.9159999999999977</c:v>
                </c:pt>
                <c:pt idx="13">
                  <c:v>7.9500000000000091</c:v>
                </c:pt>
                <c:pt idx="14">
                  <c:v>8.0399999999999956</c:v>
                </c:pt>
                <c:pt idx="15">
                  <c:v>8.127000000000006</c:v>
                </c:pt>
                <c:pt idx="16">
                  <c:v>8.2310000000000016</c:v>
                </c:pt>
                <c:pt idx="17">
                  <c:v>8.3450000000000006</c:v>
                </c:pt>
                <c:pt idx="18">
                  <c:v>8.4629999999999939</c:v>
                </c:pt>
                <c:pt idx="19">
                  <c:v>8.5830000000000179</c:v>
                </c:pt>
                <c:pt idx="20">
                  <c:v>8.7039999999999953</c:v>
                </c:pt>
                <c:pt idx="21">
                  <c:v>8.8260000000000005</c:v>
                </c:pt>
                <c:pt idx="22">
                  <c:v>8.9490000000000016</c:v>
                </c:pt>
                <c:pt idx="23">
                  <c:v>9.0699999999999896</c:v>
                </c:pt>
                <c:pt idx="24" formatCode="#,##0.00">
                  <c:v>9.1900000000000031</c:v>
                </c:pt>
                <c:pt idx="25">
                  <c:v>9.3090000000000117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43.952000000000098</c:v>
                </c:pt>
                <c:pt idx="1">
                  <c:v>45.854999999999961</c:v>
                </c:pt>
                <c:pt idx="2">
                  <c:v>48.724999999999859</c:v>
                </c:pt>
                <c:pt idx="3">
                  <c:v>48.514999999999979</c:v>
                </c:pt>
                <c:pt idx="4">
                  <c:v>53.687999999999782</c:v>
                </c:pt>
                <c:pt idx="5">
                  <c:v>53.45900000000001</c:v>
                </c:pt>
                <c:pt idx="6">
                  <c:v>64.364999999999895</c:v>
                </c:pt>
                <c:pt idx="7">
                  <c:v>67.787000000000234</c:v>
                </c:pt>
                <c:pt idx="8">
                  <c:v>62.508999999999993</c:v>
                </c:pt>
                <c:pt idx="9">
                  <c:v>61.931000000000331</c:v>
                </c:pt>
                <c:pt idx="10">
                  <c:v>65.917000000000016</c:v>
                </c:pt>
                <c:pt idx="11">
                  <c:v>67.157000000000124</c:v>
                </c:pt>
                <c:pt idx="12">
                  <c:v>67.501000000000076</c:v>
                </c:pt>
                <c:pt idx="13">
                  <c:v>67.991000000000156</c:v>
                </c:pt>
                <c:pt idx="14">
                  <c:v>68.524999999999864</c:v>
                </c:pt>
                <c:pt idx="15">
                  <c:v>68.941000000000159</c:v>
                </c:pt>
                <c:pt idx="16">
                  <c:v>69.318000000000026</c:v>
                </c:pt>
                <c:pt idx="17">
                  <c:v>69.715999999999752</c:v>
                </c:pt>
                <c:pt idx="18">
                  <c:v>70.135000000000076</c:v>
                </c:pt>
                <c:pt idx="19">
                  <c:v>70.577999999999861</c:v>
                </c:pt>
                <c:pt idx="20">
                  <c:v>70.975000000000435</c:v>
                </c:pt>
                <c:pt idx="21">
                  <c:v>71.365999999999886</c:v>
                </c:pt>
                <c:pt idx="22">
                  <c:v>71.759999999999962</c:v>
                </c:pt>
                <c:pt idx="23">
                  <c:v>72.154999999999902</c:v>
                </c:pt>
                <c:pt idx="24" formatCode="#,##0.00">
                  <c:v>72.550000000000168</c:v>
                </c:pt>
                <c:pt idx="25">
                  <c:v>72.94599999999997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41.225999999999843</c:v>
                </c:pt>
                <c:pt idx="1">
                  <c:v>41.373999999999697</c:v>
                </c:pt>
                <c:pt idx="2">
                  <c:v>44.296000000000028</c:v>
                </c:pt>
                <c:pt idx="3">
                  <c:v>43.733999999999931</c:v>
                </c:pt>
                <c:pt idx="4">
                  <c:v>48.143000000000058</c:v>
                </c:pt>
                <c:pt idx="5">
                  <c:v>54.698000000000107</c:v>
                </c:pt>
                <c:pt idx="6">
                  <c:v>53.882000000000069</c:v>
                </c:pt>
                <c:pt idx="7">
                  <c:v>51.40300000000002</c:v>
                </c:pt>
                <c:pt idx="8">
                  <c:v>49.229999999999876</c:v>
                </c:pt>
                <c:pt idx="9">
                  <c:v>52.884999999999906</c:v>
                </c:pt>
                <c:pt idx="10">
                  <c:v>46.927000000000127</c:v>
                </c:pt>
                <c:pt idx="11">
                  <c:v>47.545000000000023</c:v>
                </c:pt>
                <c:pt idx="12">
                  <c:v>48.291000000000118</c:v>
                </c:pt>
                <c:pt idx="13">
                  <c:v>48.606999999999871</c:v>
                </c:pt>
                <c:pt idx="14">
                  <c:v>48.975999999999907</c:v>
                </c:pt>
                <c:pt idx="15">
                  <c:v>49.272000000000041</c:v>
                </c:pt>
                <c:pt idx="16">
                  <c:v>49.603999999999999</c:v>
                </c:pt>
                <c:pt idx="17">
                  <c:v>49.929999999999779</c:v>
                </c:pt>
                <c:pt idx="18">
                  <c:v>50.254000000000033</c:v>
                </c:pt>
                <c:pt idx="19">
                  <c:v>50.576999999999984</c:v>
                </c:pt>
                <c:pt idx="20">
                  <c:v>50.910000000000039</c:v>
                </c:pt>
                <c:pt idx="21">
                  <c:v>51.231000000000101</c:v>
                </c:pt>
                <c:pt idx="22">
                  <c:v>51.552000000000099</c:v>
                </c:pt>
                <c:pt idx="23">
                  <c:v>51.873000000000104</c:v>
                </c:pt>
                <c:pt idx="24" formatCode="#,##0.00">
                  <c:v>52.19500000000005</c:v>
                </c:pt>
                <c:pt idx="25">
                  <c:v>52.518000000000079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13.68200000000002</c:v>
                </c:pt>
                <c:pt idx="1">
                  <c:v>10.255999999999963</c:v>
                </c:pt>
                <c:pt idx="2">
                  <c:v>10.200999999999981</c:v>
                </c:pt>
                <c:pt idx="3">
                  <c:v>13.772999999999985</c:v>
                </c:pt>
                <c:pt idx="4">
                  <c:v>14.963999999999984</c:v>
                </c:pt>
                <c:pt idx="5">
                  <c:v>13.607000000000012</c:v>
                </c:pt>
                <c:pt idx="6">
                  <c:v>11.728999999999967</c:v>
                </c:pt>
                <c:pt idx="7">
                  <c:v>14.386999999999993</c:v>
                </c:pt>
                <c:pt idx="8">
                  <c:v>15.936999999999998</c:v>
                </c:pt>
                <c:pt idx="9">
                  <c:v>16.072000000000006</c:v>
                </c:pt>
                <c:pt idx="10">
                  <c:v>14.909999999999981</c:v>
                </c:pt>
                <c:pt idx="11">
                  <c:v>14.740000000000009</c:v>
                </c:pt>
                <c:pt idx="12">
                  <c:v>14.032999999999999</c:v>
                </c:pt>
                <c:pt idx="13">
                  <c:v>13.831999999999976</c:v>
                </c:pt>
                <c:pt idx="14">
                  <c:v>14.009000000000023</c:v>
                </c:pt>
                <c:pt idx="15">
                  <c:v>14.083</c:v>
                </c:pt>
                <c:pt idx="16">
                  <c:v>14.18799999999999</c:v>
                </c:pt>
                <c:pt idx="17">
                  <c:v>14.268999999999988</c:v>
                </c:pt>
                <c:pt idx="18">
                  <c:v>14.349000000000011</c:v>
                </c:pt>
                <c:pt idx="19">
                  <c:v>14.42100000000001</c:v>
                </c:pt>
                <c:pt idx="20">
                  <c:v>14.497999999999966</c:v>
                </c:pt>
                <c:pt idx="21">
                  <c:v>14.578000000000001</c:v>
                </c:pt>
                <c:pt idx="22">
                  <c:v>14.658999999999985</c:v>
                </c:pt>
                <c:pt idx="23">
                  <c:v>14.741000000000048</c:v>
                </c:pt>
                <c:pt idx="24" formatCode="#,##0.00">
                  <c:v>14.823000000000002</c:v>
                </c:pt>
                <c:pt idx="25">
                  <c:v>14.904000000000014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15.72600000000002</c:v>
                </c:pt>
                <c:pt idx="1">
                  <c:v>15.387999999999982</c:v>
                </c:pt>
                <c:pt idx="2">
                  <c:v>15.233999999999993</c:v>
                </c:pt>
                <c:pt idx="3">
                  <c:v>13.103000000000005</c:v>
                </c:pt>
                <c:pt idx="4">
                  <c:v>18.755999999999993</c:v>
                </c:pt>
                <c:pt idx="5">
                  <c:v>17.176999999999992</c:v>
                </c:pt>
                <c:pt idx="6">
                  <c:v>14.204999999999982</c:v>
                </c:pt>
                <c:pt idx="7">
                  <c:v>15.112999999999987</c:v>
                </c:pt>
                <c:pt idx="8">
                  <c:v>16.852999999999952</c:v>
                </c:pt>
                <c:pt idx="9">
                  <c:v>15.166000000000015</c:v>
                </c:pt>
                <c:pt idx="10">
                  <c:v>14.602000000000038</c:v>
                </c:pt>
                <c:pt idx="11">
                  <c:v>14.428999999999998</c:v>
                </c:pt>
                <c:pt idx="12">
                  <c:v>14.308999999999973</c:v>
                </c:pt>
                <c:pt idx="13">
                  <c:v>14.323999999999998</c:v>
                </c:pt>
                <c:pt idx="14">
                  <c:v>14.349999999999984</c:v>
                </c:pt>
                <c:pt idx="15">
                  <c:v>14.339000000000009</c:v>
                </c:pt>
                <c:pt idx="16">
                  <c:v>14.321999999999994</c:v>
                </c:pt>
                <c:pt idx="17">
                  <c:v>14.305999999999999</c:v>
                </c:pt>
                <c:pt idx="18">
                  <c:v>14.294999999999995</c:v>
                </c:pt>
                <c:pt idx="19">
                  <c:v>14.290000000000003</c:v>
                </c:pt>
                <c:pt idx="20">
                  <c:v>14.29299999999999</c:v>
                </c:pt>
                <c:pt idx="21">
                  <c:v>14.300999999999989</c:v>
                </c:pt>
                <c:pt idx="22">
                  <c:v>14.31299999999999</c:v>
                </c:pt>
                <c:pt idx="23">
                  <c:v>14.328000000000007</c:v>
                </c:pt>
                <c:pt idx="24" formatCode="#,##0.00">
                  <c:v>14.345999999999984</c:v>
                </c:pt>
                <c:pt idx="25">
                  <c:v>14.366999999999987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19.61699999999999</c:v>
                </c:pt>
                <c:pt idx="1">
                  <c:v>17.772999999999993</c:v>
                </c:pt>
                <c:pt idx="2">
                  <c:v>15.891000000000002</c:v>
                </c:pt>
                <c:pt idx="3">
                  <c:v>16.442000000000011</c:v>
                </c:pt>
                <c:pt idx="4">
                  <c:v>15.273999999999994</c:v>
                </c:pt>
                <c:pt idx="5">
                  <c:v>15.662000000000031</c:v>
                </c:pt>
                <c:pt idx="6">
                  <c:v>16.137000000000004</c:v>
                </c:pt>
                <c:pt idx="7">
                  <c:v>13.256999999999993</c:v>
                </c:pt>
                <c:pt idx="8">
                  <c:v>13.625000000000018</c:v>
                </c:pt>
                <c:pt idx="9">
                  <c:v>15.010000000000005</c:v>
                </c:pt>
                <c:pt idx="10">
                  <c:v>15.676000000000043</c:v>
                </c:pt>
                <c:pt idx="11">
                  <c:v>15.49000000000002</c:v>
                </c:pt>
                <c:pt idx="12">
                  <c:v>15.353999999999967</c:v>
                </c:pt>
                <c:pt idx="13">
                  <c:v>15.325999999999983</c:v>
                </c:pt>
                <c:pt idx="14">
                  <c:v>15.27300000000001</c:v>
                </c:pt>
                <c:pt idx="15">
                  <c:v>15.31900000000004</c:v>
                </c:pt>
                <c:pt idx="16">
                  <c:v>15.357000000000069</c:v>
                </c:pt>
                <c:pt idx="17">
                  <c:v>15.393999999999949</c:v>
                </c:pt>
                <c:pt idx="18">
                  <c:v>15.43</c:v>
                </c:pt>
                <c:pt idx="19">
                  <c:v>15.465999999999974</c:v>
                </c:pt>
                <c:pt idx="20">
                  <c:v>15.500999999999987</c:v>
                </c:pt>
                <c:pt idx="21">
                  <c:v>15.534999999999979</c:v>
                </c:pt>
                <c:pt idx="22">
                  <c:v>15.56799999999998</c:v>
                </c:pt>
                <c:pt idx="23">
                  <c:v>15.601000000000001</c:v>
                </c:pt>
                <c:pt idx="24" formatCode="#,##0.00">
                  <c:v>15.63299999999999</c:v>
                </c:pt>
                <c:pt idx="25">
                  <c:v>15.665000000000006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38.900999999999996</c:v>
                </c:pt>
                <c:pt idx="1">
                  <c:v>35.133999999999972</c:v>
                </c:pt>
                <c:pt idx="2">
                  <c:v>34.594999999999864</c:v>
                </c:pt>
                <c:pt idx="3">
                  <c:v>35.429999999999993</c:v>
                </c:pt>
                <c:pt idx="4">
                  <c:v>37.010999999999882</c:v>
                </c:pt>
                <c:pt idx="5">
                  <c:v>38.397000000000034</c:v>
                </c:pt>
                <c:pt idx="6">
                  <c:v>38.80299999999994</c:v>
                </c:pt>
                <c:pt idx="7">
                  <c:v>38.77999999999998</c:v>
                </c:pt>
                <c:pt idx="8">
                  <c:v>37.004999999999939</c:v>
                </c:pt>
                <c:pt idx="9">
                  <c:v>34.429000000000038</c:v>
                </c:pt>
                <c:pt idx="10">
                  <c:v>35.444999999999972</c:v>
                </c:pt>
                <c:pt idx="11">
                  <c:v>36.229999999999883</c:v>
                </c:pt>
                <c:pt idx="12">
                  <c:v>37.024000000000044</c:v>
                </c:pt>
                <c:pt idx="13">
                  <c:v>37.495999999999995</c:v>
                </c:pt>
                <c:pt idx="14">
                  <c:v>37.95300000000011</c:v>
                </c:pt>
                <c:pt idx="15">
                  <c:v>38.338999999999928</c:v>
                </c:pt>
                <c:pt idx="16">
                  <c:v>38.623999999999995</c:v>
                </c:pt>
                <c:pt idx="17">
                  <c:v>38.92500000000004</c:v>
                </c:pt>
                <c:pt idx="18">
                  <c:v>39.238999999999947</c:v>
                </c:pt>
                <c:pt idx="19">
                  <c:v>39.571999999999996</c:v>
                </c:pt>
                <c:pt idx="20">
                  <c:v>39.957999999999942</c:v>
                </c:pt>
                <c:pt idx="21">
                  <c:v>40.345999999999975</c:v>
                </c:pt>
                <c:pt idx="22">
                  <c:v>40.74199999999999</c:v>
                </c:pt>
                <c:pt idx="23">
                  <c:v>41.144000000000034</c:v>
                </c:pt>
                <c:pt idx="24" formatCode="#,##0.00">
                  <c:v>41.551999999999936</c:v>
                </c:pt>
                <c:pt idx="25">
                  <c:v>41.964999999999861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58.869000000000014</c:v>
                </c:pt>
                <c:pt idx="1">
                  <c:v>56.226999999999997</c:v>
                </c:pt>
                <c:pt idx="2">
                  <c:v>54.278000000000091</c:v>
                </c:pt>
                <c:pt idx="3">
                  <c:v>58.196999999999989</c:v>
                </c:pt>
                <c:pt idx="4">
                  <c:v>61.13500000000014</c:v>
                </c:pt>
                <c:pt idx="5">
                  <c:v>60.897999999999975</c:v>
                </c:pt>
                <c:pt idx="6">
                  <c:v>60.36400000000004</c:v>
                </c:pt>
                <c:pt idx="7">
                  <c:v>60.521000000000029</c:v>
                </c:pt>
                <c:pt idx="8">
                  <c:v>61.105000000000025</c:v>
                </c:pt>
                <c:pt idx="9">
                  <c:v>61.966000000000037</c:v>
                </c:pt>
                <c:pt idx="10">
                  <c:v>63.466000000000044</c:v>
                </c:pt>
                <c:pt idx="11">
                  <c:v>65.258999999999958</c:v>
                </c:pt>
                <c:pt idx="12">
                  <c:v>66.629000000000048</c:v>
                </c:pt>
                <c:pt idx="13">
                  <c:v>67.862999999999786</c:v>
                </c:pt>
                <c:pt idx="14">
                  <c:v>69.277999999999935</c:v>
                </c:pt>
                <c:pt idx="15">
                  <c:v>70.359999999999971</c:v>
                </c:pt>
                <c:pt idx="16">
                  <c:v>71.278999999999996</c:v>
                </c:pt>
                <c:pt idx="17">
                  <c:v>72.160000000000167</c:v>
                </c:pt>
                <c:pt idx="18">
                  <c:v>73.031999999999982</c:v>
                </c:pt>
                <c:pt idx="19">
                  <c:v>73.907000000000025</c:v>
                </c:pt>
                <c:pt idx="20">
                  <c:v>74.783999999999935</c:v>
                </c:pt>
                <c:pt idx="21">
                  <c:v>75.661000000000101</c:v>
                </c:pt>
                <c:pt idx="22">
                  <c:v>76.542000000000016</c:v>
                </c:pt>
                <c:pt idx="23">
                  <c:v>77.435999999999979</c:v>
                </c:pt>
                <c:pt idx="24" formatCode="#,##0.00">
                  <c:v>78.34399999999988</c:v>
                </c:pt>
                <c:pt idx="25">
                  <c:v>79.266999999999882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12.519000000000005</c:v>
                </c:pt>
                <c:pt idx="1">
                  <c:v>12.311999999999996</c:v>
                </c:pt>
                <c:pt idx="2">
                  <c:v>11.26800000000001</c:v>
                </c:pt>
                <c:pt idx="3">
                  <c:v>11.757000000000001</c:v>
                </c:pt>
                <c:pt idx="4">
                  <c:v>12.809999999999985</c:v>
                </c:pt>
                <c:pt idx="5">
                  <c:v>11.057000000000009</c:v>
                </c:pt>
                <c:pt idx="6">
                  <c:v>11.978999999999987</c:v>
                </c:pt>
                <c:pt idx="7">
                  <c:v>12.075000000000008</c:v>
                </c:pt>
                <c:pt idx="8">
                  <c:v>11.095000000000006</c:v>
                </c:pt>
                <c:pt idx="9">
                  <c:v>12.351000000000003</c:v>
                </c:pt>
                <c:pt idx="10">
                  <c:v>11.713000000000028</c:v>
                </c:pt>
                <c:pt idx="11">
                  <c:v>11.582999999999998</c:v>
                </c:pt>
                <c:pt idx="12">
                  <c:v>11.547000000000008</c:v>
                </c:pt>
                <c:pt idx="13">
                  <c:v>11.604000000000017</c:v>
                </c:pt>
                <c:pt idx="14">
                  <c:v>11.760000000000012</c:v>
                </c:pt>
                <c:pt idx="15">
                  <c:v>11.826000000000015</c:v>
                </c:pt>
                <c:pt idx="16">
                  <c:v>11.874000000000001</c:v>
                </c:pt>
                <c:pt idx="17">
                  <c:v>11.898999999999997</c:v>
                </c:pt>
                <c:pt idx="18">
                  <c:v>11.912999999999982</c:v>
                </c:pt>
                <c:pt idx="19">
                  <c:v>11.917999999999992</c:v>
                </c:pt>
                <c:pt idx="20">
                  <c:v>11.928999999999998</c:v>
                </c:pt>
                <c:pt idx="21">
                  <c:v>11.934000000000012</c:v>
                </c:pt>
                <c:pt idx="22">
                  <c:v>11.938999999999993</c:v>
                </c:pt>
                <c:pt idx="23">
                  <c:v>11.941000000000006</c:v>
                </c:pt>
                <c:pt idx="24">
                  <c:v>11.945000000000023</c:v>
                </c:pt>
                <c:pt idx="25">
                  <c:v>11.946999999999976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43.581000000000074</c:v>
                </c:pt>
                <c:pt idx="1">
                  <c:v>44.233999999999909</c:v>
                </c:pt>
                <c:pt idx="2">
                  <c:v>40.61399999999999</c:v>
                </c:pt>
                <c:pt idx="3">
                  <c:v>42.554999999999971</c:v>
                </c:pt>
                <c:pt idx="4">
                  <c:v>42.597000000000058</c:v>
                </c:pt>
                <c:pt idx="5">
                  <c:v>43.090000000000046</c:v>
                </c:pt>
                <c:pt idx="6">
                  <c:v>46.263000000000069</c:v>
                </c:pt>
                <c:pt idx="7">
                  <c:v>47.059999999999981</c:v>
                </c:pt>
                <c:pt idx="8">
                  <c:v>47.554000000000002</c:v>
                </c:pt>
                <c:pt idx="9">
                  <c:v>48.006999999999984</c:v>
                </c:pt>
                <c:pt idx="10">
                  <c:v>45.572999999999936</c:v>
                </c:pt>
                <c:pt idx="11">
                  <c:v>45.875999999999905</c:v>
                </c:pt>
                <c:pt idx="12">
                  <c:v>45.89599999999993</c:v>
                </c:pt>
                <c:pt idx="13">
                  <c:v>45.805999999999976</c:v>
                </c:pt>
                <c:pt idx="14">
                  <c:v>45.712000000000067</c:v>
                </c:pt>
                <c:pt idx="15">
                  <c:v>45.343000000000025</c:v>
                </c:pt>
                <c:pt idx="16">
                  <c:v>45.072999999999908</c:v>
                </c:pt>
                <c:pt idx="17">
                  <c:v>44.796999999999983</c:v>
                </c:pt>
                <c:pt idx="18">
                  <c:v>44.5270000000001</c:v>
                </c:pt>
                <c:pt idx="19">
                  <c:v>44.265999999999948</c:v>
                </c:pt>
                <c:pt idx="20">
                  <c:v>44.05300000000009</c:v>
                </c:pt>
                <c:pt idx="21">
                  <c:v>43.818999999999974</c:v>
                </c:pt>
                <c:pt idx="22">
                  <c:v>43.592999999999932</c:v>
                </c:pt>
                <c:pt idx="23">
                  <c:v>43.373000000000005</c:v>
                </c:pt>
                <c:pt idx="24">
                  <c:v>43.159999999999961</c:v>
                </c:pt>
                <c:pt idx="25">
                  <c:v>42.956999999999908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31.970999999999908</c:v>
                </c:pt>
                <c:pt idx="1">
                  <c:v>29.645000000000021</c:v>
                </c:pt>
                <c:pt idx="2">
                  <c:v>31.923000000000041</c:v>
                </c:pt>
                <c:pt idx="3">
                  <c:v>30.100000000000051</c:v>
                </c:pt>
                <c:pt idx="4">
                  <c:v>29.484999999999992</c:v>
                </c:pt>
                <c:pt idx="5">
                  <c:v>29.030999999999917</c:v>
                </c:pt>
                <c:pt idx="6">
                  <c:v>29.486000000000018</c:v>
                </c:pt>
                <c:pt idx="7">
                  <c:v>32.334000000000017</c:v>
                </c:pt>
                <c:pt idx="8">
                  <c:v>33.062000000000026</c:v>
                </c:pt>
                <c:pt idx="9">
                  <c:v>33.558999999999941</c:v>
                </c:pt>
                <c:pt idx="10">
                  <c:v>32.876999999999917</c:v>
                </c:pt>
                <c:pt idx="11">
                  <c:v>32.385000000000026</c:v>
                </c:pt>
                <c:pt idx="12">
                  <c:v>32.387000000000036</c:v>
                </c:pt>
                <c:pt idx="13">
                  <c:v>32.437000000000005</c:v>
                </c:pt>
                <c:pt idx="14">
                  <c:v>32.511000000000074</c:v>
                </c:pt>
                <c:pt idx="15">
                  <c:v>32.569999999999936</c:v>
                </c:pt>
                <c:pt idx="16">
                  <c:v>32.603999999999999</c:v>
                </c:pt>
                <c:pt idx="17">
                  <c:v>32.585999999999949</c:v>
                </c:pt>
                <c:pt idx="18">
                  <c:v>32.59199999999997</c:v>
                </c:pt>
                <c:pt idx="19">
                  <c:v>32.583999999999968</c:v>
                </c:pt>
                <c:pt idx="20">
                  <c:v>32.601000000000042</c:v>
                </c:pt>
                <c:pt idx="21">
                  <c:v>32.621000000000024</c:v>
                </c:pt>
                <c:pt idx="22">
                  <c:v>32.646000000000029</c:v>
                </c:pt>
                <c:pt idx="23">
                  <c:v>32.671999999999954</c:v>
                </c:pt>
                <c:pt idx="24" formatCode="#,##0.00">
                  <c:v>32.699999999999996</c:v>
                </c:pt>
                <c:pt idx="25">
                  <c:v>32.727000000000025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132.17799999999986</c:v>
                </c:pt>
                <c:pt idx="1">
                  <c:v>133.35300000000029</c:v>
                </c:pt>
                <c:pt idx="2">
                  <c:v>141.20899999999989</c:v>
                </c:pt>
                <c:pt idx="3">
                  <c:v>141.32900000000015</c:v>
                </c:pt>
                <c:pt idx="4">
                  <c:v>145.29700000000025</c:v>
                </c:pt>
                <c:pt idx="5">
                  <c:v>148.99500000000012</c:v>
                </c:pt>
                <c:pt idx="6">
                  <c:v>153.58399999999975</c:v>
                </c:pt>
                <c:pt idx="7">
                  <c:v>152.0499999999999</c:v>
                </c:pt>
                <c:pt idx="8">
                  <c:v>152.62499999999972</c:v>
                </c:pt>
                <c:pt idx="9">
                  <c:v>160.77300000000017</c:v>
                </c:pt>
                <c:pt idx="10">
                  <c:v>156.21499999999963</c:v>
                </c:pt>
                <c:pt idx="11">
                  <c:v>156.31499999999994</c:v>
                </c:pt>
                <c:pt idx="12">
                  <c:v>157.48100000000011</c:v>
                </c:pt>
                <c:pt idx="13">
                  <c:v>159.11200000000011</c:v>
                </c:pt>
                <c:pt idx="14">
                  <c:v>160.83600000000015</c:v>
                </c:pt>
                <c:pt idx="15">
                  <c:v>162.233</c:v>
                </c:pt>
                <c:pt idx="16">
                  <c:v>163.41</c:v>
                </c:pt>
                <c:pt idx="17">
                  <c:v>164.49500000000026</c:v>
                </c:pt>
                <c:pt idx="18">
                  <c:v>165.52500000000009</c:v>
                </c:pt>
                <c:pt idx="19">
                  <c:v>166.52499999999986</c:v>
                </c:pt>
                <c:pt idx="20">
                  <c:v>167.54299999999984</c:v>
                </c:pt>
                <c:pt idx="21">
                  <c:v>168.54600000000013</c:v>
                </c:pt>
                <c:pt idx="22">
                  <c:v>169.52699999999987</c:v>
                </c:pt>
                <c:pt idx="23">
                  <c:v>170.51399999999973</c:v>
                </c:pt>
                <c:pt idx="24">
                  <c:v>171.46800000000007</c:v>
                </c:pt>
                <c:pt idx="25">
                  <c:v>172.39699999999996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156.77199999999996</c:v>
                </c:pt>
                <c:pt idx="1">
                  <c:v>157.78499999999957</c:v>
                </c:pt>
                <c:pt idx="2">
                  <c:v>162.67099999999976</c:v>
                </c:pt>
                <c:pt idx="3">
                  <c:v>165.89200000000002</c:v>
                </c:pt>
                <c:pt idx="4">
                  <c:v>183.18599999999984</c:v>
                </c:pt>
                <c:pt idx="5">
                  <c:v>185.44000000000011</c:v>
                </c:pt>
                <c:pt idx="6">
                  <c:v>190.75599999999986</c:v>
                </c:pt>
                <c:pt idx="7">
                  <c:v>196.57900000000018</c:v>
                </c:pt>
                <c:pt idx="8">
                  <c:v>189.80599999999987</c:v>
                </c:pt>
                <c:pt idx="9">
                  <c:v>194.69400000000019</c:v>
                </c:pt>
                <c:pt idx="10">
                  <c:v>187.33100000000019</c:v>
                </c:pt>
                <c:pt idx="11">
                  <c:v>189.63000000000022</c:v>
                </c:pt>
                <c:pt idx="12">
                  <c:v>189.92200000000011</c:v>
                </c:pt>
                <c:pt idx="13">
                  <c:v>190.72399999999999</c:v>
                </c:pt>
                <c:pt idx="14">
                  <c:v>191.97499999999971</c:v>
                </c:pt>
                <c:pt idx="15">
                  <c:v>192.91400000000024</c:v>
                </c:pt>
                <c:pt idx="16">
                  <c:v>193.90400000000011</c:v>
                </c:pt>
                <c:pt idx="17">
                  <c:v>194.87699999999955</c:v>
                </c:pt>
                <c:pt idx="18">
                  <c:v>195.86799999999999</c:v>
                </c:pt>
                <c:pt idx="19">
                  <c:v>196.87999999999982</c:v>
                </c:pt>
                <c:pt idx="20">
                  <c:v>197.87700000000035</c:v>
                </c:pt>
                <c:pt idx="21">
                  <c:v>198.84800000000001</c:v>
                </c:pt>
                <c:pt idx="22">
                  <c:v>199.82600000000002</c:v>
                </c:pt>
                <c:pt idx="23">
                  <c:v>200.80099999999996</c:v>
                </c:pt>
                <c:pt idx="24">
                  <c:v>201.77300000000022</c:v>
                </c:pt>
                <c:pt idx="25">
                  <c:v>202.745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117.387</c:v>
                </c:pt>
                <c:pt idx="1">
                  <c:v>109.13399999999996</c:v>
                </c:pt>
                <c:pt idx="2">
                  <c:v>104.76399999999995</c:v>
                </c:pt>
                <c:pt idx="3">
                  <c:v>110.06899999999999</c:v>
                </c:pt>
                <c:pt idx="4">
                  <c:v>113.42000000000002</c:v>
                </c:pt>
                <c:pt idx="5">
                  <c:v>114.95700000000005</c:v>
                </c:pt>
                <c:pt idx="6">
                  <c:v>115.30399999999997</c:v>
                </c:pt>
                <c:pt idx="7">
                  <c:v>112.55799999999999</c:v>
                </c:pt>
                <c:pt idx="8">
                  <c:v>111.73499999999999</c:v>
                </c:pt>
                <c:pt idx="9">
                  <c:v>111.40500000000009</c:v>
                </c:pt>
                <c:pt idx="10">
                  <c:v>114.58700000000006</c:v>
                </c:pt>
                <c:pt idx="11">
                  <c:v>116.97899999999986</c:v>
                </c:pt>
                <c:pt idx="12">
                  <c:v>119.00700000000006</c:v>
                </c:pt>
                <c:pt idx="13">
                  <c:v>120.68499999999976</c:v>
                </c:pt>
                <c:pt idx="14">
                  <c:v>122.50400000000005</c:v>
                </c:pt>
                <c:pt idx="15">
                  <c:v>124.01799999999994</c:v>
                </c:pt>
                <c:pt idx="16">
                  <c:v>125.26000000000006</c:v>
                </c:pt>
                <c:pt idx="17">
                  <c:v>126.47900000000016</c:v>
                </c:pt>
                <c:pt idx="18">
                  <c:v>127.70099999999994</c:v>
                </c:pt>
                <c:pt idx="19">
                  <c:v>128.94499999999999</c:v>
                </c:pt>
                <c:pt idx="20">
                  <c:v>130.24299999999988</c:v>
                </c:pt>
                <c:pt idx="21">
                  <c:v>131.54200000000006</c:v>
                </c:pt>
                <c:pt idx="22">
                  <c:v>132.85199999999998</c:v>
                </c:pt>
                <c:pt idx="23">
                  <c:v>134.18100000000001</c:v>
                </c:pt>
                <c:pt idx="24">
                  <c:v>135.5289999999998</c:v>
                </c:pt>
                <c:pt idx="25">
                  <c:v>136.89699999999976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21.585331505717562</c:v>
                </c:pt>
                <c:pt idx="1">
                  <c:v>20.898748121452666</c:v>
                </c:pt>
                <c:pt idx="2">
                  <c:v>22.828722464021851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34.819835890117737</c:v>
                </c:pt>
                <c:pt idx="1">
                  <c:v>34.166034404774109</c:v>
                </c:pt>
                <c:pt idx="2">
                  <c:v>33.809428519018816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27.976604014495759</c:v>
                </c:pt>
                <c:pt idx="1">
                  <c:v>28.490997563359883</c:v>
                </c:pt>
                <c:pt idx="2">
                  <c:v>28.74864508813182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5.4511144074957105</c:v>
                </c:pt>
                <c:pt idx="1">
                  <c:v>5.9962137239738986</c:v>
                </c:pt>
                <c:pt idx="2">
                  <c:v>5.4575016258942499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8.0909551796008099</c:v>
                </c:pt>
                <c:pt idx="1">
                  <c:v>8.311751316806971</c:v>
                </c:pt>
                <c:pt idx="2">
                  <c:v>7.1634398919405564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2.076159002572433</c:v>
                </c:pt>
                <c:pt idx="1">
                  <c:v>2.136254869632467</c:v>
                </c:pt>
                <c:pt idx="2">
                  <c:v>1.9922624109927098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-0.36999999999999034</c:v>
                </c:pt>
                <c:pt idx="1">
                  <c:v>1.8910000000000764</c:v>
                </c:pt>
                <c:pt idx="2">
                  <c:v>7.2199999999995157</c:v>
                </c:pt>
                <c:pt idx="3">
                  <c:v>3.8460000000000001</c:v>
                </c:pt>
                <c:pt idx="4">
                  <c:v>2.4829999999998904</c:v>
                </c:pt>
                <c:pt idx="5">
                  <c:v>0.65600000000001835</c:v>
                </c:pt>
                <c:pt idx="7">
                  <c:v>15.725999999999658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22.309999999999704</c:v>
                </c:pt>
                <c:pt idx="1">
                  <c:v>15.413999999999817</c:v>
                </c:pt>
                <c:pt idx="2">
                  <c:v>16.182000000000329</c:v>
                </c:pt>
                <c:pt idx="3">
                  <c:v>-0.149999999999892</c:v>
                </c:pt>
                <c:pt idx="4">
                  <c:v>-2.6160000000000281</c:v>
                </c:pt>
                <c:pt idx="5">
                  <c:v>0.23399999999994847</c:v>
                </c:pt>
                <c:pt idx="7">
                  <c:v>51.373999999999882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0.5988809428255637</c:v>
                </c:pt>
                <c:pt idx="2">
                  <c:v>0.34583125251372859</c:v>
                </c:pt>
                <c:pt idx="3">
                  <c:v>-1.5357811330256044</c:v>
                </c:pt>
                <c:pt idx="4">
                  <c:v>0.11872016349436798</c:v>
                </c:pt>
                <c:pt idx="6">
                  <c:v>0.51602337340870275</c:v>
                </c:pt>
                <c:pt idx="7">
                  <c:v>0.76179907960660653</c:v>
                </c:pt>
                <c:pt idx="8">
                  <c:v>0.59717341762355325</c:v>
                </c:pt>
                <c:pt idx="10">
                  <c:v>2.8900556599257055</c:v>
                </c:pt>
                <c:pt idx="11">
                  <c:v>-0.6730165473713301</c:v>
                </c:pt>
                <c:pt idx="12">
                  <c:v>0.29322843391741404</c:v>
                </c:pt>
                <c:pt idx="14">
                  <c:v>-0.93300616921413448</c:v>
                </c:pt>
                <c:pt idx="15">
                  <c:v>0.20432804701446816</c:v>
                </c:pt>
                <c:pt idx="16">
                  <c:v>1.800053145557956</c:v>
                </c:pt>
                <c:pt idx="17">
                  <c:v>1.4463079598770134</c:v>
                </c:pt>
                <c:pt idx="19">
                  <c:v>4.4318777254304109E-2</c:v>
                </c:pt>
                <c:pt idx="20">
                  <c:v>-0.38121705136987538</c:v>
                </c:pt>
                <c:pt idx="21">
                  <c:v>-0.79603522536131344</c:v>
                </c:pt>
                <c:pt idx="22">
                  <c:v>0.66581273695967003</c:v>
                </c:pt>
                <c:pt idx="23">
                  <c:v>-0.30929135266957175</c:v>
                </c:pt>
                <c:pt idx="25">
                  <c:v>-1.4646015491474151</c:v>
                </c:pt>
                <c:pt idx="26">
                  <c:v>-0.45377717234005299</c:v>
                </c:pt>
                <c:pt idx="27">
                  <c:v>-0.60295478015410797</c:v>
                </c:pt>
                <c:pt idx="29">
                  <c:v>8.9309416554272936E-2</c:v>
                </c:pt>
                <c:pt idx="30">
                  <c:v>0.57366515869363699</c:v>
                </c:pt>
                <c:pt idx="31">
                  <c:v>1.8357184764760781</c:v>
                </c:pt>
                <c:pt idx="32">
                  <c:v>1.3543380414602124</c:v>
                </c:pt>
                <c:pt idx="33">
                  <c:v>-0.3157510011651099</c:v>
                </c:pt>
                <c:pt idx="34">
                  <c:v>0.40295658397184742</c:v>
                </c:pt>
                <c:pt idx="36">
                  <c:v>1.610504113553346</c:v>
                </c:pt>
                <c:pt idx="37">
                  <c:v>1.5986957981444228</c:v>
                </c:pt>
                <c:pt idx="38">
                  <c:v>1.6278202231283734</c:v>
                </c:pt>
                <c:pt idx="39">
                  <c:v>1.1224835900954355</c:v>
                </c:pt>
                <c:pt idx="40">
                  <c:v>1.472671717788776</c:v>
                </c:pt>
                <c:pt idx="42">
                  <c:v>2.6322708608241374</c:v>
                </c:pt>
                <c:pt idx="43">
                  <c:v>0.24816396810949382</c:v>
                </c:pt>
                <c:pt idx="44">
                  <c:v>1.1159798955127087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0.58371587574734818</c:v>
                </c:pt>
                <c:pt idx="2">
                  <c:v>-2.9868042031374276</c:v>
                </c:pt>
                <c:pt idx="3">
                  <c:v>-4.8731107137551799</c:v>
                </c:pt>
                <c:pt idx="4">
                  <c:v>-3.2551443249441925</c:v>
                </c:pt>
                <c:pt idx="6">
                  <c:v>0.29663097252143888</c:v>
                </c:pt>
                <c:pt idx="7">
                  <c:v>-3.1913011435850791</c:v>
                </c:pt>
                <c:pt idx="8">
                  <c:v>-0.92503562018995122</c:v>
                </c:pt>
                <c:pt idx="10">
                  <c:v>1.5001149233823119</c:v>
                </c:pt>
                <c:pt idx="11">
                  <c:v>-0.38857568221962735</c:v>
                </c:pt>
                <c:pt idx="12">
                  <c:v>1.6965618896103152E-2</c:v>
                </c:pt>
                <c:pt idx="14">
                  <c:v>1.0768407610055819</c:v>
                </c:pt>
                <c:pt idx="15">
                  <c:v>-3.2699352222213429</c:v>
                </c:pt>
                <c:pt idx="16">
                  <c:v>-0.66530129082564837</c:v>
                </c:pt>
                <c:pt idx="17">
                  <c:v>-1.2664570221288418</c:v>
                </c:pt>
                <c:pt idx="19">
                  <c:v>-3.3451063459083663</c:v>
                </c:pt>
                <c:pt idx="20">
                  <c:v>-1.7843026955164154</c:v>
                </c:pt>
                <c:pt idx="21">
                  <c:v>-1.6050482222950357</c:v>
                </c:pt>
                <c:pt idx="22">
                  <c:v>0.1654582195404819</c:v>
                </c:pt>
                <c:pt idx="23">
                  <c:v>-1.8117309378930413</c:v>
                </c:pt>
                <c:pt idx="25">
                  <c:v>-1.9016358059373184</c:v>
                </c:pt>
                <c:pt idx="26">
                  <c:v>1.2971959589758386</c:v>
                </c:pt>
                <c:pt idx="27">
                  <c:v>0.75356381807651918</c:v>
                </c:pt>
                <c:pt idx="29">
                  <c:v>2.5739463144134778</c:v>
                </c:pt>
                <c:pt idx="30">
                  <c:v>1.4880483930804322</c:v>
                </c:pt>
                <c:pt idx="31">
                  <c:v>0.90555519227886183</c:v>
                </c:pt>
                <c:pt idx="32">
                  <c:v>2.5984250908552831</c:v>
                </c:pt>
                <c:pt idx="33">
                  <c:v>5.091066978154668</c:v>
                </c:pt>
                <c:pt idx="34">
                  <c:v>2.772905850964702</c:v>
                </c:pt>
                <c:pt idx="36">
                  <c:v>5.6793312636547633</c:v>
                </c:pt>
                <c:pt idx="37">
                  <c:v>0.59062095808875004</c:v>
                </c:pt>
                <c:pt idx="38">
                  <c:v>2.6371085531217586</c:v>
                </c:pt>
                <c:pt idx="39">
                  <c:v>3.1699820071111828</c:v>
                </c:pt>
                <c:pt idx="40">
                  <c:v>3.2152841789416131</c:v>
                </c:pt>
                <c:pt idx="42">
                  <c:v>1.1636203395537725</c:v>
                </c:pt>
                <c:pt idx="43">
                  <c:v>4.0178871987876619</c:v>
                </c:pt>
                <c:pt idx="44">
                  <c:v>3.0326075791122564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6.4086396593068891</c:v>
                </c:pt>
                <c:pt idx="1">
                  <c:v>0.97681159913682691</c:v>
                </c:pt>
                <c:pt idx="2">
                  <c:v>4.7826863354610687</c:v>
                </c:pt>
                <c:pt idx="3">
                  <c:v>2.6094207024634066</c:v>
                </c:pt>
                <c:pt idx="4">
                  <c:v>0.68999524192868478</c:v>
                </c:pt>
                <c:pt idx="5">
                  <c:v>8.5683324285293168</c:v>
                </c:pt>
                <c:pt idx="6">
                  <c:v>2.7093748287951431</c:v>
                </c:pt>
                <c:pt idx="7">
                  <c:v>1.1802953356666528</c:v>
                </c:pt>
                <c:pt idx="8">
                  <c:v>0.19898146916202286</c:v>
                </c:pt>
                <c:pt idx="9">
                  <c:v>0.51288739971167185</c:v>
                </c:pt>
                <c:pt idx="10">
                  <c:v>3.8681196827630124</c:v>
                </c:pt>
                <c:pt idx="11">
                  <c:v>3.8409749245975107</c:v>
                </c:pt>
                <c:pt idx="12">
                  <c:v>-1.1522904838760653</c:v>
                </c:pt>
                <c:pt idx="13">
                  <c:v>4.8433655156733479E-2</c:v>
                </c:pt>
                <c:pt idx="14">
                  <c:v>-1.5268569557078813</c:v>
                </c:pt>
                <c:pt idx="15">
                  <c:v>-1.3444915617812061</c:v>
                </c:pt>
                <c:pt idx="16">
                  <c:v>-1.7385684633302105</c:v>
                </c:pt>
                <c:pt idx="17">
                  <c:v>-1.2360839780980015</c:v>
                </c:pt>
                <c:pt idx="18">
                  <c:v>-1.9224389346301809</c:v>
                </c:pt>
                <c:pt idx="19">
                  <c:v>2.7637676190281901E-2</c:v>
                </c:pt>
                <c:pt idx="20">
                  <c:v>-0.84336090171535716</c:v>
                </c:pt>
                <c:pt idx="21">
                  <c:v>0.89025692742592</c:v>
                </c:pt>
                <c:pt idx="22">
                  <c:v>-2.0159035399976268</c:v>
                </c:pt>
                <c:pt idx="23">
                  <c:v>0.34736888343247685</c:v>
                </c:pt>
                <c:pt idx="24">
                  <c:v>-2.1647102826966123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7.3854512584437089</c:v>
                </c:pt>
                <c:pt idx="1">
                  <c:v>16.650434708382477</c:v>
                </c:pt>
                <c:pt idx="2">
                  <c:v>8.4696587160985075</c:v>
                </c:pt>
                <c:pt idx="3">
                  <c:v>2.6886844407214454</c:v>
                </c:pt>
                <c:pt idx="4">
                  <c:v>-4.5614833256625644</c:v>
                </c:pt>
                <c:pt idx="5">
                  <c:v>-3.1308852365378996</c:v>
                </c:pt>
                <c:pt idx="6">
                  <c:v>4.6896025710566391E-2</c:v>
                </c:pt>
                <c:pt idx="7">
                  <c:v>-1.66853465656515</c:v>
                </c:pt>
                <c:pt idx="8">
                  <c:v>-10.154221930591341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9.6407908179177468</c:v>
                </c:pt>
                <c:pt idx="1">
                  <c:v>27.895890321399122</c:v>
                </c:pt>
                <c:pt idx="2">
                  <c:v>4.1201442586456523</c:v>
                </c:pt>
                <c:pt idx="3">
                  <c:v>-6.3291462886586771</c:v>
                </c:pt>
                <c:pt idx="4">
                  <c:v>-2.1634992340534396</c:v>
                </c:pt>
                <c:pt idx="5">
                  <c:v>11.435931143117095</c:v>
                </c:pt>
                <c:pt idx="6">
                  <c:v>2.4834230564477835</c:v>
                </c:pt>
                <c:pt idx="7">
                  <c:v>3.2771543271130597</c:v>
                </c:pt>
                <c:pt idx="8">
                  <c:v>1.0133115980714678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24.436216205456319</c:v>
                </c:pt>
                <c:pt idx="1">
                  <c:v>26.969366303260383</c:v>
                </c:pt>
                <c:pt idx="2">
                  <c:v>27.051873406133666</c:v>
                </c:pt>
                <c:pt idx="3">
                  <c:v>28.138654859856022</c:v>
                </c:pt>
                <c:pt idx="4">
                  <c:v>27.414481891072079</c:v>
                </c:pt>
                <c:pt idx="5">
                  <c:v>29.438003166043192</c:v>
                </c:pt>
                <c:pt idx="6">
                  <c:v>31.663798701314004</c:v>
                </c:pt>
                <c:pt idx="7">
                  <c:v>32.989451802696131</c:v>
                </c:pt>
                <c:pt idx="8">
                  <c:v>33.358776798886197</c:v>
                </c:pt>
                <c:pt idx="9">
                  <c:v>35.376519789380097</c:v>
                </c:pt>
                <c:pt idx="10">
                  <c:v>35.846642825350081</c:v>
                </c:pt>
                <c:pt idx="11">
                  <c:v>32.336148591406605</c:v>
                </c:pt>
                <c:pt idx="12">
                  <c:v>32.622523581355956</c:v>
                </c:pt>
                <c:pt idx="13">
                  <c:v>32.960488040255164</c:v>
                </c:pt>
                <c:pt idx="14">
                  <c:v>33.351211375668228</c:v>
                </c:pt>
                <c:pt idx="15">
                  <c:v>33.682273244613683</c:v>
                </c:pt>
                <c:pt idx="16">
                  <c:v>34.014293538399684</c:v>
                </c:pt>
                <c:pt idx="17">
                  <c:v>34.342245077118378</c:v>
                </c:pt>
                <c:pt idx="18">
                  <c:v>34.680831795589128</c:v>
                </c:pt>
                <c:pt idx="19">
                  <c:v>35.023139585039274</c:v>
                </c:pt>
                <c:pt idx="20">
                  <c:v>35.37618273979875</c:v>
                </c:pt>
                <c:pt idx="21">
                  <c:v>35.725378586105585</c:v>
                </c:pt>
                <c:pt idx="22">
                  <c:v>36.083429243693409</c:v>
                </c:pt>
                <c:pt idx="23">
                  <c:v>36.457316947160493</c:v>
                </c:pt>
                <c:pt idx="24">
                  <c:v>36.829525757877605</c:v>
                </c:pt>
                <c:pt idx="25">
                  <c:v>37.204450830233739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12.820364146686762</c:v>
                </c:pt>
                <c:pt idx="1">
                  <c:v>14.139066685215075</c:v>
                </c:pt>
                <c:pt idx="2">
                  <c:v>15.098902995020365</c:v>
                </c:pt>
                <c:pt idx="3">
                  <c:v>15.210091746200833</c:v>
                </c:pt>
                <c:pt idx="4">
                  <c:v>16.096446187978703</c:v>
                </c:pt>
                <c:pt idx="5">
                  <c:v>16.402975959570405</c:v>
                </c:pt>
                <c:pt idx="6">
                  <c:v>15.188103900723251</c:v>
                </c:pt>
                <c:pt idx="7">
                  <c:v>16.262698620297655</c:v>
                </c:pt>
                <c:pt idx="8">
                  <c:v>15.707307939588611</c:v>
                </c:pt>
                <c:pt idx="9">
                  <c:v>16.579291904445231</c:v>
                </c:pt>
                <c:pt idx="10">
                  <c:v>17.379787558707232</c:v>
                </c:pt>
                <c:pt idx="11">
                  <c:v>20.01653022980534</c:v>
                </c:pt>
                <c:pt idx="12">
                  <c:v>20.328887971845269</c:v>
                </c:pt>
                <c:pt idx="13">
                  <c:v>20.742802153963925</c:v>
                </c:pt>
                <c:pt idx="14">
                  <c:v>21.186285892720161</c:v>
                </c:pt>
                <c:pt idx="15">
                  <c:v>21.566648630959893</c:v>
                </c:pt>
                <c:pt idx="16">
                  <c:v>21.941935474961515</c:v>
                </c:pt>
                <c:pt idx="17">
                  <c:v>22.328286840226955</c:v>
                </c:pt>
                <c:pt idx="18">
                  <c:v>22.718514715700959</c:v>
                </c:pt>
                <c:pt idx="19">
                  <c:v>23.111026656196618</c:v>
                </c:pt>
                <c:pt idx="20">
                  <c:v>23.51674435700113</c:v>
                </c:pt>
                <c:pt idx="21">
                  <c:v>23.915620386412204</c:v>
                </c:pt>
                <c:pt idx="22">
                  <c:v>24.314275957935759</c:v>
                </c:pt>
                <c:pt idx="23">
                  <c:v>24.739539450813982</c:v>
                </c:pt>
                <c:pt idx="24">
                  <c:v>25.195827016162028</c:v>
                </c:pt>
                <c:pt idx="25">
                  <c:v>25.662770371741313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25.165133888229935</c:v>
                </c:pt>
                <c:pt idx="1">
                  <c:v>24.839956885244575</c:v>
                </c:pt>
                <c:pt idx="2">
                  <c:v>24.63920983180908</c:v>
                </c:pt>
                <c:pt idx="3">
                  <c:v>25.117409355519133</c:v>
                </c:pt>
                <c:pt idx="4">
                  <c:v>27.056666649642789</c:v>
                </c:pt>
                <c:pt idx="5">
                  <c:v>28.321451508349011</c:v>
                </c:pt>
                <c:pt idx="6">
                  <c:v>30.080037877318087</c:v>
                </c:pt>
                <c:pt idx="7">
                  <c:v>30.601275426909027</c:v>
                </c:pt>
                <c:pt idx="8">
                  <c:v>31.621540958322843</c:v>
                </c:pt>
                <c:pt idx="9">
                  <c:v>32.487983174624794</c:v>
                </c:pt>
                <c:pt idx="10">
                  <c:v>33.104137843810079</c:v>
                </c:pt>
                <c:pt idx="11">
                  <c:v>33.542415917815639</c:v>
                </c:pt>
                <c:pt idx="12">
                  <c:v>33.932609707957887</c:v>
                </c:pt>
                <c:pt idx="13">
                  <c:v>34.353380356334767</c:v>
                </c:pt>
                <c:pt idx="14">
                  <c:v>34.808531891950572</c:v>
                </c:pt>
                <c:pt idx="15">
                  <c:v>35.181258876315042</c:v>
                </c:pt>
                <c:pt idx="16">
                  <c:v>35.546160747188601</c:v>
                </c:pt>
                <c:pt idx="17">
                  <c:v>35.921706424585153</c:v>
                </c:pt>
                <c:pt idx="18">
                  <c:v>36.314060345934756</c:v>
                </c:pt>
                <c:pt idx="19">
                  <c:v>36.713130354372623</c:v>
                </c:pt>
                <c:pt idx="20">
                  <c:v>37.112963485829397</c:v>
                </c:pt>
                <c:pt idx="21">
                  <c:v>37.508288837370834</c:v>
                </c:pt>
                <c:pt idx="22">
                  <c:v>37.903442587861299</c:v>
                </c:pt>
                <c:pt idx="23">
                  <c:v>38.30813555180913</c:v>
                </c:pt>
                <c:pt idx="24">
                  <c:v>38.711649024498826</c:v>
                </c:pt>
                <c:pt idx="25">
                  <c:v>39.137960738504823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17.181448173172726</c:v>
                </c:pt>
                <c:pt idx="1">
                  <c:v>17.0679355603212</c:v>
                </c:pt>
                <c:pt idx="2">
                  <c:v>16.92596467568502</c:v>
                </c:pt>
                <c:pt idx="3">
                  <c:v>17.725841735237815</c:v>
                </c:pt>
                <c:pt idx="4">
                  <c:v>18.71078306951383</c:v>
                </c:pt>
                <c:pt idx="5">
                  <c:v>18.773405938319559</c:v>
                </c:pt>
                <c:pt idx="6">
                  <c:v>19.295791656132725</c:v>
                </c:pt>
                <c:pt idx="7">
                  <c:v>19.719327772875015</c:v>
                </c:pt>
                <c:pt idx="8">
                  <c:v>20.227997605524131</c:v>
                </c:pt>
                <c:pt idx="9">
                  <c:v>20.957521550549039</c:v>
                </c:pt>
                <c:pt idx="10">
                  <c:v>21.382826640782966</c:v>
                </c:pt>
                <c:pt idx="11">
                  <c:v>22.270779788003928</c:v>
                </c:pt>
                <c:pt idx="12">
                  <c:v>22.618018872888808</c:v>
                </c:pt>
                <c:pt idx="13">
                  <c:v>22.992651928968513</c:v>
                </c:pt>
                <c:pt idx="14">
                  <c:v>23.401772470273876</c:v>
                </c:pt>
                <c:pt idx="15">
                  <c:v>23.741255180716362</c:v>
                </c:pt>
                <c:pt idx="16">
                  <c:v>24.066338146670756</c:v>
                </c:pt>
                <c:pt idx="17">
                  <c:v>24.393327951252761</c:v>
                </c:pt>
                <c:pt idx="18">
                  <c:v>24.74266174910144</c:v>
                </c:pt>
                <c:pt idx="19">
                  <c:v>25.080972494366794</c:v>
                </c:pt>
                <c:pt idx="20">
                  <c:v>25.430889019690106</c:v>
                </c:pt>
                <c:pt idx="21">
                  <c:v>25.777135245684882</c:v>
                </c:pt>
                <c:pt idx="22">
                  <c:v>26.124653270620502</c:v>
                </c:pt>
                <c:pt idx="23">
                  <c:v>26.481590452450767</c:v>
                </c:pt>
                <c:pt idx="24">
                  <c:v>26.842524101131996</c:v>
                </c:pt>
                <c:pt idx="25">
                  <c:v>27.242958878880906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23.542853940456403</c:v>
                </c:pt>
                <c:pt idx="1">
                  <c:v>21.848423628359331</c:v>
                </c:pt>
                <c:pt idx="2">
                  <c:v>21.389268360742246</c:v>
                </c:pt>
                <c:pt idx="3">
                  <c:v>21.447332215613333</c:v>
                </c:pt>
                <c:pt idx="4">
                  <c:v>22.492539994287107</c:v>
                </c:pt>
                <c:pt idx="5">
                  <c:v>23.090705329307781</c:v>
                </c:pt>
                <c:pt idx="6">
                  <c:v>23.949508310682937</c:v>
                </c:pt>
                <c:pt idx="7">
                  <c:v>23.411437500503109</c:v>
                </c:pt>
                <c:pt idx="8">
                  <c:v>22.866161384141574</c:v>
                </c:pt>
                <c:pt idx="9">
                  <c:v>22.306216654748845</c:v>
                </c:pt>
                <c:pt idx="10">
                  <c:v>23.780700571236466</c:v>
                </c:pt>
                <c:pt idx="11">
                  <c:v>24.338418412967801</c:v>
                </c:pt>
                <c:pt idx="12">
                  <c:v>24.947761827724786</c:v>
                </c:pt>
                <c:pt idx="13">
                  <c:v>25.424702327169349</c:v>
                </c:pt>
                <c:pt idx="14">
                  <c:v>25.907055882261794</c:v>
                </c:pt>
                <c:pt idx="15">
                  <c:v>26.300374201880206</c:v>
                </c:pt>
                <c:pt idx="16">
                  <c:v>26.659417997167608</c:v>
                </c:pt>
                <c:pt idx="17">
                  <c:v>27.022808856664533</c:v>
                </c:pt>
                <c:pt idx="18">
                  <c:v>27.393483998842488</c:v>
                </c:pt>
                <c:pt idx="19">
                  <c:v>27.765393478817018</c:v>
                </c:pt>
                <c:pt idx="20">
                  <c:v>28.157201340380606</c:v>
                </c:pt>
                <c:pt idx="21">
                  <c:v>28.551446520604891</c:v>
                </c:pt>
                <c:pt idx="22">
                  <c:v>28.94999603924412</c:v>
                </c:pt>
                <c:pt idx="23">
                  <c:v>29.357127239522004</c:v>
                </c:pt>
                <c:pt idx="24">
                  <c:v>29.751176688462202</c:v>
                </c:pt>
                <c:pt idx="25">
                  <c:v>30.168008387234689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27.514875696780479</c:v>
                </c:pt>
                <c:pt idx="1">
                  <c:v>25.766387321967613</c:v>
                </c:pt>
                <c:pt idx="2">
                  <c:v>25.304406923203381</c:v>
                </c:pt>
                <c:pt idx="3">
                  <c:v>27.087574689094374</c:v>
                </c:pt>
                <c:pt idx="4">
                  <c:v>27.943580859921799</c:v>
                </c:pt>
                <c:pt idx="5">
                  <c:v>26.935477217394329</c:v>
                </c:pt>
                <c:pt idx="6">
                  <c:v>30.673843514948008</c:v>
                </c:pt>
                <c:pt idx="7">
                  <c:v>31.162271113162884</c:v>
                </c:pt>
                <c:pt idx="8">
                  <c:v>31.709114968974237</c:v>
                </c:pt>
                <c:pt idx="9">
                  <c:v>32.587588505478742</c:v>
                </c:pt>
                <c:pt idx="10">
                  <c:v>35.503809645923646</c:v>
                </c:pt>
                <c:pt idx="11">
                  <c:v>37.985550091238721</c:v>
                </c:pt>
                <c:pt idx="12">
                  <c:v>38.391868378904995</c:v>
                </c:pt>
                <c:pt idx="13">
                  <c:v>38.905108840447248</c:v>
                </c:pt>
                <c:pt idx="14">
                  <c:v>39.476871399302055</c:v>
                </c:pt>
                <c:pt idx="15">
                  <c:v>39.972045628051013</c:v>
                </c:pt>
                <c:pt idx="16">
                  <c:v>40.467570559649495</c:v>
                </c:pt>
                <c:pt idx="17">
                  <c:v>40.969984741744732</c:v>
                </c:pt>
                <c:pt idx="18">
                  <c:v>41.484245781913714</c:v>
                </c:pt>
                <c:pt idx="19">
                  <c:v>42.005868029302839</c:v>
                </c:pt>
                <c:pt idx="20">
                  <c:v>42.524829021222324</c:v>
                </c:pt>
                <c:pt idx="21">
                  <c:v>43.041598563347016</c:v>
                </c:pt>
                <c:pt idx="22">
                  <c:v>43.556915917186217</c:v>
                </c:pt>
                <c:pt idx="23">
                  <c:v>44.077922851093504</c:v>
                </c:pt>
                <c:pt idx="24">
                  <c:v>44.594467959381248</c:v>
                </c:pt>
                <c:pt idx="25">
                  <c:v>45.118437018531871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9.5139074469376474</c:v>
                </c:pt>
                <c:pt idx="1">
                  <c:v>9.6280389433857607</c:v>
                </c:pt>
                <c:pt idx="2">
                  <c:v>9.6418557136345218</c:v>
                </c:pt>
                <c:pt idx="3">
                  <c:v>10.024199884249375</c:v>
                </c:pt>
                <c:pt idx="4">
                  <c:v>9.5976749903399874</c:v>
                </c:pt>
                <c:pt idx="5">
                  <c:v>9.6136509646234813</c:v>
                </c:pt>
                <c:pt idx="6">
                  <c:v>10.549523186236987</c:v>
                </c:pt>
                <c:pt idx="7">
                  <c:v>12.074825649737296</c:v>
                </c:pt>
                <c:pt idx="8">
                  <c:v>11.998445329829938</c:v>
                </c:pt>
                <c:pt idx="9">
                  <c:v>11.533430424745834</c:v>
                </c:pt>
                <c:pt idx="10">
                  <c:v>12.323025793418624</c:v>
                </c:pt>
                <c:pt idx="11">
                  <c:v>10.574937194615229</c:v>
                </c:pt>
                <c:pt idx="12">
                  <c:v>10.667227416724348</c:v>
                </c:pt>
                <c:pt idx="13">
                  <c:v>10.759679925213698</c:v>
                </c:pt>
                <c:pt idx="14">
                  <c:v>10.858307282304418</c:v>
                </c:pt>
                <c:pt idx="15">
                  <c:v>10.93700039639371</c:v>
                </c:pt>
                <c:pt idx="16">
                  <c:v>11.011004983311473</c:v>
                </c:pt>
                <c:pt idx="17">
                  <c:v>11.076566211326721</c:v>
                </c:pt>
                <c:pt idx="18">
                  <c:v>11.150627651094252</c:v>
                </c:pt>
                <c:pt idx="19">
                  <c:v>11.238840881811679</c:v>
                </c:pt>
                <c:pt idx="20">
                  <c:v>11.327888646766134</c:v>
                </c:pt>
                <c:pt idx="21">
                  <c:v>11.413269651459945</c:v>
                </c:pt>
                <c:pt idx="22">
                  <c:v>11.49517070940807</c:v>
                </c:pt>
                <c:pt idx="23">
                  <c:v>11.580638130172021</c:v>
                </c:pt>
                <c:pt idx="24">
                  <c:v>11.665445362965137</c:v>
                </c:pt>
                <c:pt idx="25">
                  <c:v>11.752099977331753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6.6673623402436899</c:v>
                </c:pt>
                <c:pt idx="1">
                  <c:v>8.0897881103628926</c:v>
                </c:pt>
                <c:pt idx="2">
                  <c:v>7.8622822283718152</c:v>
                </c:pt>
                <c:pt idx="3">
                  <c:v>8.0500755039814056</c:v>
                </c:pt>
                <c:pt idx="4">
                  <c:v>8.4340743498049555</c:v>
                </c:pt>
                <c:pt idx="5">
                  <c:v>8.6246871779352734</c:v>
                </c:pt>
                <c:pt idx="6">
                  <c:v>8.8043662532027103</c:v>
                </c:pt>
                <c:pt idx="7">
                  <c:v>8.6232422309613046</c:v>
                </c:pt>
                <c:pt idx="8">
                  <c:v>9.4870570392290929</c:v>
                </c:pt>
                <c:pt idx="9">
                  <c:v>9.3791912997219562</c:v>
                </c:pt>
                <c:pt idx="10">
                  <c:v>9.8049825136019262</c:v>
                </c:pt>
                <c:pt idx="11">
                  <c:v>9.631093733400407</c:v>
                </c:pt>
                <c:pt idx="12">
                  <c:v>9.8052911466759625</c:v>
                </c:pt>
                <c:pt idx="13">
                  <c:v>9.986595896906973</c:v>
                </c:pt>
                <c:pt idx="14">
                  <c:v>10.183757736154122</c:v>
                </c:pt>
                <c:pt idx="15">
                  <c:v>10.353568377967596</c:v>
                </c:pt>
                <c:pt idx="16">
                  <c:v>10.514489626856655</c:v>
                </c:pt>
                <c:pt idx="17">
                  <c:v>10.675975410956356</c:v>
                </c:pt>
                <c:pt idx="18">
                  <c:v>10.830379730400388</c:v>
                </c:pt>
                <c:pt idx="19">
                  <c:v>10.994945615553121</c:v>
                </c:pt>
                <c:pt idx="20">
                  <c:v>11.160775273301391</c:v>
                </c:pt>
                <c:pt idx="21">
                  <c:v>11.339335540437681</c:v>
                </c:pt>
                <c:pt idx="22">
                  <c:v>11.511020514885301</c:v>
                </c:pt>
                <c:pt idx="23">
                  <c:v>11.675190013207853</c:v>
                </c:pt>
                <c:pt idx="24">
                  <c:v>11.838876680460851</c:v>
                </c:pt>
                <c:pt idx="25">
                  <c:v>11.997256574218602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4.281757386116845</c:v>
                </c:pt>
                <c:pt idx="1">
                  <c:v>4.8839137169988955</c:v>
                </c:pt>
                <c:pt idx="2">
                  <c:v>4.5841946608729636</c:v>
                </c:pt>
                <c:pt idx="3">
                  <c:v>4.2900173658167624</c:v>
                </c:pt>
                <c:pt idx="4">
                  <c:v>4.2277062852017471</c:v>
                </c:pt>
                <c:pt idx="5">
                  <c:v>4.3158094155212829</c:v>
                </c:pt>
                <c:pt idx="6">
                  <c:v>4.7555405693867456</c:v>
                </c:pt>
                <c:pt idx="7">
                  <c:v>4.2374390433799087</c:v>
                </c:pt>
                <c:pt idx="8">
                  <c:v>4.1727999881220459</c:v>
                </c:pt>
                <c:pt idx="9">
                  <c:v>4.4218947915473974</c:v>
                </c:pt>
                <c:pt idx="10">
                  <c:v>4.5147908846833058</c:v>
                </c:pt>
                <c:pt idx="11">
                  <c:v>4.9688013830709048</c:v>
                </c:pt>
                <c:pt idx="12">
                  <c:v>4.9894450712152087</c:v>
                </c:pt>
                <c:pt idx="13">
                  <c:v>5.0515038949298781</c:v>
                </c:pt>
                <c:pt idx="14">
                  <c:v>5.1194036274742585</c:v>
                </c:pt>
                <c:pt idx="15">
                  <c:v>5.2121268668622607</c:v>
                </c:pt>
                <c:pt idx="16">
                  <c:v>5.2861971784552262</c:v>
                </c:pt>
                <c:pt idx="17">
                  <c:v>5.3565898025184557</c:v>
                </c:pt>
                <c:pt idx="18">
                  <c:v>5.4067029713161059</c:v>
                </c:pt>
                <c:pt idx="19">
                  <c:v>5.4957804926907663</c:v>
                </c:pt>
                <c:pt idx="20">
                  <c:v>5.5626046518167085</c:v>
                </c:pt>
                <c:pt idx="21">
                  <c:v>5.6322968515762675</c:v>
                </c:pt>
                <c:pt idx="22">
                  <c:v>5.6887239901336066</c:v>
                </c:pt>
                <c:pt idx="23">
                  <c:v>5.7867922649875387</c:v>
                </c:pt>
                <c:pt idx="24">
                  <c:v>5.8341102711383259</c:v>
                </c:pt>
                <c:pt idx="25">
                  <c:v>5.9311596817874914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5.8255925987266037</c:v>
                </c:pt>
                <c:pt idx="1">
                  <c:v>5.0427599408698196</c:v>
                </c:pt>
                <c:pt idx="2">
                  <c:v>5.6157494546570268</c:v>
                </c:pt>
                <c:pt idx="3">
                  <c:v>6.3305025460650031</c:v>
                </c:pt>
                <c:pt idx="4">
                  <c:v>7.0866716129424532</c:v>
                </c:pt>
                <c:pt idx="5">
                  <c:v>6.691298724038643</c:v>
                </c:pt>
                <c:pt idx="6">
                  <c:v>7.1726798188620764</c:v>
                </c:pt>
                <c:pt idx="7">
                  <c:v>7.3977425627921729</c:v>
                </c:pt>
                <c:pt idx="8">
                  <c:v>7.9155155965746804</c:v>
                </c:pt>
                <c:pt idx="9">
                  <c:v>7.4369374040297211</c:v>
                </c:pt>
                <c:pt idx="10">
                  <c:v>7.2041861237503149</c:v>
                </c:pt>
                <c:pt idx="11">
                  <c:v>6.7243075735497184</c:v>
                </c:pt>
                <c:pt idx="12">
                  <c:v>6.6851488469014191</c:v>
                </c:pt>
                <c:pt idx="13">
                  <c:v>6.7274495692501199</c:v>
                </c:pt>
                <c:pt idx="14">
                  <c:v>6.8254982812045712</c:v>
                </c:pt>
                <c:pt idx="15">
                  <c:v>6.913300975731433</c:v>
                </c:pt>
                <c:pt idx="16">
                  <c:v>6.9928253302740089</c:v>
                </c:pt>
                <c:pt idx="17">
                  <c:v>7.0702198250904651</c:v>
                </c:pt>
                <c:pt idx="18">
                  <c:v>7.1543487985209318</c:v>
                </c:pt>
                <c:pt idx="19">
                  <c:v>7.2406577859037053</c:v>
                </c:pt>
                <c:pt idx="20">
                  <c:v>7.3281929591383248</c:v>
                </c:pt>
                <c:pt idx="21">
                  <c:v>7.4173362600682191</c:v>
                </c:pt>
                <c:pt idx="22">
                  <c:v>7.5051424977871646</c:v>
                </c:pt>
                <c:pt idx="23">
                  <c:v>7.606957214039249</c:v>
                </c:pt>
                <c:pt idx="24">
                  <c:v>7.7170599334643688</c:v>
                </c:pt>
                <c:pt idx="25">
                  <c:v>7.8496281250353199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28.032175198367995</c:v>
                </c:pt>
                <c:pt idx="1">
                  <c:v>26.245604517157087</c:v>
                </c:pt>
                <c:pt idx="2">
                  <c:v>26.913458829712265</c:v>
                </c:pt>
                <c:pt idx="3">
                  <c:v>27.493222689820541</c:v>
                </c:pt>
                <c:pt idx="4">
                  <c:v>28.754165656217523</c:v>
                </c:pt>
                <c:pt idx="5">
                  <c:v>28.54800940650529</c:v>
                </c:pt>
                <c:pt idx="6">
                  <c:v>30.143399448480022</c:v>
                </c:pt>
                <c:pt idx="7">
                  <c:v>31.007987103283057</c:v>
                </c:pt>
                <c:pt idx="8">
                  <c:v>30.299577276884154</c:v>
                </c:pt>
                <c:pt idx="9">
                  <c:v>31.846140805803177</c:v>
                </c:pt>
                <c:pt idx="10">
                  <c:v>32.416129089268303</c:v>
                </c:pt>
                <c:pt idx="11">
                  <c:v>30.589576455769077</c:v>
                </c:pt>
                <c:pt idx="12">
                  <c:v>30.710330989661792</c:v>
                </c:pt>
                <c:pt idx="13">
                  <c:v>30.884321888685712</c:v>
                </c:pt>
                <c:pt idx="14">
                  <c:v>31.097585435163474</c:v>
                </c:pt>
                <c:pt idx="15">
                  <c:v>31.247948102713554</c:v>
                </c:pt>
                <c:pt idx="16">
                  <c:v>31.395431855423958</c:v>
                </c:pt>
                <c:pt idx="17">
                  <c:v>31.538667468241425</c:v>
                </c:pt>
                <c:pt idx="18">
                  <c:v>31.688278984669985</c:v>
                </c:pt>
                <c:pt idx="19">
                  <c:v>31.839113826970671</c:v>
                </c:pt>
                <c:pt idx="20">
                  <c:v>31.995058102081394</c:v>
                </c:pt>
                <c:pt idx="21">
                  <c:v>32.14382074107268</c:v>
                </c:pt>
                <c:pt idx="22">
                  <c:v>32.302282066357328</c:v>
                </c:pt>
                <c:pt idx="23">
                  <c:v>32.477748934142703</c:v>
                </c:pt>
                <c:pt idx="24">
                  <c:v>32.658528551726612</c:v>
                </c:pt>
                <c:pt idx="25">
                  <c:v>32.853114304994961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50.762946043217141</c:v>
                </c:pt>
                <c:pt idx="1">
                  <c:v>52.394473225762447</c:v>
                </c:pt>
                <c:pt idx="2">
                  <c:v>54.187176970268375</c:v>
                </c:pt>
                <c:pt idx="3">
                  <c:v>53.658333143085976</c:v>
                </c:pt>
                <c:pt idx="4">
                  <c:v>56.686059887584008</c:v>
                </c:pt>
                <c:pt idx="5">
                  <c:v>57.703066463504797</c:v>
                </c:pt>
                <c:pt idx="6">
                  <c:v>58.077290852944216</c:v>
                </c:pt>
                <c:pt idx="7">
                  <c:v>60.586787895598427</c:v>
                </c:pt>
                <c:pt idx="8">
                  <c:v>57.694563714160843</c:v>
                </c:pt>
                <c:pt idx="9">
                  <c:v>58.977359747610997</c:v>
                </c:pt>
                <c:pt idx="10">
                  <c:v>61.544041388102308</c:v>
                </c:pt>
                <c:pt idx="11">
                  <c:v>57.91474817724739</c:v>
                </c:pt>
                <c:pt idx="12">
                  <c:v>57.978315494310891</c:v>
                </c:pt>
                <c:pt idx="13">
                  <c:v>58.040297660515982</c:v>
                </c:pt>
                <c:pt idx="14">
                  <c:v>58.19732187060729</c:v>
                </c:pt>
                <c:pt idx="15">
                  <c:v>58.247684787708209</c:v>
                </c:pt>
                <c:pt idx="16">
                  <c:v>58.275864842087145</c:v>
                </c:pt>
                <c:pt idx="17">
                  <c:v>58.263759117896207</c:v>
                </c:pt>
                <c:pt idx="18">
                  <c:v>58.236964831271308</c:v>
                </c:pt>
                <c:pt idx="19">
                  <c:v>58.160543679559829</c:v>
                </c:pt>
                <c:pt idx="20">
                  <c:v>58.077877953682879</c:v>
                </c:pt>
                <c:pt idx="21">
                  <c:v>57.974840228054298</c:v>
                </c:pt>
                <c:pt idx="22">
                  <c:v>57.858575158212993</c:v>
                </c:pt>
                <c:pt idx="23">
                  <c:v>57.711374576951997</c:v>
                </c:pt>
                <c:pt idx="24">
                  <c:v>57.600154808326018</c:v>
                </c:pt>
                <c:pt idx="25">
                  <c:v>57.485431973442346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13.827388596629694</c:v>
                </c:pt>
                <c:pt idx="1">
                  <c:v>12.610816515917508</c:v>
                </c:pt>
                <c:pt idx="2">
                  <c:v>12.622133492621119</c:v>
                </c:pt>
                <c:pt idx="3">
                  <c:v>13.100494445781873</c:v>
                </c:pt>
                <c:pt idx="4">
                  <c:v>13.692069082153148</c:v>
                </c:pt>
                <c:pt idx="5">
                  <c:v>12.588703845563272</c:v>
                </c:pt>
                <c:pt idx="6">
                  <c:v>12.321262958605827</c:v>
                </c:pt>
                <c:pt idx="7">
                  <c:v>13.265600670334782</c:v>
                </c:pt>
                <c:pt idx="8">
                  <c:v>12.763031404655262</c:v>
                </c:pt>
                <c:pt idx="9">
                  <c:v>11.858970624501499</c:v>
                </c:pt>
                <c:pt idx="10">
                  <c:v>11.436413361687206</c:v>
                </c:pt>
                <c:pt idx="11">
                  <c:v>12.76433816109121</c:v>
                </c:pt>
                <c:pt idx="12">
                  <c:v>12.651279926218265</c:v>
                </c:pt>
                <c:pt idx="13">
                  <c:v>12.547099750314908</c:v>
                </c:pt>
                <c:pt idx="14">
                  <c:v>12.451030350048992</c:v>
                </c:pt>
                <c:pt idx="15">
                  <c:v>12.289394220503754</c:v>
                </c:pt>
                <c:pt idx="16">
                  <c:v>12.05029392135177</c:v>
                </c:pt>
                <c:pt idx="17">
                  <c:v>11.73001751364321</c:v>
                </c:pt>
                <c:pt idx="18">
                  <c:v>11.437931376788425</c:v>
                </c:pt>
                <c:pt idx="19">
                  <c:v>11.128510046711471</c:v>
                </c:pt>
                <c:pt idx="20">
                  <c:v>10.842276512183696</c:v>
                </c:pt>
                <c:pt idx="21">
                  <c:v>10.57602268558502</c:v>
                </c:pt>
                <c:pt idx="22">
                  <c:v>10.35296128556106</c:v>
                </c:pt>
                <c:pt idx="23">
                  <c:v>10.058667285628779</c:v>
                </c:pt>
                <c:pt idx="24">
                  <c:v>9.6849295192642053</c:v>
                </c:pt>
                <c:pt idx="25">
                  <c:v>9.1658764876884948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6.2619977331845078</c:v>
                </c:pt>
                <c:pt idx="1">
                  <c:v>4.9108556032085344</c:v>
                </c:pt>
                <c:pt idx="2">
                  <c:v>5.4889734184083627</c:v>
                </c:pt>
                <c:pt idx="3">
                  <c:v>5.9434690081276251</c:v>
                </c:pt>
                <c:pt idx="4">
                  <c:v>6.4968752481384167</c:v>
                </c:pt>
                <c:pt idx="5">
                  <c:v>5.8351462178697595</c:v>
                </c:pt>
                <c:pt idx="6">
                  <c:v>6.0085491927212269</c:v>
                </c:pt>
                <c:pt idx="7">
                  <c:v>5.7203735745035971</c:v>
                </c:pt>
                <c:pt idx="8">
                  <c:v>5.0962124500778625</c:v>
                </c:pt>
                <c:pt idx="9">
                  <c:v>6.1777681624696879</c:v>
                </c:pt>
                <c:pt idx="10">
                  <c:v>5.883579873026493</c:v>
                </c:pt>
                <c:pt idx="11">
                  <c:v>5.721237156795981</c:v>
                </c:pt>
                <c:pt idx="12">
                  <c:v>5.7550990231201089</c:v>
                </c:pt>
                <c:pt idx="13">
                  <c:v>5.8358917319416044</c:v>
                </c:pt>
                <c:pt idx="14">
                  <c:v>5.9205663854012593</c:v>
                </c:pt>
                <c:pt idx="15">
                  <c:v>5.9802574581165313</c:v>
                </c:pt>
                <c:pt idx="16">
                  <c:v>6.0365902959838342</c:v>
                </c:pt>
                <c:pt idx="17">
                  <c:v>6.0898710667848226</c:v>
                </c:pt>
                <c:pt idx="18">
                  <c:v>6.1407538501908103</c:v>
                </c:pt>
                <c:pt idx="19">
                  <c:v>6.1906614505133426</c:v>
                </c:pt>
                <c:pt idx="20">
                  <c:v>6.243058771685666</c:v>
                </c:pt>
                <c:pt idx="21">
                  <c:v>6.2882109205063985</c:v>
                </c:pt>
                <c:pt idx="22">
                  <c:v>6.3373445408013493</c:v>
                </c:pt>
                <c:pt idx="23">
                  <c:v>6.389173292917607</c:v>
                </c:pt>
                <c:pt idx="24">
                  <c:v>6.4448459468983623</c:v>
                </c:pt>
                <c:pt idx="25">
                  <c:v>6.4993768147778974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19.694846746683645</c:v>
                </c:pt>
                <c:pt idx="1">
                  <c:v>19.275182161221501</c:v>
                </c:pt>
                <c:pt idx="2">
                  <c:v>18.241081030190536</c:v>
                </c:pt>
                <c:pt idx="3">
                  <c:v>18.596312167416933</c:v>
                </c:pt>
                <c:pt idx="4">
                  <c:v>19.985348272356134</c:v>
                </c:pt>
                <c:pt idx="5">
                  <c:v>19.646307170972378</c:v>
                </c:pt>
                <c:pt idx="6">
                  <c:v>19.37694692220385</c:v>
                </c:pt>
                <c:pt idx="7">
                  <c:v>20.300579346374164</c:v>
                </c:pt>
                <c:pt idx="8">
                  <c:v>19.803623399972146</c:v>
                </c:pt>
                <c:pt idx="9">
                  <c:v>21.558305682509751</c:v>
                </c:pt>
                <c:pt idx="10">
                  <c:v>18.119450215264497</c:v>
                </c:pt>
                <c:pt idx="11">
                  <c:v>18.067413658944531</c:v>
                </c:pt>
                <c:pt idx="12">
                  <c:v>17.940764896108316</c:v>
                </c:pt>
                <c:pt idx="13">
                  <c:v>17.809610870791971</c:v>
                </c:pt>
                <c:pt idx="14">
                  <c:v>17.702347908654446</c:v>
                </c:pt>
                <c:pt idx="15">
                  <c:v>17.563013657476628</c:v>
                </c:pt>
                <c:pt idx="16">
                  <c:v>17.417347579315248</c:v>
                </c:pt>
                <c:pt idx="17">
                  <c:v>17.262588478745268</c:v>
                </c:pt>
                <c:pt idx="18">
                  <c:v>17.11266678663879</c:v>
                </c:pt>
                <c:pt idx="19">
                  <c:v>16.965727685592743</c:v>
                </c:pt>
                <c:pt idx="20">
                  <c:v>16.822777427060934</c:v>
                </c:pt>
                <c:pt idx="21">
                  <c:v>16.675198422732734</c:v>
                </c:pt>
                <c:pt idx="22">
                  <c:v>16.526043708322931</c:v>
                </c:pt>
                <c:pt idx="23">
                  <c:v>16.375511689249745</c:v>
                </c:pt>
                <c:pt idx="24">
                  <c:v>16.221708598205989</c:v>
                </c:pt>
                <c:pt idx="25">
                  <c:v>16.07238984998817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17.831703958104569</c:v>
                </c:pt>
                <c:pt idx="1">
                  <c:v>15.598052532983536</c:v>
                </c:pt>
                <c:pt idx="2">
                  <c:v>16.232629465049573</c:v>
                </c:pt>
                <c:pt idx="3">
                  <c:v>15.629126449790039</c:v>
                </c:pt>
                <c:pt idx="4">
                  <c:v>15.91118726861135</c:v>
                </c:pt>
                <c:pt idx="5">
                  <c:v>15.617696183461167</c:v>
                </c:pt>
                <c:pt idx="6">
                  <c:v>15.340840556592402</c:v>
                </c:pt>
                <c:pt idx="7">
                  <c:v>16.087047198553229</c:v>
                </c:pt>
                <c:pt idx="8">
                  <c:v>15.795052551398127</c:v>
                </c:pt>
                <c:pt idx="9">
                  <c:v>16.792834009091877</c:v>
                </c:pt>
                <c:pt idx="10">
                  <c:v>14.273204621679961</c:v>
                </c:pt>
                <c:pt idx="11">
                  <c:v>15.156421706477717</c:v>
                </c:pt>
                <c:pt idx="12">
                  <c:v>15.045688569328597</c:v>
                </c:pt>
                <c:pt idx="13">
                  <c:v>14.86975619665678</c:v>
                </c:pt>
                <c:pt idx="14">
                  <c:v>14.744852927370763</c:v>
                </c:pt>
                <c:pt idx="15">
                  <c:v>14.640472356905617</c:v>
                </c:pt>
                <c:pt idx="16">
                  <c:v>14.531374428610039</c:v>
                </c:pt>
                <c:pt idx="17">
                  <c:v>14.425017342671707</c:v>
                </c:pt>
                <c:pt idx="18">
                  <c:v>14.308170105175853</c:v>
                </c:pt>
                <c:pt idx="19">
                  <c:v>14.185393828801356</c:v>
                </c:pt>
                <c:pt idx="20">
                  <c:v>14.064214889652604</c:v>
                </c:pt>
                <c:pt idx="21">
                  <c:v>13.945223863259375</c:v>
                </c:pt>
                <c:pt idx="22">
                  <c:v>13.831374307525277</c:v>
                </c:pt>
                <c:pt idx="23">
                  <c:v>13.724367079716753</c:v>
                </c:pt>
                <c:pt idx="24">
                  <c:v>13.602473392354256</c:v>
                </c:pt>
                <c:pt idx="25">
                  <c:v>13.47845044178888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10.265210006067649</c:v>
                </c:pt>
                <c:pt idx="1">
                  <c:v>9.9571074443568719</c:v>
                </c:pt>
                <c:pt idx="2">
                  <c:v>10.50794273975567</c:v>
                </c:pt>
                <c:pt idx="3">
                  <c:v>10.678886566949437</c:v>
                </c:pt>
                <c:pt idx="4">
                  <c:v>10.632228810116622</c:v>
                </c:pt>
                <c:pt idx="5">
                  <c:v>11.11377400124754</c:v>
                </c:pt>
                <c:pt idx="6">
                  <c:v>11.227681490686985</c:v>
                </c:pt>
                <c:pt idx="7">
                  <c:v>10.985567721201662</c:v>
                </c:pt>
                <c:pt idx="8">
                  <c:v>10.165376497684337</c:v>
                </c:pt>
                <c:pt idx="9">
                  <c:v>9.6258160529191361</c:v>
                </c:pt>
                <c:pt idx="10">
                  <c:v>9.3752055379173296</c:v>
                </c:pt>
                <c:pt idx="11">
                  <c:v>9.250720364451464</c:v>
                </c:pt>
                <c:pt idx="12">
                  <c:v>9.2516310671641957</c:v>
                </c:pt>
                <c:pt idx="13">
                  <c:v>9.2891221331664369</c:v>
                </c:pt>
                <c:pt idx="14">
                  <c:v>9.3266310584380072</c:v>
                </c:pt>
                <c:pt idx="15">
                  <c:v>9.3400464441173501</c:v>
                </c:pt>
                <c:pt idx="16">
                  <c:v>9.3641243232361155</c:v>
                </c:pt>
                <c:pt idx="17">
                  <c:v>9.3693664517306825</c:v>
                </c:pt>
                <c:pt idx="18">
                  <c:v>9.3686526855710621</c:v>
                </c:pt>
                <c:pt idx="19">
                  <c:v>9.36071436046117</c:v>
                </c:pt>
                <c:pt idx="20">
                  <c:v>9.360939034103879</c:v>
                </c:pt>
                <c:pt idx="21">
                  <c:v>9.3618346942557924</c:v>
                </c:pt>
                <c:pt idx="22">
                  <c:v>9.3561177875177446</c:v>
                </c:pt>
                <c:pt idx="23">
                  <c:v>9.3661501592368772</c:v>
                </c:pt>
                <c:pt idx="24">
                  <c:v>9.4038619687503253</c:v>
                </c:pt>
                <c:pt idx="25">
                  <c:v>9.437723907279894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36.764562229085939</c:v>
                </c:pt>
                <c:pt idx="1">
                  <c:v>32.239191428676392</c:v>
                </c:pt>
                <c:pt idx="2">
                  <c:v>32.080566396708669</c:v>
                </c:pt>
                <c:pt idx="3">
                  <c:v>34.214774266533759</c:v>
                </c:pt>
                <c:pt idx="4">
                  <c:v>36.734168438853473</c:v>
                </c:pt>
                <c:pt idx="5">
                  <c:v>37.656356563064236</c:v>
                </c:pt>
                <c:pt idx="6">
                  <c:v>38.323902367677888</c:v>
                </c:pt>
                <c:pt idx="7">
                  <c:v>37.655991907718118</c:v>
                </c:pt>
                <c:pt idx="8">
                  <c:v>36.416462196540195</c:v>
                </c:pt>
                <c:pt idx="9">
                  <c:v>36.584658391396786</c:v>
                </c:pt>
                <c:pt idx="10">
                  <c:v>36.420272584966234</c:v>
                </c:pt>
                <c:pt idx="11">
                  <c:v>38.395143993013782</c:v>
                </c:pt>
                <c:pt idx="12">
                  <c:v>39.153242192434888</c:v>
                </c:pt>
                <c:pt idx="13">
                  <c:v>39.884444924597119</c:v>
                </c:pt>
                <c:pt idx="14">
                  <c:v>40.674299333268792</c:v>
                </c:pt>
                <c:pt idx="15">
                  <c:v>41.33803320115387</c:v>
                </c:pt>
                <c:pt idx="16">
                  <c:v>41.971059708190921</c:v>
                </c:pt>
                <c:pt idx="17">
                  <c:v>42.595480131543653</c:v>
                </c:pt>
                <c:pt idx="18">
                  <c:v>43.174693364476177</c:v>
                </c:pt>
                <c:pt idx="19">
                  <c:v>43.786093364205726</c:v>
                </c:pt>
                <c:pt idx="20">
                  <c:v>44.4187162361156</c:v>
                </c:pt>
                <c:pt idx="21">
                  <c:v>45.074706030042051</c:v>
                </c:pt>
                <c:pt idx="22">
                  <c:v>45.736698946060287</c:v>
                </c:pt>
                <c:pt idx="23">
                  <c:v>46.372469557970476</c:v>
                </c:pt>
                <c:pt idx="24">
                  <c:v>46.989601774368509</c:v>
                </c:pt>
                <c:pt idx="25">
                  <c:v>47.595211696111292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10.814153998708283</c:v>
                </c:pt>
                <c:pt idx="1">
                  <c:v>10.807071520510217</c:v>
                </c:pt>
                <c:pt idx="2">
                  <c:v>10.995899116438006</c:v>
                </c:pt>
                <c:pt idx="3">
                  <c:v>10.94907228702132</c:v>
                </c:pt>
                <c:pt idx="4">
                  <c:v>12.439640552634232</c:v>
                </c:pt>
                <c:pt idx="5">
                  <c:v>12.552797866175661</c:v>
                </c:pt>
                <c:pt idx="6">
                  <c:v>11.408150359306605</c:v>
                </c:pt>
                <c:pt idx="7">
                  <c:v>11.69675360145572</c:v>
                </c:pt>
                <c:pt idx="8">
                  <c:v>12.236312704655985</c:v>
                </c:pt>
                <c:pt idx="9">
                  <c:v>12.210909829404528</c:v>
                </c:pt>
                <c:pt idx="10">
                  <c:v>10.63035893154548</c:v>
                </c:pt>
                <c:pt idx="11">
                  <c:v>10.561901280842795</c:v>
                </c:pt>
                <c:pt idx="12">
                  <c:v>10.599409853853727</c:v>
                </c:pt>
                <c:pt idx="13">
                  <c:v>10.655848040400453</c:v>
                </c:pt>
                <c:pt idx="14">
                  <c:v>10.731304278282648</c:v>
                </c:pt>
                <c:pt idx="15">
                  <c:v>10.765655571306464</c:v>
                </c:pt>
                <c:pt idx="16">
                  <c:v>10.785196479355442</c:v>
                </c:pt>
                <c:pt idx="17">
                  <c:v>10.797796067949038</c:v>
                </c:pt>
                <c:pt idx="18">
                  <c:v>10.808550236955252</c:v>
                </c:pt>
                <c:pt idx="19">
                  <c:v>10.825890961047149</c:v>
                </c:pt>
                <c:pt idx="20">
                  <c:v>10.850390336857821</c:v>
                </c:pt>
                <c:pt idx="21">
                  <c:v>10.869640794438792</c:v>
                </c:pt>
                <c:pt idx="22">
                  <c:v>10.883645295435203</c:v>
                </c:pt>
                <c:pt idx="23">
                  <c:v>10.907441638837938</c:v>
                </c:pt>
                <c:pt idx="24">
                  <c:v>10.93532432862766</c:v>
                </c:pt>
                <c:pt idx="25">
                  <c:v>10.96087259698337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0.72685860534222535</c:v>
                </c:pt>
                <c:pt idx="1">
                  <c:v>0.50269144546362932</c:v>
                </c:pt>
                <c:pt idx="2">
                  <c:v>0.48454482038439373</c:v>
                </c:pt>
                <c:pt idx="3">
                  <c:v>0.4440499241009811</c:v>
                </c:pt>
                <c:pt idx="4">
                  <c:v>0.50569675635297506</c:v>
                </c:pt>
                <c:pt idx="5">
                  <c:v>0.50237369748867766</c:v>
                </c:pt>
                <c:pt idx="6">
                  <c:v>0.4250998132266241</c:v>
                </c:pt>
                <c:pt idx="7">
                  <c:v>0.43413215379826042</c:v>
                </c:pt>
                <c:pt idx="8">
                  <c:v>0.44278735506306766</c:v>
                </c:pt>
                <c:pt idx="9">
                  <c:v>0.4165803299910677</c:v>
                </c:pt>
                <c:pt idx="10">
                  <c:v>0.53001137367895956</c:v>
                </c:pt>
                <c:pt idx="11">
                  <c:v>0.38835355745735534</c:v>
                </c:pt>
                <c:pt idx="12">
                  <c:v>0.39097043083911143</c:v>
                </c:pt>
                <c:pt idx="13">
                  <c:v>0.39600527319299583</c:v>
                </c:pt>
                <c:pt idx="14">
                  <c:v>0.40177416114996173</c:v>
                </c:pt>
                <c:pt idx="15">
                  <c:v>0.40872873476120142</c:v>
                </c:pt>
                <c:pt idx="16">
                  <c:v>0.41399172332932366</c:v>
                </c:pt>
                <c:pt idx="17">
                  <c:v>0.41918108585848191</c:v>
                </c:pt>
                <c:pt idx="18">
                  <c:v>0.4229752572478408</c:v>
                </c:pt>
                <c:pt idx="19">
                  <c:v>0.42965372146670866</c:v>
                </c:pt>
                <c:pt idx="20">
                  <c:v>0.4347806737627678</c:v>
                </c:pt>
                <c:pt idx="21">
                  <c:v>0.43990336086810528</c:v>
                </c:pt>
                <c:pt idx="22">
                  <c:v>0.44369571969113497</c:v>
                </c:pt>
                <c:pt idx="23">
                  <c:v>0.4502790260303024</c:v>
                </c:pt>
                <c:pt idx="24">
                  <c:v>0.45393747811064078</c:v>
                </c:pt>
                <c:pt idx="25">
                  <c:v>0.46048974021310735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37.075450822685703</c:v>
                </c:pt>
                <c:pt idx="1">
                  <c:v>40.452112531313681</c:v>
                </c:pt>
                <c:pt idx="2">
                  <c:v>43.542690179384898</c:v>
                </c:pt>
                <c:pt idx="3">
                  <c:v>41.976929895605387</c:v>
                </c:pt>
                <c:pt idx="4">
                  <c:v>44.327480411808878</c:v>
                </c:pt>
                <c:pt idx="5">
                  <c:v>43.746464269134691</c:v>
                </c:pt>
                <c:pt idx="6">
                  <c:v>44.448130728708726</c:v>
                </c:pt>
                <c:pt idx="7">
                  <c:v>44.940063638735531</c:v>
                </c:pt>
                <c:pt idx="8">
                  <c:v>43.207284805260997</c:v>
                </c:pt>
                <c:pt idx="9">
                  <c:v>45.21273273613275</c:v>
                </c:pt>
                <c:pt idx="10">
                  <c:v>42.903103367419334</c:v>
                </c:pt>
                <c:pt idx="11">
                  <c:v>40.499360858454146</c:v>
                </c:pt>
                <c:pt idx="12">
                  <c:v>40.526259635494675</c:v>
                </c:pt>
                <c:pt idx="13">
                  <c:v>40.504260086546275</c:v>
                </c:pt>
                <c:pt idx="14">
                  <c:v>40.533745480494481</c:v>
                </c:pt>
                <c:pt idx="15">
                  <c:v>40.464881036968038</c:v>
                </c:pt>
                <c:pt idx="16">
                  <c:v>40.361138533377328</c:v>
                </c:pt>
                <c:pt idx="17">
                  <c:v>40.244043197963563</c:v>
                </c:pt>
                <c:pt idx="18">
                  <c:v>40.098857985348211</c:v>
                </c:pt>
                <c:pt idx="19">
                  <c:v>39.949963841433828</c:v>
                </c:pt>
                <c:pt idx="20">
                  <c:v>39.789376476169863</c:v>
                </c:pt>
                <c:pt idx="21">
                  <c:v>39.583320241325801</c:v>
                </c:pt>
                <c:pt idx="22">
                  <c:v>39.377054179199213</c:v>
                </c:pt>
                <c:pt idx="23">
                  <c:v>39.182379969560102</c:v>
                </c:pt>
                <c:pt idx="24">
                  <c:v>38.971221228111595</c:v>
                </c:pt>
                <c:pt idx="25">
                  <c:v>38.770142816820147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9.5461588098805645</c:v>
                </c:pt>
                <c:pt idx="1">
                  <c:v>9.9656164217402186</c:v>
                </c:pt>
                <c:pt idx="2">
                  <c:v>10.111336272742783</c:v>
                </c:pt>
                <c:pt idx="3">
                  <c:v>10.277717483556399</c:v>
                </c:pt>
                <c:pt idx="4">
                  <c:v>10.189457661188071</c:v>
                </c:pt>
                <c:pt idx="5">
                  <c:v>11.518382000300528</c:v>
                </c:pt>
                <c:pt idx="6">
                  <c:v>11.17817105267445</c:v>
                </c:pt>
                <c:pt idx="7">
                  <c:v>12.176335623935467</c:v>
                </c:pt>
                <c:pt idx="8">
                  <c:v>12.144373601353248</c:v>
                </c:pt>
                <c:pt idx="9">
                  <c:v>12.467234076766793</c:v>
                </c:pt>
                <c:pt idx="10">
                  <c:v>12.408638927726448</c:v>
                </c:pt>
                <c:pt idx="11">
                  <c:v>15.163662833295797</c:v>
                </c:pt>
                <c:pt idx="12">
                  <c:v>15.439518435642517</c:v>
                </c:pt>
                <c:pt idx="13">
                  <c:v>15.70438735144495</c:v>
                </c:pt>
                <c:pt idx="14">
                  <c:v>16.000763287274129</c:v>
                </c:pt>
                <c:pt idx="15">
                  <c:v>16.254831145655199</c:v>
                </c:pt>
                <c:pt idx="16">
                  <c:v>16.521073342922406</c:v>
                </c:pt>
                <c:pt idx="17">
                  <c:v>16.788620840117819</c:v>
                </c:pt>
                <c:pt idx="18">
                  <c:v>17.074947568075718</c:v>
                </c:pt>
                <c:pt idx="19">
                  <c:v>17.330583743379361</c:v>
                </c:pt>
                <c:pt idx="20">
                  <c:v>17.604193365702518</c:v>
                </c:pt>
                <c:pt idx="21">
                  <c:v>17.880444973643826</c:v>
                </c:pt>
                <c:pt idx="22">
                  <c:v>18.179634043642046</c:v>
                </c:pt>
                <c:pt idx="23">
                  <c:v>18.449189977280177</c:v>
                </c:pt>
                <c:pt idx="24">
                  <c:v>18.751183724102319</c:v>
                </c:pt>
                <c:pt idx="25">
                  <c:v>19.025022534773417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13.710235147530168</c:v>
                </c:pt>
                <c:pt idx="1">
                  <c:v>12.982536323589333</c:v>
                </c:pt>
                <c:pt idx="2">
                  <c:v>12.640303183856092</c:v>
                </c:pt>
                <c:pt idx="3">
                  <c:v>13.573964495089246</c:v>
                </c:pt>
                <c:pt idx="4">
                  <c:v>13.265215622280165</c:v>
                </c:pt>
                <c:pt idx="5">
                  <c:v>13.466243081519979</c:v>
                </c:pt>
                <c:pt idx="6">
                  <c:v>13.69063808062047</c:v>
                </c:pt>
                <c:pt idx="7">
                  <c:v>14.034562664824987</c:v>
                </c:pt>
                <c:pt idx="8">
                  <c:v>14.138129627521929</c:v>
                </c:pt>
                <c:pt idx="9">
                  <c:v>13.456714433548266</c:v>
                </c:pt>
                <c:pt idx="10">
                  <c:v>11.450339541522352</c:v>
                </c:pt>
                <c:pt idx="11">
                  <c:v>13.790031810036062</c:v>
                </c:pt>
                <c:pt idx="12">
                  <c:v>13.721093776777085</c:v>
                </c:pt>
                <c:pt idx="13">
                  <c:v>13.67738024578731</c:v>
                </c:pt>
                <c:pt idx="14">
                  <c:v>13.641725850852024</c:v>
                </c:pt>
                <c:pt idx="15">
                  <c:v>13.597302919952318</c:v>
                </c:pt>
                <c:pt idx="16">
                  <c:v>13.529560364969074</c:v>
                </c:pt>
                <c:pt idx="17">
                  <c:v>13.44283068299822</c:v>
                </c:pt>
                <c:pt idx="18">
                  <c:v>13.363796379283976</c:v>
                </c:pt>
                <c:pt idx="19">
                  <c:v>13.284111830296833</c:v>
                </c:pt>
                <c:pt idx="20">
                  <c:v>13.213191853338186</c:v>
                </c:pt>
                <c:pt idx="21">
                  <c:v>13.137871398493385</c:v>
                </c:pt>
                <c:pt idx="22">
                  <c:v>13.047078345568758</c:v>
                </c:pt>
                <c:pt idx="23">
                  <c:v>12.945469829872158</c:v>
                </c:pt>
                <c:pt idx="24">
                  <c:v>12.885801902124735</c:v>
                </c:pt>
                <c:pt idx="25">
                  <c:v>12.830898281916483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23.0454860612804</c:v>
                </c:pt>
                <c:pt idx="1">
                  <c:v>22.779473367468224</c:v>
                </c:pt>
                <c:pt idx="2">
                  <c:v>22.898952289247834</c:v>
                </c:pt>
                <c:pt idx="3">
                  <c:v>21.772126941484558</c:v>
                </c:pt>
                <c:pt idx="4">
                  <c:v>24.03871559166361</c:v>
                </c:pt>
                <c:pt idx="5">
                  <c:v>23.282408915297481</c:v>
                </c:pt>
                <c:pt idx="6">
                  <c:v>26.435600769635546</c:v>
                </c:pt>
                <c:pt idx="7">
                  <c:v>25.277172734013885</c:v>
                </c:pt>
                <c:pt idx="8">
                  <c:v>25.602130539361188</c:v>
                </c:pt>
                <c:pt idx="9">
                  <c:v>26.261760562996745</c:v>
                </c:pt>
                <c:pt idx="10">
                  <c:v>23.629777798729958</c:v>
                </c:pt>
                <c:pt idx="11">
                  <c:v>24.999404919858204</c:v>
                </c:pt>
                <c:pt idx="12">
                  <c:v>24.949810979541024</c:v>
                </c:pt>
                <c:pt idx="13">
                  <c:v>24.985837998850606</c:v>
                </c:pt>
                <c:pt idx="14">
                  <c:v>25.078803356354118</c:v>
                </c:pt>
                <c:pt idx="15">
                  <c:v>25.135235173375833</c:v>
                </c:pt>
                <c:pt idx="16">
                  <c:v>25.169422126429662</c:v>
                </c:pt>
                <c:pt idx="17">
                  <c:v>25.192031024761967</c:v>
                </c:pt>
                <c:pt idx="18">
                  <c:v>25.220822954904023</c:v>
                </c:pt>
                <c:pt idx="19">
                  <c:v>25.252181759581649</c:v>
                </c:pt>
                <c:pt idx="20">
                  <c:v>25.306522701001839</c:v>
                </c:pt>
                <c:pt idx="21">
                  <c:v>25.361572299645005</c:v>
                </c:pt>
                <c:pt idx="22">
                  <c:v>25.410812702494727</c:v>
                </c:pt>
                <c:pt idx="23">
                  <c:v>25.453823960478559</c:v>
                </c:pt>
                <c:pt idx="24">
                  <c:v>25.487468538609523</c:v>
                </c:pt>
                <c:pt idx="25">
                  <c:v>25.526373385448881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8.5070131379322707</c:v>
                </c:pt>
                <c:pt idx="1">
                  <c:v>8.3544904597480798</c:v>
                </c:pt>
                <c:pt idx="2">
                  <c:v>8.509327632310006</c:v>
                </c:pt>
                <c:pt idx="3">
                  <c:v>8.8923450794944419</c:v>
                </c:pt>
                <c:pt idx="4">
                  <c:v>9.2556987243742235</c:v>
                </c:pt>
                <c:pt idx="5">
                  <c:v>9.7934014508591041</c:v>
                </c:pt>
                <c:pt idx="6">
                  <c:v>10.222842964726789</c:v>
                </c:pt>
                <c:pt idx="7">
                  <c:v>8.8786882991727971</c:v>
                </c:pt>
                <c:pt idx="8">
                  <c:v>9.0442026491608036</c:v>
                </c:pt>
                <c:pt idx="9">
                  <c:v>9.10934398619254</c:v>
                </c:pt>
                <c:pt idx="10">
                  <c:v>7.6286911681624918</c:v>
                </c:pt>
                <c:pt idx="11">
                  <c:v>6.5317235919999117</c:v>
                </c:pt>
                <c:pt idx="12">
                  <c:v>6.5081602962363299</c:v>
                </c:pt>
                <c:pt idx="13">
                  <c:v>6.4750762898256191</c:v>
                </c:pt>
                <c:pt idx="14">
                  <c:v>6.4502339431190165</c:v>
                </c:pt>
                <c:pt idx="15">
                  <c:v>6.4161121157402423</c:v>
                </c:pt>
                <c:pt idx="16">
                  <c:v>6.3795343336867205</c:v>
                </c:pt>
                <c:pt idx="17">
                  <c:v>6.3404792080500396</c:v>
                </c:pt>
                <c:pt idx="18">
                  <c:v>6.3022244288884917</c:v>
                </c:pt>
                <c:pt idx="19">
                  <c:v>6.2617189170357879</c:v>
                </c:pt>
                <c:pt idx="20">
                  <c:v>6.2230186631916196</c:v>
                </c:pt>
                <c:pt idx="21">
                  <c:v>6.1873675390510643</c:v>
                </c:pt>
                <c:pt idx="22">
                  <c:v>6.1543406540846028</c:v>
                </c:pt>
                <c:pt idx="23">
                  <c:v>6.1207958832573279</c:v>
                </c:pt>
                <c:pt idx="24">
                  <c:v>6.0847252573590831</c:v>
                </c:pt>
                <c:pt idx="25">
                  <c:v>6.0482068060027965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50.592301082491602</c:v>
                </c:pt>
                <c:pt idx="1">
                  <c:v>49.112087404896947</c:v>
                </c:pt>
                <c:pt idx="2">
                  <c:v>48.87827591279121</c:v>
                </c:pt>
                <c:pt idx="3">
                  <c:v>51.079475254507464</c:v>
                </c:pt>
                <c:pt idx="4">
                  <c:v>54.820366124961929</c:v>
                </c:pt>
                <c:pt idx="5">
                  <c:v>56.791403465932653</c:v>
                </c:pt>
                <c:pt idx="6">
                  <c:v>56.610298652380806</c:v>
                </c:pt>
                <c:pt idx="7">
                  <c:v>53.128644143181752</c:v>
                </c:pt>
                <c:pt idx="8">
                  <c:v>51.963161617055881</c:v>
                </c:pt>
                <c:pt idx="9">
                  <c:v>55.165295069393089</c:v>
                </c:pt>
                <c:pt idx="10">
                  <c:v>48.801891818037923</c:v>
                </c:pt>
                <c:pt idx="11">
                  <c:v>50.584978558390404</c:v>
                </c:pt>
                <c:pt idx="12">
                  <c:v>50.629641611074028</c:v>
                </c:pt>
                <c:pt idx="13">
                  <c:v>50.904296623841347</c:v>
                </c:pt>
                <c:pt idx="14">
                  <c:v>51.226318534206648</c:v>
                </c:pt>
                <c:pt idx="15">
                  <c:v>51.354550694054332</c:v>
                </c:pt>
                <c:pt idx="16">
                  <c:v>51.422762558796109</c:v>
                </c:pt>
                <c:pt idx="17">
                  <c:v>51.47553917955932</c:v>
                </c:pt>
                <c:pt idx="18">
                  <c:v>51.489855666100127</c:v>
                </c:pt>
                <c:pt idx="19">
                  <c:v>51.497381608887636</c:v>
                </c:pt>
                <c:pt idx="20">
                  <c:v>51.501335508463725</c:v>
                </c:pt>
                <c:pt idx="21">
                  <c:v>51.488315363958208</c:v>
                </c:pt>
                <c:pt idx="22">
                  <c:v>51.452570530769748</c:v>
                </c:pt>
                <c:pt idx="23">
                  <c:v>51.425947023611769</c:v>
                </c:pt>
                <c:pt idx="24">
                  <c:v>51.418570187517439</c:v>
                </c:pt>
                <c:pt idx="25">
                  <c:v>51.395687778269085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37.256580352143082</c:v>
                </c:pt>
                <c:pt idx="1">
                  <c:v>41.108432988475457</c:v>
                </c:pt>
                <c:pt idx="2">
                  <c:v>42.150776401154033</c:v>
                </c:pt>
                <c:pt idx="3">
                  <c:v>43.348746606056856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49.252150422993786</c:v>
                </c:pt>
                <c:pt idx="8">
                  <c:v>49.066084738474807</c:v>
                </c:pt>
                <c:pt idx="9">
                  <c:v>51.955811693825325</c:v>
                </c:pt>
                <c:pt idx="10">
                  <c:v>53.226430384057309</c:v>
                </c:pt>
                <c:pt idx="11">
                  <c:v>52.352678821211946</c:v>
                </c:pt>
                <c:pt idx="12">
                  <c:v>52.951411553201226</c:v>
                </c:pt>
                <c:pt idx="13">
                  <c:v>53.703290194219093</c:v>
                </c:pt>
                <c:pt idx="14">
                  <c:v>54.537497268388393</c:v>
                </c:pt>
                <c:pt idx="15">
                  <c:v>55.248921875573572</c:v>
                </c:pt>
                <c:pt idx="16">
                  <c:v>55.956229013361195</c:v>
                </c:pt>
                <c:pt idx="17">
                  <c:v>56.670531917345329</c:v>
                </c:pt>
                <c:pt idx="18">
                  <c:v>57.399346511290091</c:v>
                </c:pt>
                <c:pt idx="19">
                  <c:v>58.134166241235889</c:v>
                </c:pt>
                <c:pt idx="20">
                  <c:v>58.89292709679988</c:v>
                </c:pt>
                <c:pt idx="21">
                  <c:v>59.640998972517792</c:v>
                </c:pt>
                <c:pt idx="22">
                  <c:v>60.397705201629165</c:v>
                </c:pt>
                <c:pt idx="23">
                  <c:v>61.196856397974472</c:v>
                </c:pt>
                <c:pt idx="24">
                  <c:v>62.025352774039632</c:v>
                </c:pt>
                <c:pt idx="25">
                  <c:v>62.867221201975056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89.522703395892719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97.121039993370687</c:v>
                </c:pt>
                <c:pt idx="6">
                  <c:v>103.99918135908175</c:v>
                </c:pt>
                <c:pt idx="7">
                  <c:v>104.89431181345005</c:v>
                </c:pt>
                <c:pt idx="8">
                  <c:v>106.42481491696279</c:v>
                </c:pt>
                <c:pt idx="9">
                  <c:v>108.33930988540143</c:v>
                </c:pt>
                <c:pt idx="10">
                  <c:v>113.77147470175316</c:v>
                </c:pt>
                <c:pt idx="11">
                  <c:v>118.13716421002609</c:v>
                </c:pt>
                <c:pt idx="12">
                  <c:v>119.89025878747648</c:v>
                </c:pt>
                <c:pt idx="13">
                  <c:v>121.67584345291988</c:v>
                </c:pt>
                <c:pt idx="14">
                  <c:v>123.59423164378829</c:v>
                </c:pt>
                <c:pt idx="15">
                  <c:v>125.19493388696262</c:v>
                </c:pt>
                <c:pt idx="16">
                  <c:v>126.73948745067645</c:v>
                </c:pt>
                <c:pt idx="17">
                  <c:v>128.30782797424718</c:v>
                </c:pt>
                <c:pt idx="18">
                  <c:v>129.93445187579238</c:v>
                </c:pt>
                <c:pt idx="19">
                  <c:v>131.56536435685928</c:v>
                </c:pt>
                <c:pt idx="20">
                  <c:v>133.22588286712244</c:v>
                </c:pt>
                <c:pt idx="21">
                  <c:v>134.87846916700761</c:v>
                </c:pt>
                <c:pt idx="22">
                  <c:v>136.53500781491215</c:v>
                </c:pt>
                <c:pt idx="23">
                  <c:v>138.22477609487541</c:v>
                </c:pt>
                <c:pt idx="24">
                  <c:v>139.8998177734743</c:v>
                </c:pt>
                <c:pt idx="25">
                  <c:v>141.66736502315229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54.320794970392782</c:v>
                </c:pt>
                <c:pt idx="1">
                  <c:v>53.890105228774459</c:v>
                </c:pt>
                <c:pt idx="2">
                  <c:v>54.617540887248595</c:v>
                </c:pt>
                <c:pt idx="3">
                  <c:v>56.188017989933087</c:v>
                </c:pt>
                <c:pt idx="4">
                  <c:v>58.100292894506666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63.341236590153741</c:v>
                </c:pt>
                <c:pt idx="8">
                  <c:v>63.873395230639915</c:v>
                </c:pt>
                <c:pt idx="9">
                  <c:v>64.617594725848093</c:v>
                </c:pt>
                <c:pt idx="10">
                  <c:v>66.263114404722472</c:v>
                </c:pt>
                <c:pt idx="11">
                  <c:v>62.488716340405333</c:v>
                </c:pt>
                <c:pt idx="12">
                  <c:v>62.857443471178726</c:v>
                </c:pt>
                <c:pt idx="13">
                  <c:v>63.409551174986383</c:v>
                </c:pt>
                <c:pt idx="14">
                  <c:v>64.084552362300855</c:v>
                </c:pt>
                <c:pt idx="15">
                  <c:v>64.66394471966855</c:v>
                </c:pt>
                <c:pt idx="16">
                  <c:v>65.19994897432133</c:v>
                </c:pt>
                <c:pt idx="17">
                  <c:v>65.718018718133422</c:v>
                </c:pt>
                <c:pt idx="18">
                  <c:v>66.230338136001677</c:v>
                </c:pt>
                <c:pt idx="19">
                  <c:v>66.809338602929941</c:v>
                </c:pt>
                <c:pt idx="20">
                  <c:v>67.374519633103944</c:v>
                </c:pt>
                <c:pt idx="21">
                  <c:v>67.946059044614799</c:v>
                </c:pt>
                <c:pt idx="22">
                  <c:v>68.502339778571468</c:v>
                </c:pt>
                <c:pt idx="23">
                  <c:v>69.127326556549363</c:v>
                </c:pt>
                <c:pt idx="24">
                  <c:v>69.714020799755289</c:v>
                </c:pt>
                <c:pt idx="25">
                  <c:v>70.383258663368125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66.758827588867845</c:v>
                </c:pt>
                <c:pt idx="4">
                  <c:v>70.378128969737162</c:v>
                </c:pt>
                <c:pt idx="5">
                  <c:v>70.29177030906807</c:v>
                </c:pt>
                <c:pt idx="6">
                  <c:v>70.398553811550045</c:v>
                </c:pt>
                <c:pt idx="7">
                  <c:v>73.852388565933211</c:v>
                </c:pt>
                <c:pt idx="8">
                  <c:v>70.457595118816101</c:v>
                </c:pt>
                <c:pt idx="9">
                  <c:v>70.836330372112499</c:v>
                </c:pt>
                <c:pt idx="10">
                  <c:v>72.980454749789516</c:v>
                </c:pt>
                <c:pt idx="11">
                  <c:v>70.679086338338607</c:v>
                </c:pt>
                <c:pt idx="12">
                  <c:v>70.629595420529157</c:v>
                </c:pt>
                <c:pt idx="13">
                  <c:v>70.587397410830889</c:v>
                </c:pt>
                <c:pt idx="14">
                  <c:v>70.648352220656278</c:v>
                </c:pt>
                <c:pt idx="15">
                  <c:v>70.537079008211961</c:v>
                </c:pt>
                <c:pt idx="16">
                  <c:v>70.326158763438912</c:v>
                </c:pt>
                <c:pt idx="17">
                  <c:v>69.993776631539419</c:v>
                </c:pt>
                <c:pt idx="18">
                  <c:v>69.674896208059735</c:v>
                </c:pt>
                <c:pt idx="19">
                  <c:v>69.289053726271305</c:v>
                </c:pt>
                <c:pt idx="20">
                  <c:v>68.920154465866574</c:v>
                </c:pt>
                <c:pt idx="21">
                  <c:v>68.550862913639321</c:v>
                </c:pt>
                <c:pt idx="22">
                  <c:v>68.211536443774051</c:v>
                </c:pt>
                <c:pt idx="23">
                  <c:v>67.770041862580769</c:v>
                </c:pt>
                <c:pt idx="24">
                  <c:v>67.285084327590226</c:v>
                </c:pt>
                <c:pt idx="25">
                  <c:v>66.651308461130839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49.741197741770442</c:v>
                </c:pt>
                <c:pt idx="2">
                  <c:v>50.470626653404146</c:v>
                </c:pt>
                <c:pt idx="3">
                  <c:v>50.847794192284034</c:v>
                </c:pt>
                <c:pt idx="4">
                  <c:v>53.025639599222522</c:v>
                </c:pt>
                <c:pt idx="5">
                  <c:v>52.212923573550846</c:v>
                </c:pt>
                <c:pt idx="6">
                  <c:v>51.954018162204463</c:v>
                </c:pt>
                <c:pt idx="7">
                  <c:v>53.093567840632652</c:v>
                </c:pt>
                <c:pt idx="8">
                  <c:v>50.860264899132474</c:v>
                </c:pt>
                <c:pt idx="9">
                  <c:v>54.154723906990448</c:v>
                </c:pt>
                <c:pt idx="10">
                  <c:v>47.651440247888281</c:v>
                </c:pt>
                <c:pt idx="11">
                  <c:v>48.195792886669693</c:v>
                </c:pt>
                <c:pt idx="12">
                  <c:v>47.993183555721217</c:v>
                </c:pt>
                <c:pt idx="13">
                  <c:v>47.804380932556789</c:v>
                </c:pt>
                <c:pt idx="14">
                  <c:v>47.694398279864473</c:v>
                </c:pt>
                <c:pt idx="15">
                  <c:v>47.523789916616124</c:v>
                </c:pt>
                <c:pt idx="16">
                  <c:v>47.349436627145238</c:v>
                </c:pt>
                <c:pt idx="17">
                  <c:v>47.146843339932481</c:v>
                </c:pt>
                <c:pt idx="18">
                  <c:v>46.930243427576521</c:v>
                </c:pt>
                <c:pt idx="19">
                  <c:v>46.702497325368611</c:v>
                </c:pt>
                <c:pt idx="20">
                  <c:v>46.490990122503085</c:v>
                </c:pt>
                <c:pt idx="21">
                  <c:v>46.270467900754298</c:v>
                </c:pt>
                <c:pt idx="22">
                  <c:v>46.050880344167304</c:v>
                </c:pt>
                <c:pt idx="23">
                  <c:v>45.85520222112099</c:v>
                </c:pt>
                <c:pt idx="24">
                  <c:v>45.67288990620893</c:v>
                </c:pt>
                <c:pt idx="25">
                  <c:v>45.487941013834842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48.305574833136447</c:v>
                </c:pt>
                <c:pt idx="1">
                  <c:v>43.548954394650245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49.679505747840679</c:v>
                </c:pt>
                <c:pt idx="5">
                  <c:v>50.711528126728574</c:v>
                </c:pt>
                <c:pt idx="6">
                  <c:v>50.157152540211115</c:v>
                </c:pt>
                <c:pt idx="7">
                  <c:v>49.786877662972095</c:v>
                </c:pt>
                <c:pt idx="8">
                  <c:v>49.09556225625925</c:v>
                </c:pt>
                <c:pt idx="9">
                  <c:v>49.212148550792385</c:v>
                </c:pt>
                <c:pt idx="10">
                  <c:v>47.580642890190674</c:v>
                </c:pt>
                <c:pt idx="11">
                  <c:v>49.345398831313936</c:v>
                </c:pt>
                <c:pt idx="12">
                  <c:v>50.143622477127728</c:v>
                </c:pt>
                <c:pt idx="13">
                  <c:v>50.936298238190574</c:v>
                </c:pt>
                <c:pt idx="14">
                  <c:v>51.8073777727014</c:v>
                </c:pt>
                <c:pt idx="15">
                  <c:v>52.512417507221535</c:v>
                </c:pt>
                <c:pt idx="16">
                  <c:v>53.170247910875688</c:v>
                </c:pt>
                <c:pt idx="17">
                  <c:v>53.812457285351172</c:v>
                </c:pt>
                <c:pt idx="18">
                  <c:v>54.406218858679267</c:v>
                </c:pt>
                <c:pt idx="19">
                  <c:v>55.041638046719584</c:v>
                </c:pt>
                <c:pt idx="20">
                  <c:v>55.703887246736187</c:v>
                </c:pt>
                <c:pt idx="21">
                  <c:v>56.384250185348954</c:v>
                </c:pt>
                <c:pt idx="22">
                  <c:v>57.064039961186623</c:v>
                </c:pt>
                <c:pt idx="23">
                  <c:v>57.730190222838715</c:v>
                </c:pt>
                <c:pt idx="24">
                  <c:v>58.378863581106806</c:v>
                </c:pt>
                <c:pt idx="25">
                  <c:v>59.016574033307769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52.254647379161788</c:v>
                </c:pt>
                <c:pt idx="4">
                  <c:v>54.51693807299695</c:v>
                </c:pt>
                <c:pt idx="5">
                  <c:v>55.264846269435218</c:v>
                </c:pt>
                <c:pt idx="6">
                  <c:v>55.626301781383177</c:v>
                </c:pt>
                <c:pt idx="7">
                  <c:v>57.116399262670996</c:v>
                </c:pt>
                <c:pt idx="8">
                  <c:v>55.351658406614249</c:v>
                </c:pt>
                <c:pt idx="9">
                  <c:v>57.679966812899544</c:v>
                </c:pt>
                <c:pt idx="10">
                  <c:v>55.311742295145784</c:v>
                </c:pt>
                <c:pt idx="11">
                  <c:v>55.663023691749942</c:v>
                </c:pt>
                <c:pt idx="12">
                  <c:v>55.965778071137194</c:v>
                </c:pt>
                <c:pt idx="13">
                  <c:v>56.208647437991225</c:v>
                </c:pt>
                <c:pt idx="14">
                  <c:v>56.534508767768614</c:v>
                </c:pt>
                <c:pt idx="15">
                  <c:v>56.71971218262324</c:v>
                </c:pt>
                <c:pt idx="16">
                  <c:v>56.882211876299735</c:v>
                </c:pt>
                <c:pt idx="17">
                  <c:v>57.032664038081379</c:v>
                </c:pt>
                <c:pt idx="18">
                  <c:v>57.173805553423932</c:v>
                </c:pt>
                <c:pt idx="19">
                  <c:v>57.280547584813192</c:v>
                </c:pt>
                <c:pt idx="20">
                  <c:v>57.393569841872377</c:v>
                </c:pt>
                <c:pt idx="21">
                  <c:v>57.463765214969627</c:v>
                </c:pt>
                <c:pt idx="22">
                  <c:v>57.55668822284126</c:v>
                </c:pt>
                <c:pt idx="23">
                  <c:v>57.63156994684028</c:v>
                </c:pt>
                <c:pt idx="24">
                  <c:v>57.722404952213914</c:v>
                </c:pt>
                <c:pt idx="25">
                  <c:v>57.795165351593567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36.75572120881057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35.346091436573801</c:v>
                </c:pt>
                <c:pt idx="4">
                  <c:v>37.303931213943777</c:v>
                </c:pt>
                <c:pt idx="5">
                  <c:v>36.748651996817458</c:v>
                </c:pt>
                <c:pt idx="6">
                  <c:v>40.126238850256016</c:v>
                </c:pt>
                <c:pt idx="7">
                  <c:v>39.31173539883887</c:v>
                </c:pt>
                <c:pt idx="8">
                  <c:v>39.740260166883118</c:v>
                </c:pt>
                <c:pt idx="9">
                  <c:v>39.718474996545012</c:v>
                </c:pt>
                <c:pt idx="10">
                  <c:v>35.080117340252308</c:v>
                </c:pt>
                <c:pt idx="11">
                  <c:v>38.789436729894263</c:v>
                </c:pt>
                <c:pt idx="12">
                  <c:v>38.670904756318109</c:v>
                </c:pt>
                <c:pt idx="13">
                  <c:v>38.663218244637918</c:v>
                </c:pt>
                <c:pt idx="14">
                  <c:v>38.720529207206141</c:v>
                </c:pt>
                <c:pt idx="15">
                  <c:v>38.732538093328152</c:v>
                </c:pt>
                <c:pt idx="16">
                  <c:v>38.698982491398738</c:v>
                </c:pt>
                <c:pt idx="17">
                  <c:v>38.634861707760187</c:v>
                </c:pt>
                <c:pt idx="18">
                  <c:v>38.584619334187998</c:v>
                </c:pt>
                <c:pt idx="19">
                  <c:v>38.536293589878483</c:v>
                </c:pt>
                <c:pt idx="20">
                  <c:v>38.519714554340027</c:v>
                </c:pt>
                <c:pt idx="21">
                  <c:v>38.499443698138393</c:v>
                </c:pt>
                <c:pt idx="22">
                  <c:v>38.457891048063487</c:v>
                </c:pt>
                <c:pt idx="23">
                  <c:v>38.399293790350718</c:v>
                </c:pt>
                <c:pt idx="24">
                  <c:v>38.37327044073426</c:v>
                </c:pt>
                <c:pt idx="25">
                  <c:v>38.357271667365367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59.099314220423871</c:v>
                </c:pt>
                <c:pt idx="1">
                  <c:v>57.466577864645025</c:v>
                </c:pt>
                <c:pt idx="2">
                  <c:v>57.387603545101214</c:v>
                </c:pt>
                <c:pt idx="3">
                  <c:v>59.971820334001904</c:v>
                </c:pt>
                <c:pt idx="4">
                  <c:v>64.076064849336149</c:v>
                </c:pt>
                <c:pt idx="5">
                  <c:v>66.584804916791754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56.430582986200413</c:v>
                </c:pt>
                <c:pt idx="11">
                  <c:v>57.116702150390317</c:v>
                </c:pt>
                <c:pt idx="12">
                  <c:v>57.137801907310362</c:v>
                </c:pt>
                <c:pt idx="13">
                  <c:v>57.37937291366697</c:v>
                </c:pt>
                <c:pt idx="14">
                  <c:v>57.676552477325664</c:v>
                </c:pt>
                <c:pt idx="15">
                  <c:v>57.770662809794572</c:v>
                </c:pt>
                <c:pt idx="16">
                  <c:v>57.802296892482829</c:v>
                </c:pt>
                <c:pt idx="17">
                  <c:v>57.816018387609361</c:v>
                </c:pt>
                <c:pt idx="18">
                  <c:v>57.79208009498862</c:v>
                </c:pt>
                <c:pt idx="19">
                  <c:v>57.759100525923422</c:v>
                </c:pt>
                <c:pt idx="20">
                  <c:v>57.724354171655342</c:v>
                </c:pt>
                <c:pt idx="21">
                  <c:v>57.675682903009275</c:v>
                </c:pt>
                <c:pt idx="22">
                  <c:v>57.606911184854354</c:v>
                </c:pt>
                <c:pt idx="23">
                  <c:v>57.546742906869099</c:v>
                </c:pt>
                <c:pt idx="24">
                  <c:v>57.503295444876521</c:v>
                </c:pt>
                <c:pt idx="25">
                  <c:v>57.443894584271881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37.256580352143082</c:v>
                </c:pt>
                <c:pt idx="1">
                  <c:v>41.108432988475457</c:v>
                </c:pt>
                <c:pt idx="2">
                  <c:v>42.150776401154033</c:v>
                </c:pt>
                <c:pt idx="3">
                  <c:v>43.348746606056856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49.252150422993786</c:v>
                </c:pt>
                <c:pt idx="8">
                  <c:v>49.066084738474807</c:v>
                </c:pt>
                <c:pt idx="9">
                  <c:v>51.955811693825325</c:v>
                </c:pt>
                <c:pt idx="10">
                  <c:v>53.226430384057309</c:v>
                </c:pt>
                <c:pt idx="11">
                  <c:v>52.352678821211946</c:v>
                </c:pt>
                <c:pt idx="12">
                  <c:v>52.951411553201226</c:v>
                </c:pt>
                <c:pt idx="13">
                  <c:v>53.703290194219093</c:v>
                </c:pt>
                <c:pt idx="14">
                  <c:v>54.537497268388393</c:v>
                </c:pt>
                <c:pt idx="15">
                  <c:v>55.248921875573572</c:v>
                </c:pt>
                <c:pt idx="16">
                  <c:v>55.956229013361195</c:v>
                </c:pt>
                <c:pt idx="17">
                  <c:v>56.670531917345329</c:v>
                </c:pt>
                <c:pt idx="18">
                  <c:v>57.399346511290091</c:v>
                </c:pt>
                <c:pt idx="19">
                  <c:v>58.134166241235889</c:v>
                </c:pt>
                <c:pt idx="20">
                  <c:v>58.89292709679988</c:v>
                </c:pt>
                <c:pt idx="21">
                  <c:v>59.640998972517792</c:v>
                </c:pt>
                <c:pt idx="22">
                  <c:v>60.397705201629165</c:v>
                </c:pt>
                <c:pt idx="23">
                  <c:v>61.196856397974472</c:v>
                </c:pt>
                <c:pt idx="24">
                  <c:v>62.025352774039632</c:v>
                </c:pt>
                <c:pt idx="25">
                  <c:v>62.867221201975056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89.522703395892719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97.121039993370687</c:v>
                </c:pt>
                <c:pt idx="6">
                  <c:v>103.99918135908175</c:v>
                </c:pt>
                <c:pt idx="7">
                  <c:v>104.89431181345005</c:v>
                </c:pt>
                <c:pt idx="8">
                  <c:v>106.42481491696279</c:v>
                </c:pt>
                <c:pt idx="9">
                  <c:v>108.33930988540143</c:v>
                </c:pt>
                <c:pt idx="10">
                  <c:v>113.77147470175316</c:v>
                </c:pt>
                <c:pt idx="11">
                  <c:v>118.13716421002609</c:v>
                </c:pt>
                <c:pt idx="12">
                  <c:v>119.89025878747648</c:v>
                </c:pt>
                <c:pt idx="13">
                  <c:v>121.67584345291988</c:v>
                </c:pt>
                <c:pt idx="14">
                  <c:v>123.59423164378829</c:v>
                </c:pt>
                <c:pt idx="15">
                  <c:v>125.19493388696262</c:v>
                </c:pt>
                <c:pt idx="16">
                  <c:v>126.73948745067645</c:v>
                </c:pt>
                <c:pt idx="17">
                  <c:v>128.30782797424718</c:v>
                </c:pt>
                <c:pt idx="18">
                  <c:v>129.93445187579238</c:v>
                </c:pt>
                <c:pt idx="19">
                  <c:v>131.56536435685928</c:v>
                </c:pt>
                <c:pt idx="20">
                  <c:v>133.22588286712244</c:v>
                </c:pt>
                <c:pt idx="21">
                  <c:v>134.87846916700761</c:v>
                </c:pt>
                <c:pt idx="22">
                  <c:v>136.53500781491215</c:v>
                </c:pt>
                <c:pt idx="23">
                  <c:v>138.22477609487541</c:v>
                </c:pt>
                <c:pt idx="24">
                  <c:v>139.8998177734743</c:v>
                </c:pt>
                <c:pt idx="25">
                  <c:v>141.66736502315229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54.320794970392782</c:v>
                </c:pt>
                <c:pt idx="1">
                  <c:v>53.890105228774459</c:v>
                </c:pt>
                <c:pt idx="2">
                  <c:v>54.617540887248595</c:v>
                </c:pt>
                <c:pt idx="3">
                  <c:v>56.188017989933087</c:v>
                </c:pt>
                <c:pt idx="4">
                  <c:v>58.100292894506666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63.341236590153741</c:v>
                </c:pt>
                <c:pt idx="8">
                  <c:v>63.873395230639915</c:v>
                </c:pt>
                <c:pt idx="9">
                  <c:v>64.617594725848093</c:v>
                </c:pt>
                <c:pt idx="10">
                  <c:v>66.263114404722472</c:v>
                </c:pt>
                <c:pt idx="11">
                  <c:v>62.488716340405333</c:v>
                </c:pt>
                <c:pt idx="12">
                  <c:v>62.857443471178726</c:v>
                </c:pt>
                <c:pt idx="13">
                  <c:v>63.409551174986383</c:v>
                </c:pt>
                <c:pt idx="14">
                  <c:v>64.084552362300855</c:v>
                </c:pt>
                <c:pt idx="15">
                  <c:v>64.66394471966855</c:v>
                </c:pt>
                <c:pt idx="16">
                  <c:v>65.19994897432133</c:v>
                </c:pt>
                <c:pt idx="17">
                  <c:v>65.718018718133422</c:v>
                </c:pt>
                <c:pt idx="18">
                  <c:v>66.230338136001677</c:v>
                </c:pt>
                <c:pt idx="19">
                  <c:v>66.809338602929941</c:v>
                </c:pt>
                <c:pt idx="20">
                  <c:v>67.374519633103944</c:v>
                </c:pt>
                <c:pt idx="21">
                  <c:v>67.946059044614799</c:v>
                </c:pt>
                <c:pt idx="22">
                  <c:v>68.502339778571468</c:v>
                </c:pt>
                <c:pt idx="23">
                  <c:v>69.127326556549363</c:v>
                </c:pt>
                <c:pt idx="24">
                  <c:v>69.714020799755289</c:v>
                </c:pt>
                <c:pt idx="25">
                  <c:v>70.383258663368125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66.758827588867845</c:v>
                </c:pt>
                <c:pt idx="4">
                  <c:v>70.378128969737162</c:v>
                </c:pt>
                <c:pt idx="5">
                  <c:v>70.29177030906807</c:v>
                </c:pt>
                <c:pt idx="6">
                  <c:v>70.398553811550045</c:v>
                </c:pt>
                <c:pt idx="7">
                  <c:v>73.852388565933211</c:v>
                </c:pt>
                <c:pt idx="8">
                  <c:v>70.457595118816101</c:v>
                </c:pt>
                <c:pt idx="9">
                  <c:v>70.836330372112499</c:v>
                </c:pt>
                <c:pt idx="10">
                  <c:v>72.980454749789516</c:v>
                </c:pt>
                <c:pt idx="11">
                  <c:v>70.679086338338607</c:v>
                </c:pt>
                <c:pt idx="12">
                  <c:v>70.629595420529157</c:v>
                </c:pt>
                <c:pt idx="13">
                  <c:v>70.587397410830889</c:v>
                </c:pt>
                <c:pt idx="14">
                  <c:v>70.648352220656278</c:v>
                </c:pt>
                <c:pt idx="15">
                  <c:v>70.537079008211961</c:v>
                </c:pt>
                <c:pt idx="16">
                  <c:v>70.326158763438912</c:v>
                </c:pt>
                <c:pt idx="17">
                  <c:v>69.993776631539419</c:v>
                </c:pt>
                <c:pt idx="18">
                  <c:v>69.674896208059735</c:v>
                </c:pt>
                <c:pt idx="19">
                  <c:v>69.289053726271305</c:v>
                </c:pt>
                <c:pt idx="20">
                  <c:v>68.920154465866574</c:v>
                </c:pt>
                <c:pt idx="21">
                  <c:v>68.550862913639321</c:v>
                </c:pt>
                <c:pt idx="22">
                  <c:v>68.211536443774051</c:v>
                </c:pt>
                <c:pt idx="23">
                  <c:v>67.770041862580769</c:v>
                </c:pt>
                <c:pt idx="24">
                  <c:v>67.285084327590226</c:v>
                </c:pt>
                <c:pt idx="25">
                  <c:v>66.651308461130839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49.741197741770442</c:v>
                </c:pt>
                <c:pt idx="2">
                  <c:v>50.470626653404146</c:v>
                </c:pt>
                <c:pt idx="3">
                  <c:v>50.847794192284034</c:v>
                </c:pt>
                <c:pt idx="4">
                  <c:v>53.025639599222522</c:v>
                </c:pt>
                <c:pt idx="5">
                  <c:v>52.212923573550846</c:v>
                </c:pt>
                <c:pt idx="6">
                  <c:v>51.954018162204463</c:v>
                </c:pt>
                <c:pt idx="7">
                  <c:v>53.093567840632652</c:v>
                </c:pt>
                <c:pt idx="8">
                  <c:v>50.860264899132474</c:v>
                </c:pt>
                <c:pt idx="9">
                  <c:v>54.154723906990448</c:v>
                </c:pt>
                <c:pt idx="10">
                  <c:v>47.651440247888281</c:v>
                </c:pt>
                <c:pt idx="11">
                  <c:v>48.195792886669693</c:v>
                </c:pt>
                <c:pt idx="12">
                  <c:v>47.993183555721217</c:v>
                </c:pt>
                <c:pt idx="13">
                  <c:v>47.804380932556789</c:v>
                </c:pt>
                <c:pt idx="14">
                  <c:v>47.694398279864473</c:v>
                </c:pt>
                <c:pt idx="15">
                  <c:v>47.523789916616124</c:v>
                </c:pt>
                <c:pt idx="16">
                  <c:v>47.349436627145238</c:v>
                </c:pt>
                <c:pt idx="17">
                  <c:v>47.146843339932481</c:v>
                </c:pt>
                <c:pt idx="18">
                  <c:v>46.930243427576521</c:v>
                </c:pt>
                <c:pt idx="19">
                  <c:v>46.702497325368611</c:v>
                </c:pt>
                <c:pt idx="20">
                  <c:v>46.490990122503085</c:v>
                </c:pt>
                <c:pt idx="21">
                  <c:v>46.270467900754298</c:v>
                </c:pt>
                <c:pt idx="22">
                  <c:v>46.050880344167304</c:v>
                </c:pt>
                <c:pt idx="23">
                  <c:v>45.85520222112099</c:v>
                </c:pt>
                <c:pt idx="24">
                  <c:v>45.67288990620893</c:v>
                </c:pt>
                <c:pt idx="25">
                  <c:v>45.487941013834842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48.305574833136447</c:v>
                </c:pt>
                <c:pt idx="1">
                  <c:v>43.548954394650245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49.679505747840679</c:v>
                </c:pt>
                <c:pt idx="5">
                  <c:v>50.711528126728574</c:v>
                </c:pt>
                <c:pt idx="6">
                  <c:v>50.157152540211115</c:v>
                </c:pt>
                <c:pt idx="7">
                  <c:v>49.786877662972095</c:v>
                </c:pt>
                <c:pt idx="8">
                  <c:v>49.09556225625925</c:v>
                </c:pt>
                <c:pt idx="9">
                  <c:v>49.212148550792385</c:v>
                </c:pt>
                <c:pt idx="10">
                  <c:v>47.580642890190674</c:v>
                </c:pt>
                <c:pt idx="11">
                  <c:v>49.345398831313936</c:v>
                </c:pt>
                <c:pt idx="12">
                  <c:v>50.143622477127728</c:v>
                </c:pt>
                <c:pt idx="13">
                  <c:v>50.936298238190574</c:v>
                </c:pt>
                <c:pt idx="14">
                  <c:v>51.8073777727014</c:v>
                </c:pt>
                <c:pt idx="15">
                  <c:v>52.512417507221535</c:v>
                </c:pt>
                <c:pt idx="16">
                  <c:v>53.170247910875688</c:v>
                </c:pt>
                <c:pt idx="17">
                  <c:v>53.812457285351172</c:v>
                </c:pt>
                <c:pt idx="18">
                  <c:v>54.406218858679267</c:v>
                </c:pt>
                <c:pt idx="19">
                  <c:v>55.041638046719584</c:v>
                </c:pt>
                <c:pt idx="20">
                  <c:v>55.703887246736187</c:v>
                </c:pt>
                <c:pt idx="21">
                  <c:v>56.384250185348954</c:v>
                </c:pt>
                <c:pt idx="22">
                  <c:v>57.064039961186623</c:v>
                </c:pt>
                <c:pt idx="23">
                  <c:v>57.730190222838715</c:v>
                </c:pt>
                <c:pt idx="24">
                  <c:v>58.378863581106806</c:v>
                </c:pt>
                <c:pt idx="25">
                  <c:v>59.016574033307769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52.254647379161788</c:v>
                </c:pt>
                <c:pt idx="4">
                  <c:v>54.51693807299695</c:v>
                </c:pt>
                <c:pt idx="5">
                  <c:v>55.264846269435218</c:v>
                </c:pt>
                <c:pt idx="6">
                  <c:v>55.626301781383177</c:v>
                </c:pt>
                <c:pt idx="7">
                  <c:v>57.116399262670996</c:v>
                </c:pt>
                <c:pt idx="8">
                  <c:v>55.351658406614249</c:v>
                </c:pt>
                <c:pt idx="9">
                  <c:v>57.679966812899544</c:v>
                </c:pt>
                <c:pt idx="10">
                  <c:v>55.311742295145784</c:v>
                </c:pt>
                <c:pt idx="11">
                  <c:v>55.663023691749942</c:v>
                </c:pt>
                <c:pt idx="12">
                  <c:v>55.965778071137194</c:v>
                </c:pt>
                <c:pt idx="13">
                  <c:v>56.208647437991225</c:v>
                </c:pt>
                <c:pt idx="14">
                  <c:v>56.534508767768614</c:v>
                </c:pt>
                <c:pt idx="15">
                  <c:v>56.71971218262324</c:v>
                </c:pt>
                <c:pt idx="16">
                  <c:v>56.882211876299735</c:v>
                </c:pt>
                <c:pt idx="17">
                  <c:v>57.032664038081379</c:v>
                </c:pt>
                <c:pt idx="18">
                  <c:v>57.173805553423932</c:v>
                </c:pt>
                <c:pt idx="19">
                  <c:v>57.280547584813192</c:v>
                </c:pt>
                <c:pt idx="20">
                  <c:v>57.393569841872377</c:v>
                </c:pt>
                <c:pt idx="21">
                  <c:v>57.463765214969627</c:v>
                </c:pt>
                <c:pt idx="22">
                  <c:v>57.55668822284126</c:v>
                </c:pt>
                <c:pt idx="23">
                  <c:v>57.63156994684028</c:v>
                </c:pt>
                <c:pt idx="24">
                  <c:v>57.722404952213914</c:v>
                </c:pt>
                <c:pt idx="25">
                  <c:v>57.795165351593567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36.75572120881057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35.346091436573801</c:v>
                </c:pt>
                <c:pt idx="4">
                  <c:v>37.303931213943777</c:v>
                </c:pt>
                <c:pt idx="5">
                  <c:v>36.748651996817458</c:v>
                </c:pt>
                <c:pt idx="6">
                  <c:v>40.126238850256016</c:v>
                </c:pt>
                <c:pt idx="7">
                  <c:v>39.31173539883887</c:v>
                </c:pt>
                <c:pt idx="8">
                  <c:v>39.740260166883118</c:v>
                </c:pt>
                <c:pt idx="9">
                  <c:v>39.718474996545012</c:v>
                </c:pt>
                <c:pt idx="10">
                  <c:v>35.080117340252308</c:v>
                </c:pt>
                <c:pt idx="11">
                  <c:v>38.789436729894263</c:v>
                </c:pt>
                <c:pt idx="12">
                  <c:v>38.670904756318109</c:v>
                </c:pt>
                <c:pt idx="13">
                  <c:v>38.663218244637918</c:v>
                </c:pt>
                <c:pt idx="14">
                  <c:v>38.720529207206141</c:v>
                </c:pt>
                <c:pt idx="15">
                  <c:v>38.732538093328152</c:v>
                </c:pt>
                <c:pt idx="16">
                  <c:v>38.698982491398738</c:v>
                </c:pt>
                <c:pt idx="17">
                  <c:v>38.634861707760187</c:v>
                </c:pt>
                <c:pt idx="18">
                  <c:v>38.584619334187998</c:v>
                </c:pt>
                <c:pt idx="19">
                  <c:v>38.536293589878483</c:v>
                </c:pt>
                <c:pt idx="20">
                  <c:v>38.519714554340027</c:v>
                </c:pt>
                <c:pt idx="21">
                  <c:v>38.499443698138393</c:v>
                </c:pt>
                <c:pt idx="22">
                  <c:v>38.457891048063487</c:v>
                </c:pt>
                <c:pt idx="23">
                  <c:v>38.399293790350718</c:v>
                </c:pt>
                <c:pt idx="24">
                  <c:v>38.37327044073426</c:v>
                </c:pt>
                <c:pt idx="25">
                  <c:v>38.357271667365367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59.099314220423871</c:v>
                </c:pt>
                <c:pt idx="1">
                  <c:v>57.466577864645025</c:v>
                </c:pt>
                <c:pt idx="2">
                  <c:v>57.387603545101214</c:v>
                </c:pt>
                <c:pt idx="3">
                  <c:v>59.971820334001904</c:v>
                </c:pt>
                <c:pt idx="4">
                  <c:v>64.076064849336149</c:v>
                </c:pt>
                <c:pt idx="5">
                  <c:v>66.584804916791754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56.430582986200413</c:v>
                </c:pt>
                <c:pt idx="11">
                  <c:v>57.116702150390317</c:v>
                </c:pt>
                <c:pt idx="12">
                  <c:v>57.137801907310362</c:v>
                </c:pt>
                <c:pt idx="13">
                  <c:v>57.37937291366697</c:v>
                </c:pt>
                <c:pt idx="14">
                  <c:v>57.676552477325664</c:v>
                </c:pt>
                <c:pt idx="15">
                  <c:v>57.770662809794572</c:v>
                </c:pt>
                <c:pt idx="16">
                  <c:v>57.802296892482829</c:v>
                </c:pt>
                <c:pt idx="17">
                  <c:v>57.816018387609361</c:v>
                </c:pt>
                <c:pt idx="18">
                  <c:v>57.79208009498862</c:v>
                </c:pt>
                <c:pt idx="19">
                  <c:v>57.759100525923422</c:v>
                </c:pt>
                <c:pt idx="20">
                  <c:v>57.724354171655342</c:v>
                </c:pt>
                <c:pt idx="21">
                  <c:v>57.675682903009275</c:v>
                </c:pt>
                <c:pt idx="22">
                  <c:v>57.606911184854354</c:v>
                </c:pt>
                <c:pt idx="23">
                  <c:v>57.546742906869099</c:v>
                </c:pt>
                <c:pt idx="24">
                  <c:v>57.503295444876521</c:v>
                </c:pt>
                <c:pt idx="25">
                  <c:v>57.443894584271881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62.867221201975056</c:v>
                </c:pt>
                <c:pt idx="1">
                  <c:v>141.66736502315229</c:v>
                </c:pt>
                <c:pt idx="2">
                  <c:v>70.383258663368125</c:v>
                </c:pt>
                <c:pt idx="3">
                  <c:v>66.651308461130839</c:v>
                </c:pt>
                <c:pt idx="4">
                  <c:v>45.487941013834842</c:v>
                </c:pt>
                <c:pt idx="5">
                  <c:v>59.016574033307769</c:v>
                </c:pt>
                <c:pt idx="6">
                  <c:v>57.795165351593567</c:v>
                </c:pt>
                <c:pt idx="7">
                  <c:v>38.357271667365367</c:v>
                </c:pt>
                <c:pt idx="8">
                  <c:v>57.443894584271881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53.226430384057309</c:v>
                </c:pt>
                <c:pt idx="1">
                  <c:v>113.77147470175316</c:v>
                </c:pt>
                <c:pt idx="2">
                  <c:v>66.263114404722472</c:v>
                </c:pt>
                <c:pt idx="3">
                  <c:v>72.980454749789516</c:v>
                </c:pt>
                <c:pt idx="4">
                  <c:v>47.651440247888281</c:v>
                </c:pt>
                <c:pt idx="5">
                  <c:v>47.580642890190674</c:v>
                </c:pt>
                <c:pt idx="6">
                  <c:v>55.311742295145784</c:v>
                </c:pt>
                <c:pt idx="7">
                  <c:v>35.080117340252308</c:v>
                </c:pt>
                <c:pt idx="8">
                  <c:v>56.430582986200413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10.483636200239314</c:v>
                </c:pt>
                <c:pt idx="1">
                  <c:v>23.624220825312648</c:v>
                </c:pt>
                <c:pt idx="2">
                  <c:v>11.736998459714203</c:v>
                </c:pt>
                <c:pt idx="3">
                  <c:v>11.114664475650086</c:v>
                </c:pt>
                <c:pt idx="4">
                  <c:v>7.5854955248444753</c:v>
                </c:pt>
                <c:pt idx="5">
                  <c:v>9.8415085018940065</c:v>
                </c:pt>
                <c:pt idx="6">
                  <c:v>9.6378283641992404</c:v>
                </c:pt>
                <c:pt idx="7">
                  <c:v>6.3963966293737196</c:v>
                </c:pt>
                <c:pt idx="8">
                  <c:v>9.5792510187723092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9.707608733978967</c:v>
                </c:pt>
                <c:pt idx="1">
                  <c:v>20.750009976682882</c:v>
                </c:pt>
                <c:pt idx="2">
                  <c:v>12.085281381721275</c:v>
                </c:pt>
                <c:pt idx="3">
                  <c:v>13.31041166628783</c:v>
                </c:pt>
                <c:pt idx="4">
                  <c:v>8.6908239797277904</c:v>
                </c:pt>
                <c:pt idx="5">
                  <c:v>8.6779117283712957</c:v>
                </c:pt>
                <c:pt idx="6">
                  <c:v>10.087934673086398</c:v>
                </c:pt>
                <c:pt idx="7">
                  <c:v>6.3980253987357765</c:v>
                </c:pt>
                <c:pt idx="8">
                  <c:v>10.291992461407784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8.6075030748283954</c:v>
                </c:pt>
                <c:pt idx="1">
                  <c:v>18.236295696973293</c:v>
                </c:pt>
                <c:pt idx="2">
                  <c:v>10.851804586932037</c:v>
                </c:pt>
                <c:pt idx="3">
                  <c:v>13.19859742551553</c:v>
                </c:pt>
                <c:pt idx="4">
                  <c:v>9.8039550807501037</c:v>
                </c:pt>
                <c:pt idx="5">
                  <c:v>9.5220399434306398</c:v>
                </c:pt>
                <c:pt idx="6">
                  <c:v>10.377010772186793</c:v>
                </c:pt>
                <c:pt idx="7">
                  <c:v>6.9002482296820027</c:v>
                </c:pt>
                <c:pt idx="8">
                  <c:v>12.502545189701209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7.535594155463321E-2</c:v>
                </c:pt>
                <c:pt idx="1">
                  <c:v>8.4504747511065528E-2</c:v>
                </c:pt>
                <c:pt idx="2">
                  <c:v>8.5594196355671448E-2</c:v>
                </c:pt>
                <c:pt idx="3">
                  <c:v>8.6403376119801908E-2</c:v>
                </c:pt>
                <c:pt idx="4">
                  <c:v>8.2595560092732029E-2</c:v>
                </c:pt>
                <c:pt idx="5">
                  <c:v>8.6075030748283959E-2</c:v>
                </c:pt>
                <c:pt idx="6">
                  <c:v>8.5594262406621546E-2</c:v>
                </c:pt>
                <c:pt idx="7">
                  <c:v>8.9119000649579103E-2</c:v>
                </c:pt>
                <c:pt idx="8">
                  <c:v>8.9884872853179129E-2</c:v>
                </c:pt>
                <c:pt idx="9">
                  <c:v>9.2647701174283531E-2</c:v>
                </c:pt>
                <c:pt idx="10">
                  <c:v>9.7076087339789674E-2</c:v>
                </c:pt>
                <c:pt idx="11">
                  <c:v>9.4710038969715929E-2</c:v>
                </c:pt>
                <c:pt idx="12">
                  <c:v>9.5195260235152457E-2</c:v>
                </c:pt>
                <c:pt idx="13">
                  <c:v>9.5835754708011742E-2</c:v>
                </c:pt>
                <c:pt idx="14">
                  <c:v>9.6475659330810259E-2</c:v>
                </c:pt>
                <c:pt idx="15">
                  <c:v>9.7114665876094283E-2</c:v>
                </c:pt>
                <c:pt idx="16">
                  <c:v>9.7804201902313648E-2</c:v>
                </c:pt>
                <c:pt idx="17">
                  <c:v>9.853465531858778E-2</c:v>
                </c:pt>
                <c:pt idx="18">
                  <c:v>9.9285184391101719E-2</c:v>
                </c:pt>
                <c:pt idx="19">
                  <c:v>0.10003848829538223</c:v>
                </c:pt>
                <c:pt idx="20">
                  <c:v>0.10080159230324194</c:v>
                </c:pt>
                <c:pt idx="21">
                  <c:v>0.10154943551534587</c:v>
                </c:pt>
                <c:pt idx="22">
                  <c:v>0.10230258188604548</c:v>
                </c:pt>
                <c:pt idx="23">
                  <c:v>0.1031149325471952</c:v>
                </c:pt>
                <c:pt idx="24">
                  <c:v>0.10396907811094939</c:v>
                </c:pt>
                <c:pt idx="25">
                  <c:v>0.10483636200239313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0.18892152169592635</c:v>
                </c:pt>
                <c:pt idx="1">
                  <c:v>0.18402777476579463</c:v>
                </c:pt>
                <c:pt idx="2">
                  <c:v>0.1792243456508994</c:v>
                </c:pt>
                <c:pt idx="3">
                  <c:v>0.18213632394422316</c:v>
                </c:pt>
                <c:pt idx="4">
                  <c:v>0.18262050811675412</c:v>
                </c:pt>
                <c:pt idx="5">
                  <c:v>0.18236295696973293</c:v>
                </c:pt>
                <c:pt idx="6">
                  <c:v>0.18999726211622395</c:v>
                </c:pt>
                <c:pt idx="7">
                  <c:v>0.18980036734143854</c:v>
                </c:pt>
                <c:pt idx="8">
                  <c:v>0.19496116326015367</c:v>
                </c:pt>
                <c:pt idx="9">
                  <c:v>0.19319086124264448</c:v>
                </c:pt>
                <c:pt idx="10">
                  <c:v>0.20750009976682882</c:v>
                </c:pt>
                <c:pt idx="11">
                  <c:v>0.21371925330342215</c:v>
                </c:pt>
                <c:pt idx="12">
                  <c:v>0.21553692432668711</c:v>
                </c:pt>
                <c:pt idx="13">
                  <c:v>0.21713560276982258</c:v>
                </c:pt>
                <c:pt idx="14">
                  <c:v>0.21863553673246369</c:v>
                </c:pt>
                <c:pt idx="15">
                  <c:v>0.22006337428979678</c:v>
                </c:pt>
                <c:pt idx="16">
                  <c:v>0.22152412051680392</c:v>
                </c:pt>
                <c:pt idx="17">
                  <c:v>0.22309244639804571</c:v>
                </c:pt>
                <c:pt idx="18">
                  <c:v>0.22475109556704306</c:v>
                </c:pt>
                <c:pt idx="19">
                  <c:v>0.22640042875433108</c:v>
                </c:pt>
                <c:pt idx="20">
                  <c:v>0.2280304578330403</c:v>
                </c:pt>
                <c:pt idx="21">
                  <c:v>0.22965464433945887</c:v>
                </c:pt>
                <c:pt idx="22">
                  <c:v>0.23126514112857618</c:v>
                </c:pt>
                <c:pt idx="23">
                  <c:v>0.23290474874532921</c:v>
                </c:pt>
                <c:pt idx="24">
                  <c:v>0.23450499563923113</c:v>
                </c:pt>
                <c:pt idx="25">
                  <c:v>0.23624220825312647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0.10987038027376742</c:v>
                </c:pt>
                <c:pt idx="1">
                  <c:v>0.11077945337831341</c:v>
                </c:pt>
                <c:pt idx="2">
                  <c:v>0.11091004527828996</c:v>
                </c:pt>
                <c:pt idx="3">
                  <c:v>0.11199480566139479</c:v>
                </c:pt>
                <c:pt idx="4">
                  <c:v>0.1102901373295241</c:v>
                </c:pt>
                <c:pt idx="5">
                  <c:v>0.10851804586932036</c:v>
                </c:pt>
                <c:pt idx="6">
                  <c:v>0.11221894666911814</c:v>
                </c:pt>
                <c:pt idx="7">
                  <c:v>0.11461241095754637</c:v>
                </c:pt>
                <c:pt idx="8">
                  <c:v>0.11701059987989966</c:v>
                </c:pt>
                <c:pt idx="9">
                  <c:v>0.11522621650183588</c:v>
                </c:pt>
                <c:pt idx="10">
                  <c:v>0.12085281381721275</c:v>
                </c:pt>
                <c:pt idx="11">
                  <c:v>0.11304691360644124</c:v>
                </c:pt>
                <c:pt idx="12">
                  <c:v>0.11300417710193209</c:v>
                </c:pt>
                <c:pt idx="13">
                  <c:v>0.1131569810820504</c:v>
                </c:pt>
                <c:pt idx="14">
                  <c:v>0.11336419439357798</c:v>
                </c:pt>
                <c:pt idx="15">
                  <c:v>0.11366407112565304</c:v>
                </c:pt>
                <c:pt idx="16">
                  <c:v>0.11396102071107071</c:v>
                </c:pt>
                <c:pt idx="17">
                  <c:v>0.11426577629545417</c:v>
                </c:pt>
                <c:pt idx="18">
                  <c:v>0.11456038672538799</c:v>
                </c:pt>
                <c:pt idx="19">
                  <c:v>0.11496690620997799</c:v>
                </c:pt>
                <c:pt idx="20">
                  <c:v>0.11531875208919523</c:v>
                </c:pt>
                <c:pt idx="21">
                  <c:v>0.11569028118815411</c:v>
                </c:pt>
                <c:pt idx="22">
                  <c:v>0.11603033925192882</c:v>
                </c:pt>
                <c:pt idx="23">
                  <c:v>0.11647754532833245</c:v>
                </c:pt>
                <c:pt idx="24">
                  <c:v>0.11685709391066554</c:v>
                </c:pt>
                <c:pt idx="25">
                  <c:v>0.11736998459714203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0.1306417667995802</c:v>
                </c:pt>
                <c:pt idx="1">
                  <c:v>0.13362843575293493</c:v>
                </c:pt>
                <c:pt idx="2">
                  <c:v>0.13566747107393765</c:v>
                </c:pt>
                <c:pt idx="3">
                  <c:v>0.13306470292896549</c:v>
                </c:pt>
                <c:pt idx="4">
                  <c:v>0.1335968051514102</c:v>
                </c:pt>
                <c:pt idx="5">
                  <c:v>0.13198597425515529</c:v>
                </c:pt>
                <c:pt idx="6">
                  <c:v>0.12861190161635969</c:v>
                </c:pt>
                <c:pt idx="7">
                  <c:v>0.1336317502495824</c:v>
                </c:pt>
                <c:pt idx="8">
                  <c:v>0.12907229122827338</c:v>
                </c:pt>
                <c:pt idx="9">
                  <c:v>0.12631547760764289</c:v>
                </c:pt>
                <c:pt idx="10">
                  <c:v>0.1331041166628783</c:v>
                </c:pt>
                <c:pt idx="11">
                  <c:v>0.12786392544130373</c:v>
                </c:pt>
                <c:pt idx="12">
                  <c:v>0.12697683629463744</c:v>
                </c:pt>
                <c:pt idx="13">
                  <c:v>0.1259661461946987</c:v>
                </c:pt>
                <c:pt idx="14">
                  <c:v>0.12497541512734216</c:v>
                </c:pt>
                <c:pt idx="15">
                  <c:v>0.12398766577175045</c:v>
                </c:pt>
                <c:pt idx="16">
                  <c:v>0.1229209679063822</c:v>
                </c:pt>
                <c:pt idx="17">
                  <c:v>0.12170015740974599</c:v>
                </c:pt>
                <c:pt idx="18">
                  <c:v>0.12051853092242817</c:v>
                </c:pt>
                <c:pt idx="19">
                  <c:v>0.11923405182126755</c:v>
                </c:pt>
                <c:pt idx="20">
                  <c:v>0.11796427269654665</c:v>
                </c:pt>
                <c:pt idx="21">
                  <c:v>0.11672006761955239</c:v>
                </c:pt>
                <c:pt idx="22">
                  <c:v>0.11553777199508466</c:v>
                </c:pt>
                <c:pt idx="23">
                  <c:v>0.1141905598865354</c:v>
                </c:pt>
                <c:pt idx="24">
                  <c:v>0.11278562515625065</c:v>
                </c:pt>
                <c:pt idx="25">
                  <c:v>0.11114664475650085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0.10933026658961907</c:v>
                </c:pt>
                <c:pt idx="1">
                  <c:v>0.10225073179619099</c:v>
                </c:pt>
                <c:pt idx="2">
                  <c:v>0.10248904283165193</c:v>
                </c:pt>
                <c:pt idx="3">
                  <c:v>0.10135059097289632</c:v>
                </c:pt>
                <c:pt idx="4">
                  <c:v>0.10065706697903834</c:v>
                </c:pt>
                <c:pt idx="5">
                  <c:v>9.8039550807501041E-2</c:v>
                </c:pt>
                <c:pt idx="6">
                  <c:v>9.4915374118888896E-2</c:v>
                </c:pt>
                <c:pt idx="7">
                  <c:v>9.6069829768667417E-2</c:v>
                </c:pt>
                <c:pt idx="8">
                  <c:v>9.3171657532983676E-2</c:v>
                </c:pt>
                <c:pt idx="9">
                  <c:v>9.6568805570348928E-2</c:v>
                </c:pt>
                <c:pt idx="10">
                  <c:v>8.6908239797277909E-2</c:v>
                </c:pt>
                <c:pt idx="11">
                  <c:v>8.7189911294918807E-2</c:v>
                </c:pt>
                <c:pt idx="12">
                  <c:v>8.6281431676472745E-2</c:v>
                </c:pt>
                <c:pt idx="13">
                  <c:v>8.5308905812888691E-2</c:v>
                </c:pt>
                <c:pt idx="14">
                  <c:v>8.4370364444707857E-2</c:v>
                </c:pt>
                <c:pt idx="15">
                  <c:v>8.3535693045955192E-2</c:v>
                </c:pt>
                <c:pt idx="16">
                  <c:v>8.2760649555857962E-2</c:v>
                </c:pt>
                <c:pt idx="17">
                  <c:v>8.1975548855538621E-2</c:v>
                </c:pt>
                <c:pt idx="18">
                  <c:v>8.1176496866732339E-2</c:v>
                </c:pt>
                <c:pt idx="19">
                  <c:v>8.0366633498478182E-2</c:v>
                </c:pt>
                <c:pt idx="20">
                  <c:v>7.9574340470457819E-2</c:v>
                </c:pt>
                <c:pt idx="21">
                  <c:v>7.8783722226344333E-2</c:v>
                </c:pt>
                <c:pt idx="22">
                  <c:v>7.8001704561559734E-2</c:v>
                </c:pt>
                <c:pt idx="23">
                  <c:v>7.7264689107876913E-2</c:v>
                </c:pt>
                <c:pt idx="24">
                  <c:v>7.6558504641007302E-2</c:v>
                </c:pt>
                <c:pt idx="25">
                  <c:v>7.5854955248444753E-2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9.7703869745506669E-2</c:v>
                </c:pt>
                <c:pt idx="1">
                  <c:v>8.9521617049293081E-2</c:v>
                </c:pt>
                <c:pt idx="2">
                  <c:v>8.8457912054915488E-2</c:v>
                </c:pt>
                <c:pt idx="3">
                  <c:v>9.0906347747579344E-2</c:v>
                </c:pt>
                <c:pt idx="4">
                  <c:v>9.4305196039902922E-2</c:v>
                </c:pt>
                <c:pt idx="5">
                  <c:v>9.5220399434306394E-2</c:v>
                </c:pt>
                <c:pt idx="6">
                  <c:v>9.1632660311837491E-2</c:v>
                </c:pt>
                <c:pt idx="7">
                  <c:v>9.0086559565031588E-2</c:v>
                </c:pt>
                <c:pt idx="8">
                  <c:v>8.9938873145890566E-2</c:v>
                </c:pt>
                <c:pt idx="9">
                  <c:v>8.7755195895055621E-2</c:v>
                </c:pt>
                <c:pt idx="10">
                  <c:v>8.6779117283712959E-2</c:v>
                </c:pt>
                <c:pt idx="11">
                  <c:v>8.9269637228120882E-2</c:v>
                </c:pt>
                <c:pt idx="12">
                  <c:v>9.0147458789601079E-2</c:v>
                </c:pt>
                <c:pt idx="13">
                  <c:v>9.0897942491702952E-2</c:v>
                </c:pt>
                <c:pt idx="14">
                  <c:v>9.1646136679594467E-2</c:v>
                </c:pt>
                <c:pt idx="15">
                  <c:v>9.2304532060279942E-2</c:v>
                </c:pt>
                <c:pt idx="16">
                  <c:v>9.2934669715316914E-2</c:v>
                </c:pt>
                <c:pt idx="17">
                  <c:v>9.3565240188532378E-2</c:v>
                </c:pt>
                <c:pt idx="18">
                  <c:v>9.4107891460822116E-2</c:v>
                </c:pt>
                <c:pt idx="19">
                  <c:v>9.4716801143175086E-2</c:v>
                </c:pt>
                <c:pt idx="20">
                  <c:v>9.5343206879869441E-2</c:v>
                </c:pt>
                <c:pt idx="21">
                  <c:v>9.6004239984588971E-2</c:v>
                </c:pt>
                <c:pt idx="22">
                  <c:v>9.6655967331692544E-2</c:v>
                </c:pt>
                <c:pt idx="23">
                  <c:v>9.7273700336048513E-2</c:v>
                </c:pt>
                <c:pt idx="24">
                  <c:v>9.7856704657598478E-2</c:v>
                </c:pt>
                <c:pt idx="25">
                  <c:v>9.8415085018940071E-2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9.4297846379035696E-2</c:v>
                </c:pt>
                <c:pt idx="1">
                  <c:v>0.1036414464266633</c:v>
                </c:pt>
                <c:pt idx="2">
                  <c:v>0.10895346818072064</c:v>
                </c:pt>
                <c:pt idx="3">
                  <c:v>0.10415475198257489</c:v>
                </c:pt>
                <c:pt idx="4">
                  <c:v>0.10348795655425153</c:v>
                </c:pt>
                <c:pt idx="5">
                  <c:v>0.10377010772186793</c:v>
                </c:pt>
                <c:pt idx="6">
                  <c:v>0.10162430994165425</c:v>
                </c:pt>
                <c:pt idx="7">
                  <c:v>0.10334891734220021</c:v>
                </c:pt>
                <c:pt idx="8">
                  <c:v>0.10139950649434637</c:v>
                </c:pt>
                <c:pt idx="9">
                  <c:v>0.10285502535338514</c:v>
                </c:pt>
                <c:pt idx="10">
                  <c:v>0.10087934673086398</c:v>
                </c:pt>
                <c:pt idx="11">
                  <c:v>0.10069870848484341</c:v>
                </c:pt>
                <c:pt idx="12">
                  <c:v>0.1006144435336135</c:v>
                </c:pt>
                <c:pt idx="13">
                  <c:v>0.10030666889970744</c:v>
                </c:pt>
                <c:pt idx="14">
                  <c:v>0.10000832970887674</c:v>
                </c:pt>
                <c:pt idx="15">
                  <c:v>9.9699970790543227E-2</c:v>
                </c:pt>
                <c:pt idx="16">
                  <c:v>9.9422699368668974E-2</c:v>
                </c:pt>
                <c:pt idx="17">
                  <c:v>9.9164304670539508E-2</c:v>
                </c:pt>
                <c:pt idx="18">
                  <c:v>9.8895060165818366E-2</c:v>
                </c:pt>
                <c:pt idx="19">
                  <c:v>9.8569563470436702E-2</c:v>
                </c:pt>
                <c:pt idx="20">
                  <c:v>9.8235280758229224E-2</c:v>
                </c:pt>
                <c:pt idx="21">
                  <c:v>9.7842306814066887E-2</c:v>
                </c:pt>
                <c:pt idx="22">
                  <c:v>9.7490422696522902E-2</c:v>
                </c:pt>
                <c:pt idx="23">
                  <c:v>9.7107528024169734E-2</c:v>
                </c:pt>
                <c:pt idx="24">
                  <c:v>9.6756325612393945E-2</c:v>
                </c:pt>
                <c:pt idx="25">
                  <c:v>9.6378283641992413E-2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7.4342893336698801E-2</c:v>
                </c:pt>
                <c:pt idx="1">
                  <c:v>7.3514346807583661E-2</c:v>
                </c:pt>
                <c:pt idx="2">
                  <c:v>7.2168398094226899E-2</c:v>
                </c:pt>
                <c:pt idx="3">
                  <c:v>7.0452363029395546E-2</c:v>
                </c:pt>
                <c:pt idx="4">
                  <c:v>7.0812994075387506E-2</c:v>
                </c:pt>
                <c:pt idx="5">
                  <c:v>6.9002482296820031E-2</c:v>
                </c:pt>
                <c:pt idx="6">
                  <c:v>7.3307072430186443E-2</c:v>
                </c:pt>
                <c:pt idx="7">
                  <c:v>7.1132377824250304E-2</c:v>
                </c:pt>
                <c:pt idx="8">
                  <c:v>7.2800759451090935E-2</c:v>
                </c:pt>
                <c:pt idx="9">
                  <c:v>7.0826059349496831E-2</c:v>
                </c:pt>
                <c:pt idx="10">
                  <c:v>6.3980253987357766E-2</c:v>
                </c:pt>
                <c:pt idx="11">
                  <c:v>7.017308659309919E-2</c:v>
                </c:pt>
                <c:pt idx="12">
                  <c:v>6.9521977485110908E-2</c:v>
                </c:pt>
                <c:pt idx="13">
                  <c:v>6.8996120843156525E-2</c:v>
                </c:pt>
                <c:pt idx="14">
                  <c:v>6.8495783121833326E-2</c:v>
                </c:pt>
                <c:pt idx="15">
                  <c:v>6.8082731169631663E-2</c:v>
                </c:pt>
                <c:pt idx="16">
                  <c:v>6.7640782156694321E-2</c:v>
                </c:pt>
                <c:pt idx="17">
                  <c:v>6.7175525848386722E-2</c:v>
                </c:pt>
                <c:pt idx="18">
                  <c:v>6.6740847729020988E-2</c:v>
                </c:pt>
                <c:pt idx="19">
                  <c:v>6.63140594335032E-2</c:v>
                </c:pt>
                <c:pt idx="20">
                  <c:v>6.5930643178284551E-2</c:v>
                </c:pt>
                <c:pt idx="21">
                  <c:v>6.555216784685837E-2</c:v>
                </c:pt>
                <c:pt idx="22">
                  <c:v>6.5140580010033311E-2</c:v>
                </c:pt>
                <c:pt idx="23">
                  <c:v>6.4701699108567295E-2</c:v>
                </c:pt>
                <c:pt idx="24">
                  <c:v>6.4322625723059565E-2</c:v>
                </c:pt>
                <c:pt idx="25">
                  <c:v>6.3963966293737198E-2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0.11953551362523238</c:v>
                </c:pt>
                <c:pt idx="1">
                  <c:v>0.11813144651216032</c:v>
                </c:pt>
                <c:pt idx="2">
                  <c:v>0.1165351204796867</c:v>
                </c:pt>
                <c:pt idx="3">
                  <c:v>0.11953673761316859</c:v>
                </c:pt>
                <c:pt idx="4">
                  <c:v>0.1216337756609993</c:v>
                </c:pt>
                <c:pt idx="5">
                  <c:v>0.12502545189701209</c:v>
                </c:pt>
                <c:pt idx="6">
                  <c:v>0.1220982103891094</c:v>
                </c:pt>
                <c:pt idx="7">
                  <c:v>0.11219878630170406</c:v>
                </c:pt>
                <c:pt idx="8">
                  <c:v>0.11176027615418263</c:v>
                </c:pt>
                <c:pt idx="9">
                  <c:v>0.11461465730530658</c:v>
                </c:pt>
                <c:pt idx="10">
                  <c:v>0.10291992461407784</c:v>
                </c:pt>
                <c:pt idx="11">
                  <c:v>0.10332852507813459</c:v>
                </c:pt>
                <c:pt idx="12">
                  <c:v>0.10272149055679264</c:v>
                </c:pt>
                <c:pt idx="13">
                  <c:v>0.10239587719796098</c:v>
                </c:pt>
                <c:pt idx="14">
                  <c:v>0.10202858046079352</c:v>
                </c:pt>
                <c:pt idx="15">
                  <c:v>0.1015472958702954</c:v>
                </c:pt>
                <c:pt idx="16">
                  <c:v>0.10103088816689156</c:v>
                </c:pt>
                <c:pt idx="17">
                  <c:v>0.10052634501516933</c:v>
                </c:pt>
                <c:pt idx="18">
                  <c:v>9.9964506171645276E-2</c:v>
                </c:pt>
                <c:pt idx="19">
                  <c:v>9.9393067373448191E-2</c:v>
                </c:pt>
                <c:pt idx="20">
                  <c:v>9.8801453791134822E-2</c:v>
                </c:pt>
                <c:pt idx="21">
                  <c:v>9.8203134465630199E-2</c:v>
                </c:pt>
                <c:pt idx="22">
                  <c:v>9.7575491138556444E-2</c:v>
                </c:pt>
                <c:pt idx="23">
                  <c:v>9.6964596915945431E-2</c:v>
                </c:pt>
                <c:pt idx="24">
                  <c:v>9.6389046548843865E-2</c:v>
                </c:pt>
                <c:pt idx="25">
                  <c:v>9.5792510187723098E-2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6.1148325682117246</c:v>
                </c:pt>
                <c:pt idx="1">
                  <c:v>11.218269892030747</c:v>
                </c:pt>
                <c:pt idx="2">
                  <c:v>6.8241390372241284</c:v>
                </c:pt>
                <c:pt idx="3">
                  <c:v>0.54456006304442894</c:v>
                </c:pt>
                <c:pt idx="4">
                  <c:v>1.9418003334396019</c:v>
                </c:pt>
                <c:pt idx="5">
                  <c:v>-1.4993795759361888</c:v>
                </c:pt>
                <c:pt idx="6">
                  <c:v>2.4151205434643259</c:v>
                </c:pt>
                <c:pt idx="7">
                  <c:v>2.9698229997275547</c:v>
                </c:pt>
                <c:pt idx="8">
                  <c:v>-2.31016586120613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1.2706186902319843</c:v>
                </c:pt>
                <c:pt idx="1">
                  <c:v>5.4321648163517295</c:v>
                </c:pt>
                <c:pt idx="2">
                  <c:v>1.6455196788743791</c:v>
                </c:pt>
                <c:pt idx="3">
                  <c:v>2.1441243776770165</c:v>
                </c:pt>
                <c:pt idx="4">
                  <c:v>-6.5032836591021663</c:v>
                </c:pt>
                <c:pt idx="5">
                  <c:v>-1.6315056606017109</c:v>
                </c:pt>
                <c:pt idx="6">
                  <c:v>-2.3682245177537595</c:v>
                </c:pt>
                <c:pt idx="7">
                  <c:v>-4.6383576562927047</c:v>
                </c:pt>
                <c:pt idx="8">
                  <c:v>-7.8440560693852106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2.0224914915162628</c:v>
                </c:pt>
                <c:pt idx="1">
                  <c:v>11.423459185209452</c:v>
                </c:pt>
                <c:pt idx="2">
                  <c:v>-1.5991696850539228</c:v>
                </c:pt>
                <c:pt idx="3">
                  <c:v>-2.4433757415775545</c:v>
                </c:pt>
                <c:pt idx="4">
                  <c:v>-0.1276503312721573</c:v>
                </c:pt>
                <c:pt idx="5">
                  <c:v>4.931774617030861</c:v>
                </c:pt>
                <c:pt idx="6">
                  <c:v>1.4079698874774564</c:v>
                </c:pt>
                <c:pt idx="7">
                  <c:v>3.6524207530758446</c:v>
                </c:pt>
                <c:pt idx="8">
                  <c:v>1.3400798235941593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7.618299326401484</c:v>
                </c:pt>
                <c:pt idx="1">
                  <c:v>16.47243113618967</c:v>
                </c:pt>
                <c:pt idx="2">
                  <c:v>5.719313943699575</c:v>
                </c:pt>
                <c:pt idx="3">
                  <c:v>-3.8857705470811226</c:v>
                </c:pt>
                <c:pt idx="4">
                  <c:v>-2.0358489027812823</c:v>
                </c:pt>
                <c:pt idx="5">
                  <c:v>6.5041565260862342</c:v>
                </c:pt>
                <c:pt idx="6">
                  <c:v>1.0754531689703271</c:v>
                </c:pt>
                <c:pt idx="7">
                  <c:v>-0.37526642596278492</c:v>
                </c:pt>
                <c:pt idx="8">
                  <c:v>-0.32676822552269158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9.6407908179177468</c:v>
                </c:pt>
                <c:pt idx="1">
                  <c:v>27.895890321399122</c:v>
                </c:pt>
                <c:pt idx="2">
                  <c:v>4.1201442586456523</c:v>
                </c:pt>
                <c:pt idx="3">
                  <c:v>-6.3291462886586771</c:v>
                </c:pt>
                <c:pt idx="4">
                  <c:v>-2.1634992340534396</c:v>
                </c:pt>
                <c:pt idx="5">
                  <c:v>11.435931143117095</c:v>
                </c:pt>
                <c:pt idx="6">
                  <c:v>2.4834230564477835</c:v>
                </c:pt>
                <c:pt idx="7">
                  <c:v>3.2771543271130597</c:v>
                </c:pt>
                <c:pt idx="8">
                  <c:v>1.0133115980714678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5.9176943123558203</c:v>
                </c:pt>
                <c:pt idx="1">
                  <c:v>17.455731748941531</c:v>
                </c:pt>
                <c:pt idx="2">
                  <c:v>6.1138356809149528</c:v>
                </c:pt>
                <c:pt idx="3">
                  <c:v>-9.3923997422347441</c:v>
                </c:pt>
                <c:pt idx="4">
                  <c:v>1.404161198976202</c:v>
                </c:pt>
                <c:pt idx="5">
                  <c:v>8.4045561219056211</c:v>
                </c:pt>
                <c:pt idx="6">
                  <c:v>-6.061928158759855E-2</c:v>
                </c:pt>
                <c:pt idx="7">
                  <c:v>1.0162152239925213</c:v>
                </c:pt>
                <c:pt idx="8">
                  <c:v>0.55796467706700881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3.7230965055619052</c:v>
                </c:pt>
                <c:pt idx="1">
                  <c:v>10.440158572457463</c:v>
                </c:pt>
                <c:pt idx="2">
                  <c:v>-1.9936914222692934</c:v>
                </c:pt>
                <c:pt idx="3">
                  <c:v>3.063253453576138</c:v>
                </c:pt>
                <c:pt idx="4">
                  <c:v>-3.5676604330296229</c:v>
                </c:pt>
                <c:pt idx="5">
                  <c:v>3.0313750212115984</c:v>
                </c:pt>
                <c:pt idx="6">
                  <c:v>2.5440423380354069</c:v>
                </c:pt>
                <c:pt idx="7">
                  <c:v>2.2609391031205419</c:v>
                </c:pt>
                <c:pt idx="8">
                  <c:v>0.45534692100457974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1.7803860149672435</c:v>
                </c:pt>
                <c:pt idx="1">
                  <c:v>0.34823329318675356</c:v>
                </c:pt>
                <c:pt idx="2">
                  <c:v>0.59127314390754293</c:v>
                </c:pt>
                <c:pt idx="3">
                  <c:v>-0.10406226970452037</c:v>
                </c:pt>
                <c:pt idx="4">
                  <c:v>0.46359842975511967</c:v>
                </c:pt>
                <c:pt idx="5">
                  <c:v>0.94387467425812055</c:v>
                </c:pt>
                <c:pt idx="6">
                  <c:v>-0.39902846170544004</c:v>
                </c:pt>
                <c:pt idx="7">
                  <c:v>1.278853712138913</c:v>
                </c:pt>
                <c:pt idx="8">
                  <c:v>1.3187662270325782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2.4580606247282288</c:v>
                </c:pt>
                <c:pt idx="1">
                  <c:v>6.2610808251519892</c:v>
                </c:pt>
                <c:pt idx="2">
                  <c:v>1.3312136754860635</c:v>
                </c:pt>
                <c:pt idx="3">
                  <c:v>-3.0679776619238197</c:v>
                </c:pt>
                <c:pt idx="4">
                  <c:v>1.0941543414050914</c:v>
                </c:pt>
                <c:pt idx="5">
                  <c:v>3.8298048589683837</c:v>
                </c:pt>
                <c:pt idx="6">
                  <c:v>1.5278221968397503</c:v>
                </c:pt>
                <c:pt idx="7">
                  <c:v>1.7278890290461337</c:v>
                </c:pt>
                <c:pt idx="8">
                  <c:v>-0.85232565349497236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5.4023441782222577</c:v>
                </c:pt>
                <c:pt idx="1">
                  <c:v>21.286576203060221</c:v>
                </c:pt>
                <c:pt idx="2">
                  <c:v>2.1976574392520902</c:v>
                </c:pt>
                <c:pt idx="3">
                  <c:v>-3.1571063570302584</c:v>
                </c:pt>
                <c:pt idx="4">
                  <c:v>-3.7212520052136213</c:v>
                </c:pt>
                <c:pt idx="5">
                  <c:v>6.662251609890685</c:v>
                </c:pt>
                <c:pt idx="6">
                  <c:v>1.3546293213134888</c:v>
                </c:pt>
                <c:pt idx="7">
                  <c:v>0.27041158592802006</c:v>
                </c:pt>
                <c:pt idx="8">
                  <c:v>0.54687102453395298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0.57471553959620225</c:v>
                </c:pt>
                <c:pt idx="1">
                  <c:v>1.0961939551251803</c:v>
                </c:pt>
                <c:pt idx="2">
                  <c:v>0.81482084883169881</c:v>
                </c:pt>
                <c:pt idx="3">
                  <c:v>-0.37380174878895023</c:v>
                </c:pt>
                <c:pt idx="4">
                  <c:v>0.3771777197288595</c:v>
                </c:pt>
                <c:pt idx="5">
                  <c:v>0.49903076915376854</c:v>
                </c:pt>
                <c:pt idx="6">
                  <c:v>-0.18186578705058598</c:v>
                </c:pt>
                <c:pt idx="7">
                  <c:v>0.11174160649973125</c:v>
                </c:pt>
                <c:pt idx="8">
                  <c:v>0.37394379945333545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1.4321390191407559</c:v>
                </c:pt>
                <c:pt idx="1">
                  <c:v>4.3564406134371314</c:v>
                </c:pt>
                <c:pt idx="2">
                  <c:v>1.6022715641156076</c:v>
                </c:pt>
                <c:pt idx="3">
                  <c:v>-3.5125351668458649</c:v>
                </c:pt>
                <c:pt idx="4">
                  <c:v>0.51485668733989676</c:v>
                </c:pt>
                <c:pt idx="5">
                  <c:v>3.0482936074569515</c:v>
                </c:pt>
                <c:pt idx="6">
                  <c:v>0.46956298313882883</c:v>
                </c:pt>
                <c:pt idx="7">
                  <c:v>0.63374857157064723</c:v>
                </c:pt>
                <c:pt idx="8">
                  <c:v>-0.83161223896875924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3.9108397536188768</c:v>
                </c:pt>
                <c:pt idx="1">
                  <c:v>12.003097180379179</c:v>
                </c:pt>
                <c:pt idx="2">
                  <c:v>3.6967432679676833</c:v>
                </c:pt>
                <c:pt idx="3">
                  <c:v>-5.5060628265999227</c:v>
                </c:pt>
                <c:pt idx="4">
                  <c:v>0.51212679190744481</c:v>
                </c:pt>
                <c:pt idx="5">
                  <c:v>4.8572317452948717</c:v>
                </c:pt>
                <c:pt idx="6">
                  <c:v>-0.34831647767586738</c:v>
                </c:pt>
                <c:pt idx="7">
                  <c:v>0.27072504592214397</c:v>
                </c:pt>
                <c:pt idx="8">
                  <c:v>1.0156331165824666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1.2056704753710434</c:v>
                </c:pt>
                <c:pt idx="1">
                  <c:v>-0.7479606619384267</c:v>
                </c:pt>
                <c:pt idx="2">
                  <c:v>-0.22354770492416076</c:v>
                </c:pt>
                <c:pt idx="3">
                  <c:v>0.26973947908442653</c:v>
                </c:pt>
                <c:pt idx="4">
                  <c:v>8.6420710026269276E-2</c:v>
                </c:pt>
                <c:pt idx="5">
                  <c:v>0.44484390510435234</c:v>
                </c:pt>
                <c:pt idx="6">
                  <c:v>-0.21716267465485362</c:v>
                </c:pt>
                <c:pt idx="7">
                  <c:v>1.1671121056391787</c:v>
                </c:pt>
                <c:pt idx="8">
                  <c:v>0.9448224275792394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1.0259216055874698</c:v>
                </c:pt>
                <c:pt idx="1">
                  <c:v>1.904640211714864</c:v>
                </c:pt>
                <c:pt idx="2">
                  <c:v>-0.27105788862954405</c:v>
                </c:pt>
                <c:pt idx="3">
                  <c:v>0.44455750492204249</c:v>
                </c:pt>
                <c:pt idx="4">
                  <c:v>0.57929765406519529</c:v>
                </c:pt>
                <c:pt idx="5">
                  <c:v>0.78151125151143042</c:v>
                </c:pt>
                <c:pt idx="6">
                  <c:v>1.0582592137009268</c:v>
                </c:pt>
                <c:pt idx="7">
                  <c:v>1.0941404574754818</c:v>
                </c:pt>
                <c:pt idx="8">
                  <c:v>-2.0713414526204232E-2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1.4915044246033737</c:v>
                </c:pt>
                <c:pt idx="1">
                  <c:v>9.2834790226810071</c:v>
                </c:pt>
                <c:pt idx="2">
                  <c:v>-1.4990858287156001</c:v>
                </c:pt>
                <c:pt idx="3">
                  <c:v>2.3489564695696963</c:v>
                </c:pt>
                <c:pt idx="4">
                  <c:v>-4.2333787971210697</c:v>
                </c:pt>
                <c:pt idx="5">
                  <c:v>1.805019864595816</c:v>
                </c:pt>
                <c:pt idx="6">
                  <c:v>1.702945798989365</c:v>
                </c:pt>
                <c:pt idx="7">
                  <c:v>-3.1345999411058756E-4</c:v>
                </c:pt>
                <c:pt idx="8">
                  <c:v>-0.46876209204851094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31.624591017909395</c:v>
                </c:pt>
                <c:pt idx="1">
                  <c:v>32.723624622353299</c:v>
                </c:pt>
                <c:pt idx="2">
                  <c:v>29.412051570702562</c:v>
                </c:pt>
                <c:pt idx="3">
                  <c:v>32.140719872575751</c:v>
                </c:pt>
                <c:pt idx="4">
                  <c:v>30.691535853799991</c:v>
                </c:pt>
                <c:pt idx="5">
                  <c:v>33.401339845261475</c:v>
                </c:pt>
                <c:pt idx="6">
                  <c:v>28.575810390483856</c:v>
                </c:pt>
                <c:pt idx="7">
                  <c:v>29.19514592534702</c:v>
                </c:pt>
                <c:pt idx="8">
                  <c:v>29.782166538646521</c:v>
                </c:pt>
                <c:pt idx="9">
                  <c:v>26.676089302686524</c:v>
                </c:pt>
                <c:pt idx="10">
                  <c:v>27.055767112209054</c:v>
                </c:pt>
                <c:pt idx="11">
                  <c:v>29.86120719806636</c:v>
                </c:pt>
                <c:pt idx="12">
                  <c:v>26.257579738489046</c:v>
                </c:pt>
                <c:pt idx="13">
                  <c:v>25.47498886233371</c:v>
                </c:pt>
                <c:pt idx="14">
                  <c:v>24.635577323001538</c:v>
                </c:pt>
                <c:pt idx="15">
                  <c:v>24.390608396906671</c:v>
                </c:pt>
                <c:pt idx="16">
                  <c:v>24.20598848960719</c:v>
                </c:pt>
                <c:pt idx="17">
                  <c:v>23.988523422680881</c:v>
                </c:pt>
                <c:pt idx="18">
                  <c:v>23.714568169287471</c:v>
                </c:pt>
                <c:pt idx="19">
                  <c:v>23.420363746770331</c:v>
                </c:pt>
                <c:pt idx="20">
                  <c:v>23.104576236739259</c:v>
                </c:pt>
                <c:pt idx="21">
                  <c:v>22.759879822944193</c:v>
                </c:pt>
                <c:pt idx="22">
                  <c:v>22.385310410587543</c:v>
                </c:pt>
                <c:pt idx="23">
                  <c:v>21.988558634800448</c:v>
                </c:pt>
                <c:pt idx="24">
                  <c:v>21.621020572457478</c:v>
                </c:pt>
                <c:pt idx="25">
                  <c:v>22.00804549698865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78.950097820680938</c:v>
                </c:pt>
                <c:pt idx="1">
                  <c:v>79.256073109436798</c:v>
                </c:pt>
                <c:pt idx="2">
                  <c:v>74.814344871021959</c:v>
                </c:pt>
                <c:pt idx="3">
                  <c:v>75.574576253500368</c:v>
                </c:pt>
                <c:pt idx="4">
                  <c:v>75.576208274495499</c:v>
                </c:pt>
                <c:pt idx="5">
                  <c:v>73.307417835099955</c:v>
                </c:pt>
                <c:pt idx="6">
                  <c:v>73.360344094057467</c:v>
                </c:pt>
                <c:pt idx="7">
                  <c:v>68.366485121810911</c:v>
                </c:pt>
                <c:pt idx="8">
                  <c:v>69.413312077707261</c:v>
                </c:pt>
                <c:pt idx="9">
                  <c:v>73.148002707336175</c:v>
                </c:pt>
                <c:pt idx="10">
                  <c:v>67.616840340128164</c:v>
                </c:pt>
                <c:pt idx="11">
                  <c:v>65.383771944540172</c:v>
                </c:pt>
                <c:pt idx="12">
                  <c:v>63.673193259936482</c:v>
                </c:pt>
                <c:pt idx="13">
                  <c:v>62.115391315367035</c:v>
                </c:pt>
                <c:pt idx="14">
                  <c:v>60.604132825839812</c:v>
                </c:pt>
                <c:pt idx="15">
                  <c:v>58.843397106032867</c:v>
                </c:pt>
                <c:pt idx="16">
                  <c:v>57.007394706794642</c:v>
                </c:pt>
                <c:pt idx="17">
                  <c:v>55.118759209281983</c:v>
                </c:pt>
                <c:pt idx="18">
                  <c:v>53.20096401770499</c:v>
                </c:pt>
                <c:pt idx="19">
                  <c:v>51.256471838322149</c:v>
                </c:pt>
                <c:pt idx="20">
                  <c:v>49.318634246608234</c:v>
                </c:pt>
                <c:pt idx="21">
                  <c:v>47.35536033948069</c:v>
                </c:pt>
                <c:pt idx="22">
                  <c:v>45.362260727299969</c:v>
                </c:pt>
                <c:pt idx="23">
                  <c:v>43.335130886926009</c:v>
                </c:pt>
                <c:pt idx="24">
                  <c:v>41.272161079478501</c:v>
                </c:pt>
                <c:pt idx="25">
                  <c:v>39.109579483983794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112.10248815923418</c:v>
                </c:pt>
                <c:pt idx="1">
                  <c:v>115.82903982962776</c:v>
                </c:pt>
                <c:pt idx="2">
                  <c:v>114.64108186131645</c:v>
                </c:pt>
                <c:pt idx="3">
                  <c:v>111.98691258375057</c:v>
                </c:pt>
                <c:pt idx="4">
                  <c:v>120.40034204198058</c:v>
                </c:pt>
                <c:pt idx="5">
                  <c:v>120.64985033925699</c:v>
                </c:pt>
                <c:pt idx="6">
                  <c:v>118.44806921159065</c:v>
                </c:pt>
                <c:pt idx="7">
                  <c:v>122.99405413615189</c:v>
                </c:pt>
                <c:pt idx="8">
                  <c:v>111.30281496810171</c:v>
                </c:pt>
                <c:pt idx="9">
                  <c:v>120.14457426696366</c:v>
                </c:pt>
                <c:pt idx="10">
                  <c:v>108.68204617554457</c:v>
                </c:pt>
                <c:pt idx="11">
                  <c:v>117.08223569859956</c:v>
                </c:pt>
                <c:pt idx="12">
                  <c:v>112.33230615020081</c:v>
                </c:pt>
                <c:pt idx="13">
                  <c:v>111.52337736716757</c:v>
                </c:pt>
                <c:pt idx="14">
                  <c:v>110.86129507127509</c:v>
                </c:pt>
                <c:pt idx="15">
                  <c:v>109.78489777008855</c:v>
                </c:pt>
                <c:pt idx="16">
                  <c:v>108.59031247171718</c:v>
                </c:pt>
                <c:pt idx="17">
                  <c:v>107.33387057291905</c:v>
                </c:pt>
                <c:pt idx="18">
                  <c:v>106.06488700034431</c:v>
                </c:pt>
                <c:pt idx="19">
                  <c:v>104.77059861548443</c:v>
                </c:pt>
                <c:pt idx="20">
                  <c:v>103.46439836995603</c:v>
                </c:pt>
                <c:pt idx="21">
                  <c:v>102.12819024603439</c:v>
                </c:pt>
                <c:pt idx="22">
                  <c:v>100.76562130832066</c:v>
                </c:pt>
                <c:pt idx="23">
                  <c:v>99.376094365651284</c:v>
                </c:pt>
                <c:pt idx="24">
                  <c:v>97.935890091017882</c:v>
                </c:pt>
                <c:pt idx="25">
                  <c:v>96.318344526742663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99.964750200535278</c:v>
                </c:pt>
                <c:pt idx="1">
                  <c:v>101.32273197640747</c:v>
                </c:pt>
                <c:pt idx="2">
                  <c:v>108.67180517639189</c:v>
                </c:pt>
                <c:pt idx="3">
                  <c:v>103.59973839427636</c:v>
                </c:pt>
                <c:pt idx="4">
                  <c:v>112.01151911478343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</c:v>
                </c:pt>
                <c:pt idx="8">
                  <c:v>120.12975707674543</c:v>
                </c:pt>
                <c:pt idx="9">
                  <c:v>116.23601938619905</c:v>
                </c:pt>
                <c:pt idx="10">
                  <c:v>115.2255872623865</c:v>
                </c:pt>
                <c:pt idx="11">
                  <c:v>107.05763752760637</c:v>
                </c:pt>
                <c:pt idx="12">
                  <c:v>113.16810987911117</c:v>
                </c:pt>
                <c:pt idx="13">
                  <c:v>113.36518012906889</c:v>
                </c:pt>
                <c:pt idx="14">
                  <c:v>113.75569054064137</c:v>
                </c:pt>
                <c:pt idx="15">
                  <c:v>113.75871372043092</c:v>
                </c:pt>
                <c:pt idx="16">
                  <c:v>113.68990766532585</c:v>
                </c:pt>
                <c:pt idx="17">
                  <c:v>113.60310373495317</c:v>
                </c:pt>
                <c:pt idx="18">
                  <c:v>113.54395049014394</c:v>
                </c:pt>
                <c:pt idx="19">
                  <c:v>113.50373055849029</c:v>
                </c:pt>
                <c:pt idx="20">
                  <c:v>113.51185182055598</c:v>
                </c:pt>
                <c:pt idx="21">
                  <c:v>113.52287219071411</c:v>
                </c:pt>
                <c:pt idx="22">
                  <c:v>113.55931233237069</c:v>
                </c:pt>
                <c:pt idx="23">
                  <c:v>113.62455544363777</c:v>
                </c:pt>
                <c:pt idx="24">
                  <c:v>113.70387787556616</c:v>
                </c:pt>
                <c:pt idx="25">
                  <c:v>113.66354842549062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25.39532743843677</c:v>
                </c:pt>
                <c:pt idx="1">
                  <c:v>22.62408853802398</c:v>
                </c:pt>
                <c:pt idx="2">
                  <c:v>24.351342252395526</c:v>
                </c:pt>
                <c:pt idx="3">
                  <c:v>25.924812811785056</c:v>
                </c:pt>
                <c:pt idx="4">
                  <c:v>25.940568299827763</c:v>
                </c:pt>
                <c:pt idx="5">
                  <c:v>26.165539469232648</c:v>
                </c:pt>
                <c:pt idx="6">
                  <c:v>28.252192499338545</c:v>
                </c:pt>
                <c:pt idx="7">
                  <c:v>29.114740955085665</c:v>
                </c:pt>
                <c:pt idx="8">
                  <c:v>28.646421857769681</c:v>
                </c:pt>
                <c:pt idx="9">
                  <c:v>30.831664032274865</c:v>
                </c:pt>
                <c:pt idx="10">
                  <c:v>30.733689678579353</c:v>
                </c:pt>
                <c:pt idx="11">
                  <c:v>30.593402526645217</c:v>
                </c:pt>
                <c:pt idx="12">
                  <c:v>31.426698040542167</c:v>
                </c:pt>
                <c:pt idx="13">
                  <c:v>32.144416035961257</c:v>
                </c:pt>
                <c:pt idx="14">
                  <c:v>32.924036893703736</c:v>
                </c:pt>
                <c:pt idx="15">
                  <c:v>33.590194970548261</c:v>
                </c:pt>
                <c:pt idx="16">
                  <c:v>34.266271180410456</c:v>
                </c:pt>
                <c:pt idx="17">
                  <c:v>34.966667895229193</c:v>
                </c:pt>
                <c:pt idx="18" formatCode="General">
                  <c:v>35.685503760574463</c:v>
                </c:pt>
                <c:pt idx="19" formatCode="General">
                  <c:v>36.418283233989044</c:v>
                </c:pt>
                <c:pt idx="20" formatCode="General">
                  <c:v>37.192553588311021</c:v>
                </c:pt>
                <c:pt idx="21" formatCode="General">
                  <c:v>37.987345421070728</c:v>
                </c:pt>
                <c:pt idx="22">
                  <c:v>38.809406918957457</c:v>
                </c:pt>
                <c:pt idx="23">
                  <c:v>39.653388197958833</c:v>
                </c:pt>
                <c:pt idx="24">
                  <c:v>40.51319492597748</c:v>
                </c:pt>
                <c:pt idx="25">
                  <c:v>41.303964930551366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28.857542632039419</c:v>
                </c:pt>
                <c:pt idx="1">
                  <c:v>25.217308327503414</c:v>
                </c:pt>
                <c:pt idx="2">
                  <c:v>26.391299960973239</c:v>
                </c:pt>
                <c:pt idx="3">
                  <c:v>27.301066120560478</c:v>
                </c:pt>
                <c:pt idx="4">
                  <c:v>27.61003653535051</c:v>
                </c:pt>
                <c:pt idx="5">
                  <c:v>27.509074005481928</c:v>
                </c:pt>
                <c:pt idx="6">
                  <c:v>27.415899023159561</c:v>
                </c:pt>
                <c:pt idx="7">
                  <c:v>27.663743159240727</c:v>
                </c:pt>
                <c:pt idx="8">
                  <c:v>27.494832248750804</c:v>
                </c:pt>
                <c:pt idx="9">
                  <c:v>28.720079315670855</c:v>
                </c:pt>
                <c:pt idx="10">
                  <c:v>27.963648425584903</c:v>
                </c:pt>
                <c:pt idx="11">
                  <c:v>27.607258164895935</c:v>
                </c:pt>
                <c:pt idx="12">
                  <c:v>28.185729989255478</c:v>
                </c:pt>
                <c:pt idx="13">
                  <c:v>28.581400796342528</c:v>
                </c:pt>
                <c:pt idx="14">
                  <c:v>29.068130797591046</c:v>
                </c:pt>
                <c:pt idx="15">
                  <c:v>29.453724658746655</c:v>
                </c:pt>
                <c:pt idx="16">
                  <c:v>29.839393353054632</c:v>
                </c:pt>
                <c:pt idx="17">
                  <c:v>30.254808181898216</c:v>
                </c:pt>
                <c:pt idx="18" formatCode="General">
                  <c:v>30.707850259203415</c:v>
                </c:pt>
                <c:pt idx="19" formatCode="General">
                  <c:v>31.184549314484702</c:v>
                </c:pt>
                <c:pt idx="20" formatCode="General">
                  <c:v>31.688800557976165</c:v>
                </c:pt>
                <c:pt idx="21" formatCode="General">
                  <c:v>32.225491881288832</c:v>
                </c:pt>
                <c:pt idx="22">
                  <c:v>32.783337376249321</c:v>
                </c:pt>
                <c:pt idx="23">
                  <c:v>33.363808402488338</c:v>
                </c:pt>
                <c:pt idx="24">
                  <c:v>33.967426115884109</c:v>
                </c:pt>
                <c:pt idx="25">
                  <c:v>34.609304360486789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78.550024507264609</c:v>
                </c:pt>
                <c:pt idx="1">
                  <c:v>73.115970350885206</c:v>
                </c:pt>
                <c:pt idx="2">
                  <c:v>80.475174625484371</c:v>
                </c:pt>
                <c:pt idx="3">
                  <c:v>86.181048967276709</c:v>
                </c:pt>
                <c:pt idx="4">
                  <c:v>89.875623589976286</c:v>
                </c:pt>
                <c:pt idx="5">
                  <c:v>92.463178269772257</c:v>
                </c:pt>
                <c:pt idx="6">
                  <c:v>97.899315557457697</c:v>
                </c:pt>
                <c:pt idx="7">
                  <c:v>103.64834533081547</c:v>
                </c:pt>
                <c:pt idx="8">
                  <c:v>103.4879844657536</c:v>
                </c:pt>
                <c:pt idx="9">
                  <c:v>109.78286366942498</c:v>
                </c:pt>
                <c:pt idx="10">
                  <c:v>109.00063376335841</c:v>
                </c:pt>
                <c:pt idx="11">
                  <c:v>110.39886640694287</c:v>
                </c:pt>
                <c:pt idx="12">
                  <c:v>114.050538999628</c:v>
                </c:pt>
                <c:pt idx="13">
                  <c:v>117.06434552758689</c:v>
                </c:pt>
                <c:pt idx="14">
                  <c:v>120.28494010948178</c:v>
                </c:pt>
                <c:pt idx="15">
                  <c:v>123.1380219723267</c:v>
                </c:pt>
                <c:pt idx="16">
                  <c:v>125.899942893371</c:v>
                </c:pt>
                <c:pt idx="17">
                  <c:v>128.61544387370171</c:v>
                </c:pt>
                <c:pt idx="18" formatCode="General">
                  <c:v>131.3724453562323</c:v>
                </c:pt>
                <c:pt idx="19" formatCode="General">
                  <c:v>134.16834331964964</c:v>
                </c:pt>
                <c:pt idx="20" formatCode="General">
                  <c:v>137.02529975749232</c:v>
                </c:pt>
                <c:pt idx="21" formatCode="General">
                  <c:v>139.89101515918608</c:v>
                </c:pt>
                <c:pt idx="22" formatCode="General">
                  <c:v>142.81229580765481</c:v>
                </c:pt>
                <c:pt idx="23" formatCode="General">
                  <c:v>145.79461471237715</c:v>
                </c:pt>
                <c:pt idx="24" formatCode="General">
                  <c:v>148.8230805502823</c:v>
                </c:pt>
                <c:pt idx="25" formatCode="General">
                  <c:v>151.66755894218508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33.969159378733131</c:v>
                </c:pt>
                <c:pt idx="1">
                  <c:v>31.379587078153683</c:v>
                </c:pt>
                <c:pt idx="2">
                  <c:v>29.160738944212429</c:v>
                </c:pt>
                <c:pt idx="3">
                  <c:v>34.00623084838297</c:v>
                </c:pt>
                <c:pt idx="4">
                  <c:v>38.855235213174893</c:v>
                </c:pt>
                <c:pt idx="5">
                  <c:v>41.263452553925113</c:v>
                </c:pt>
                <c:pt idx="6">
                  <c:v>52.113248728212504</c:v>
                </c:pt>
                <c:pt idx="7">
                  <c:v>47.89916785281909</c:v>
                </c:pt>
                <c:pt idx="8">
                  <c:v>48.255336641762796</c:v>
                </c:pt>
                <c:pt idx="9">
                  <c:v>48.114616079473478</c:v>
                </c:pt>
                <c:pt idx="10">
                  <c:v>53.896667817376873</c:v>
                </c:pt>
                <c:pt idx="11">
                  <c:v>56.138334110498405</c:v>
                </c:pt>
                <c:pt idx="12">
                  <c:v>58.291105409248232</c:v>
                </c:pt>
                <c:pt idx="13">
                  <c:v>60.864816162975302</c:v>
                </c:pt>
                <c:pt idx="14">
                  <c:v>63.539973989465338</c:v>
                </c:pt>
                <c:pt idx="15">
                  <c:v>65.966718298435978</c:v>
                </c:pt>
                <c:pt idx="16">
                  <c:v>68.307736017870667</c:v>
                </c:pt>
                <c:pt idx="17">
                  <c:v>70.604168524481764</c:v>
                </c:pt>
                <c:pt idx="18" formatCode="General">
                  <c:v>72.862877486410184</c:v>
                </c:pt>
                <c:pt idx="19" formatCode="General">
                  <c:v>75.100612937067339</c:v>
                </c:pt>
                <c:pt idx="20" formatCode="General">
                  <c:v>77.326622655552129</c:v>
                </c:pt>
                <c:pt idx="21" formatCode="General">
                  <c:v>79.51523743319953</c:v>
                </c:pt>
                <c:pt idx="22" formatCode="General">
                  <c:v>81.674959433829258</c:v>
                </c:pt>
                <c:pt idx="23" formatCode="General">
                  <c:v>83.811791585238851</c:v>
                </c:pt>
                <c:pt idx="24" formatCode="General">
                  <c:v>85.909543604540147</c:v>
                </c:pt>
                <c:pt idx="25" formatCode="General">
                  <c:v>87.886109367957161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4.9940188451659679</c:v>
                </c:pt>
                <c:pt idx="1">
                  <c:v>4.994576167607967</c:v>
                </c:pt>
                <c:pt idx="2">
                  <c:v>4.5311607375008238</c:v>
                </c:pt>
                <c:pt idx="3">
                  <c:v>4.9868941478913724</c:v>
                </c:pt>
                <c:pt idx="4">
                  <c:v>5.8339310766112575</c:v>
                </c:pt>
                <c:pt idx="5">
                  <c:v>6.2243783852242007</c:v>
                </c:pt>
                <c:pt idx="6">
                  <c:v>7.7209647772502263</c:v>
                </c:pt>
                <c:pt idx="7">
                  <c:v>7.1906282554639995</c:v>
                </c:pt>
                <c:pt idx="8">
                  <c:v>7.3643741247618699</c:v>
                </c:pt>
                <c:pt idx="9">
                  <c:v>7.1350912399699444</c:v>
                </c:pt>
                <c:pt idx="10">
                  <c:v>8.1211194248320133</c:v>
                </c:pt>
                <c:pt idx="11">
                  <c:v>8.6452864222045793</c:v>
                </c:pt>
                <c:pt idx="12">
                  <c:v>8.8547385335884812</c:v>
                </c:pt>
                <c:pt idx="13">
                  <c:v>9.2340838031964942</c:v>
                </c:pt>
                <c:pt idx="14">
                  <c:v>9.6242224490004311</c:v>
                </c:pt>
                <c:pt idx="15">
                  <c:v>9.9777231064828733</c:v>
                </c:pt>
                <c:pt idx="16">
                  <c:v>10.318053221848199</c:v>
                </c:pt>
                <c:pt idx="17">
                  <c:v>10.647654584853823</c:v>
                </c:pt>
                <c:pt idx="18" formatCode="General">
                  <c:v>10.972953460098928</c:v>
                </c:pt>
                <c:pt idx="19" formatCode="General">
                  <c:v>11.295046435742083</c:v>
                </c:pt>
                <c:pt idx="20" formatCode="General">
                  <c:v>11.613262766808727</c:v>
                </c:pt>
                <c:pt idx="21" formatCode="General">
                  <c:v>11.924607506081662</c:v>
                </c:pt>
                <c:pt idx="22" formatCode="General">
                  <c:v>12.230495684730611</c:v>
                </c:pt>
                <c:pt idx="23" formatCode="General">
                  <c:v>12.534057770921116</c:v>
                </c:pt>
                <c:pt idx="24" formatCode="General">
                  <c:v>12.828805184796376</c:v>
                </c:pt>
                <c:pt idx="25" formatCode="General">
                  <c:v>13.103544465614464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31.624591017909395</c:v>
                </c:pt>
                <c:pt idx="1">
                  <c:v>32.723624622353299</c:v>
                </c:pt>
                <c:pt idx="2">
                  <c:v>29.412051570702562</c:v>
                </c:pt>
                <c:pt idx="3">
                  <c:v>32.140719872575751</c:v>
                </c:pt>
                <c:pt idx="4">
                  <c:v>30.691535853799991</c:v>
                </c:pt>
                <c:pt idx="5">
                  <c:v>33.401339845261475</c:v>
                </c:pt>
                <c:pt idx="6">
                  <c:v>28.575810390483856</c:v>
                </c:pt>
                <c:pt idx="7">
                  <c:v>29.19514592534702</c:v>
                </c:pt>
                <c:pt idx="8">
                  <c:v>29.782166538646521</c:v>
                </c:pt>
                <c:pt idx="9">
                  <c:v>26.676089302686524</c:v>
                </c:pt>
                <c:pt idx="10">
                  <c:v>27.055767112209054</c:v>
                </c:pt>
                <c:pt idx="11">
                  <c:v>29.86120719806636</c:v>
                </c:pt>
                <c:pt idx="12">
                  <c:v>26.257579738489046</c:v>
                </c:pt>
                <c:pt idx="13">
                  <c:v>25.47498886233371</c:v>
                </c:pt>
                <c:pt idx="14">
                  <c:v>24.635577323001538</c:v>
                </c:pt>
                <c:pt idx="15">
                  <c:v>24.390608396906671</c:v>
                </c:pt>
                <c:pt idx="16">
                  <c:v>24.20598848960719</c:v>
                </c:pt>
                <c:pt idx="17">
                  <c:v>23.988523422680881</c:v>
                </c:pt>
                <c:pt idx="18">
                  <c:v>23.714568169287471</c:v>
                </c:pt>
                <c:pt idx="19">
                  <c:v>23.420363746770331</c:v>
                </c:pt>
                <c:pt idx="20">
                  <c:v>23.104576236739259</c:v>
                </c:pt>
                <c:pt idx="21">
                  <c:v>22.759879822944193</c:v>
                </c:pt>
                <c:pt idx="22">
                  <c:v>22.385310410587543</c:v>
                </c:pt>
                <c:pt idx="23">
                  <c:v>21.988558634800448</c:v>
                </c:pt>
                <c:pt idx="24">
                  <c:v>21.621020572457478</c:v>
                </c:pt>
                <c:pt idx="25">
                  <c:v>22.00804549698865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78.950097820680938</c:v>
                </c:pt>
                <c:pt idx="1">
                  <c:v>79.256073109436798</c:v>
                </c:pt>
                <c:pt idx="2">
                  <c:v>74.814344871021959</c:v>
                </c:pt>
                <c:pt idx="3">
                  <c:v>75.574576253500368</c:v>
                </c:pt>
                <c:pt idx="4">
                  <c:v>75.576208274495499</c:v>
                </c:pt>
                <c:pt idx="5">
                  <c:v>73.307417835099955</c:v>
                </c:pt>
                <c:pt idx="6">
                  <c:v>73.360344094057467</c:v>
                </c:pt>
                <c:pt idx="7">
                  <c:v>68.366485121810911</c:v>
                </c:pt>
                <c:pt idx="8">
                  <c:v>69.413312077707261</c:v>
                </c:pt>
                <c:pt idx="9">
                  <c:v>73.148002707336175</c:v>
                </c:pt>
                <c:pt idx="10">
                  <c:v>67.616840340128164</c:v>
                </c:pt>
                <c:pt idx="11">
                  <c:v>65.383771944540172</c:v>
                </c:pt>
                <c:pt idx="12">
                  <c:v>63.673193259936482</c:v>
                </c:pt>
                <c:pt idx="13">
                  <c:v>62.115391315367035</c:v>
                </c:pt>
                <c:pt idx="14">
                  <c:v>60.604132825839812</c:v>
                </c:pt>
                <c:pt idx="15">
                  <c:v>58.843397106032867</c:v>
                </c:pt>
                <c:pt idx="16">
                  <c:v>57.007394706794642</c:v>
                </c:pt>
                <c:pt idx="17">
                  <c:v>55.118759209281983</c:v>
                </c:pt>
                <c:pt idx="18">
                  <c:v>53.20096401770499</c:v>
                </c:pt>
                <c:pt idx="19">
                  <c:v>51.256471838322149</c:v>
                </c:pt>
                <c:pt idx="20">
                  <c:v>49.318634246608234</c:v>
                </c:pt>
                <c:pt idx="21">
                  <c:v>47.35536033948069</c:v>
                </c:pt>
                <c:pt idx="22">
                  <c:v>45.362260727299969</c:v>
                </c:pt>
                <c:pt idx="23">
                  <c:v>43.335130886926009</c:v>
                </c:pt>
                <c:pt idx="24">
                  <c:v>41.272161079478501</c:v>
                </c:pt>
                <c:pt idx="25">
                  <c:v>39.109579483983794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112.10248815923418</c:v>
                </c:pt>
                <c:pt idx="1">
                  <c:v>115.82903982962776</c:v>
                </c:pt>
                <c:pt idx="2">
                  <c:v>114.64108186131645</c:v>
                </c:pt>
                <c:pt idx="3">
                  <c:v>111.98691258375057</c:v>
                </c:pt>
                <c:pt idx="4">
                  <c:v>120.40034204198058</c:v>
                </c:pt>
                <c:pt idx="5">
                  <c:v>120.64985033925699</c:v>
                </c:pt>
                <c:pt idx="6">
                  <c:v>118.44806921159065</c:v>
                </c:pt>
                <c:pt idx="7">
                  <c:v>122.99405413615189</c:v>
                </c:pt>
                <c:pt idx="8">
                  <c:v>111.30281496810171</c:v>
                </c:pt>
                <c:pt idx="9">
                  <c:v>120.14457426696366</c:v>
                </c:pt>
                <c:pt idx="10">
                  <c:v>108.68204617554457</c:v>
                </c:pt>
                <c:pt idx="11">
                  <c:v>117.08223569859956</c:v>
                </c:pt>
                <c:pt idx="12">
                  <c:v>112.33230615020081</c:v>
                </c:pt>
                <c:pt idx="13">
                  <c:v>111.52337736716757</c:v>
                </c:pt>
                <c:pt idx="14">
                  <c:v>110.86129507127509</c:v>
                </c:pt>
                <c:pt idx="15">
                  <c:v>109.78489777008855</c:v>
                </c:pt>
                <c:pt idx="16">
                  <c:v>108.59031247171718</c:v>
                </c:pt>
                <c:pt idx="17">
                  <c:v>107.33387057291905</c:v>
                </c:pt>
                <c:pt idx="18">
                  <c:v>106.06488700034431</c:v>
                </c:pt>
                <c:pt idx="19">
                  <c:v>104.77059861548443</c:v>
                </c:pt>
                <c:pt idx="20">
                  <c:v>103.46439836995603</c:v>
                </c:pt>
                <c:pt idx="21">
                  <c:v>102.12819024603439</c:v>
                </c:pt>
                <c:pt idx="22">
                  <c:v>100.76562130832066</c:v>
                </c:pt>
                <c:pt idx="23">
                  <c:v>99.376094365651284</c:v>
                </c:pt>
                <c:pt idx="24">
                  <c:v>97.935890091017882</c:v>
                </c:pt>
                <c:pt idx="25">
                  <c:v>96.318344526742663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99.964750200535278</c:v>
                </c:pt>
                <c:pt idx="1">
                  <c:v>101.32273197640747</c:v>
                </c:pt>
                <c:pt idx="2">
                  <c:v>108.67180517639189</c:v>
                </c:pt>
                <c:pt idx="3">
                  <c:v>103.59973839427636</c:v>
                </c:pt>
                <c:pt idx="4">
                  <c:v>112.01151911478343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</c:v>
                </c:pt>
                <c:pt idx="8">
                  <c:v>120.12975707674543</c:v>
                </c:pt>
                <c:pt idx="9">
                  <c:v>116.23601938619905</c:v>
                </c:pt>
                <c:pt idx="10">
                  <c:v>115.2255872623865</c:v>
                </c:pt>
                <c:pt idx="11">
                  <c:v>107.05763752760637</c:v>
                </c:pt>
                <c:pt idx="12">
                  <c:v>113.16810987911117</c:v>
                </c:pt>
                <c:pt idx="13">
                  <c:v>113.36518012906889</c:v>
                </c:pt>
                <c:pt idx="14">
                  <c:v>113.75569054064137</c:v>
                </c:pt>
                <c:pt idx="15">
                  <c:v>113.75871372043092</c:v>
                </c:pt>
                <c:pt idx="16">
                  <c:v>113.68990766532585</c:v>
                </c:pt>
                <c:pt idx="17">
                  <c:v>113.60310373495317</c:v>
                </c:pt>
                <c:pt idx="18">
                  <c:v>113.54395049014394</c:v>
                </c:pt>
                <c:pt idx="19">
                  <c:v>113.50373055849029</c:v>
                </c:pt>
                <c:pt idx="20">
                  <c:v>113.51185182055598</c:v>
                </c:pt>
                <c:pt idx="21">
                  <c:v>113.52287219071411</c:v>
                </c:pt>
                <c:pt idx="22">
                  <c:v>113.55931233237069</c:v>
                </c:pt>
                <c:pt idx="23">
                  <c:v>113.62455544363777</c:v>
                </c:pt>
                <c:pt idx="24">
                  <c:v>113.70387787556616</c:v>
                </c:pt>
                <c:pt idx="25">
                  <c:v>113.66354842549062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25.39532743843677</c:v>
                </c:pt>
                <c:pt idx="1">
                  <c:v>22.62408853802398</c:v>
                </c:pt>
                <c:pt idx="2">
                  <c:v>24.351342252395526</c:v>
                </c:pt>
                <c:pt idx="3">
                  <c:v>25.924812811785056</c:v>
                </c:pt>
                <c:pt idx="4">
                  <c:v>25.940568299827763</c:v>
                </c:pt>
                <c:pt idx="5">
                  <c:v>26.165539469232648</c:v>
                </c:pt>
                <c:pt idx="6">
                  <c:v>28.252192499338545</c:v>
                </c:pt>
                <c:pt idx="7">
                  <c:v>29.114740955085665</c:v>
                </c:pt>
                <c:pt idx="8">
                  <c:v>28.646421857769681</c:v>
                </c:pt>
                <c:pt idx="9">
                  <c:v>30.831664032274865</c:v>
                </c:pt>
                <c:pt idx="10">
                  <c:v>30.733689678579353</c:v>
                </c:pt>
                <c:pt idx="11">
                  <c:v>30.593402526645217</c:v>
                </c:pt>
                <c:pt idx="12">
                  <c:v>31.426698040542167</c:v>
                </c:pt>
                <c:pt idx="13">
                  <c:v>32.144416035961257</c:v>
                </c:pt>
                <c:pt idx="14">
                  <c:v>32.924036893703736</c:v>
                </c:pt>
                <c:pt idx="15">
                  <c:v>33.590194970548261</c:v>
                </c:pt>
                <c:pt idx="16">
                  <c:v>34.266271180410456</c:v>
                </c:pt>
                <c:pt idx="17">
                  <c:v>34.966667895229193</c:v>
                </c:pt>
                <c:pt idx="18" formatCode="General">
                  <c:v>35.685503760574463</c:v>
                </c:pt>
                <c:pt idx="19" formatCode="General">
                  <c:v>36.418283233989044</c:v>
                </c:pt>
                <c:pt idx="20" formatCode="General">
                  <c:v>37.192553588311021</c:v>
                </c:pt>
                <c:pt idx="21" formatCode="General">
                  <c:v>37.987345421070728</c:v>
                </c:pt>
                <c:pt idx="22">
                  <c:v>38.809406918957457</c:v>
                </c:pt>
                <c:pt idx="23">
                  <c:v>39.653388197958833</c:v>
                </c:pt>
                <c:pt idx="24">
                  <c:v>40.51319492597748</c:v>
                </c:pt>
                <c:pt idx="25">
                  <c:v>41.303964930551366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28.857542632039419</c:v>
                </c:pt>
                <c:pt idx="1">
                  <c:v>25.217308327503414</c:v>
                </c:pt>
                <c:pt idx="2">
                  <c:v>26.391299960973239</c:v>
                </c:pt>
                <c:pt idx="3">
                  <c:v>27.301066120560478</c:v>
                </c:pt>
                <c:pt idx="4">
                  <c:v>27.61003653535051</c:v>
                </c:pt>
                <c:pt idx="5">
                  <c:v>27.509074005481928</c:v>
                </c:pt>
                <c:pt idx="6">
                  <c:v>27.415899023159561</c:v>
                </c:pt>
                <c:pt idx="7">
                  <c:v>27.663743159240727</c:v>
                </c:pt>
                <c:pt idx="8">
                  <c:v>27.494832248750804</c:v>
                </c:pt>
                <c:pt idx="9">
                  <c:v>28.720079315670855</c:v>
                </c:pt>
                <c:pt idx="10">
                  <c:v>27.963648425584903</c:v>
                </c:pt>
                <c:pt idx="11">
                  <c:v>27.607258164895935</c:v>
                </c:pt>
                <c:pt idx="12">
                  <c:v>28.185729989255478</c:v>
                </c:pt>
                <c:pt idx="13">
                  <c:v>28.581400796342528</c:v>
                </c:pt>
                <c:pt idx="14">
                  <c:v>29.068130797591046</c:v>
                </c:pt>
                <c:pt idx="15">
                  <c:v>29.453724658746655</c:v>
                </c:pt>
                <c:pt idx="16">
                  <c:v>29.839393353054632</c:v>
                </c:pt>
                <c:pt idx="17">
                  <c:v>30.254808181898216</c:v>
                </c:pt>
                <c:pt idx="18" formatCode="General">
                  <c:v>30.707850259203415</c:v>
                </c:pt>
                <c:pt idx="19" formatCode="General">
                  <c:v>31.184549314484702</c:v>
                </c:pt>
                <c:pt idx="20" formatCode="General">
                  <c:v>31.688800557976165</c:v>
                </c:pt>
                <c:pt idx="21" formatCode="General">
                  <c:v>32.225491881288832</c:v>
                </c:pt>
                <c:pt idx="22">
                  <c:v>32.783337376249321</c:v>
                </c:pt>
                <c:pt idx="23">
                  <c:v>33.363808402488338</c:v>
                </c:pt>
                <c:pt idx="24">
                  <c:v>33.967426115884109</c:v>
                </c:pt>
                <c:pt idx="25">
                  <c:v>34.609304360486789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78.550024507264609</c:v>
                </c:pt>
                <c:pt idx="1">
                  <c:v>73.115970350885206</c:v>
                </c:pt>
                <c:pt idx="2">
                  <c:v>80.475174625484371</c:v>
                </c:pt>
                <c:pt idx="3">
                  <c:v>86.181048967276709</c:v>
                </c:pt>
                <c:pt idx="4">
                  <c:v>89.875623589976286</c:v>
                </c:pt>
                <c:pt idx="5">
                  <c:v>92.463178269772257</c:v>
                </c:pt>
                <c:pt idx="6">
                  <c:v>97.899315557457697</c:v>
                </c:pt>
                <c:pt idx="7">
                  <c:v>103.64834533081547</c:v>
                </c:pt>
                <c:pt idx="8">
                  <c:v>103.4879844657536</c:v>
                </c:pt>
                <c:pt idx="9">
                  <c:v>109.78286366942498</c:v>
                </c:pt>
                <c:pt idx="10">
                  <c:v>109.00063376335841</c:v>
                </c:pt>
                <c:pt idx="11">
                  <c:v>110.39886640694287</c:v>
                </c:pt>
                <c:pt idx="12">
                  <c:v>114.050538999628</c:v>
                </c:pt>
                <c:pt idx="13">
                  <c:v>117.06434552758689</c:v>
                </c:pt>
                <c:pt idx="14">
                  <c:v>120.28494010948178</c:v>
                </c:pt>
                <c:pt idx="15">
                  <c:v>123.1380219723267</c:v>
                </c:pt>
                <c:pt idx="16">
                  <c:v>125.899942893371</c:v>
                </c:pt>
                <c:pt idx="17">
                  <c:v>128.61544387370171</c:v>
                </c:pt>
                <c:pt idx="18" formatCode="General">
                  <c:v>131.3724453562323</c:v>
                </c:pt>
                <c:pt idx="19" formatCode="General">
                  <c:v>134.16834331964964</c:v>
                </c:pt>
                <c:pt idx="20" formatCode="General">
                  <c:v>137.02529975749232</c:v>
                </c:pt>
                <c:pt idx="21" formatCode="General">
                  <c:v>139.89101515918608</c:v>
                </c:pt>
                <c:pt idx="22" formatCode="General">
                  <c:v>142.81229580765481</c:v>
                </c:pt>
                <c:pt idx="23" formatCode="General">
                  <c:v>145.79461471237715</c:v>
                </c:pt>
                <c:pt idx="24" formatCode="General">
                  <c:v>148.8230805502823</c:v>
                </c:pt>
                <c:pt idx="25" formatCode="General">
                  <c:v>151.66755894218508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33.969159378733131</c:v>
                </c:pt>
                <c:pt idx="1">
                  <c:v>31.379587078153683</c:v>
                </c:pt>
                <c:pt idx="2">
                  <c:v>29.160738944212429</c:v>
                </c:pt>
                <c:pt idx="3">
                  <c:v>34.00623084838297</c:v>
                </c:pt>
                <c:pt idx="4">
                  <c:v>38.855235213174893</c:v>
                </c:pt>
                <c:pt idx="5">
                  <c:v>41.263452553925113</c:v>
                </c:pt>
                <c:pt idx="6">
                  <c:v>52.113248728212504</c:v>
                </c:pt>
                <c:pt idx="7">
                  <c:v>47.89916785281909</c:v>
                </c:pt>
                <c:pt idx="8">
                  <c:v>48.255336641762796</c:v>
                </c:pt>
                <c:pt idx="9">
                  <c:v>48.114616079473478</c:v>
                </c:pt>
                <c:pt idx="10">
                  <c:v>53.896667817376873</c:v>
                </c:pt>
                <c:pt idx="11">
                  <c:v>56.138334110498405</c:v>
                </c:pt>
                <c:pt idx="12">
                  <c:v>58.291105409248232</c:v>
                </c:pt>
                <c:pt idx="13">
                  <c:v>60.864816162975302</c:v>
                </c:pt>
                <c:pt idx="14">
                  <c:v>63.539973989465338</c:v>
                </c:pt>
                <c:pt idx="15">
                  <c:v>65.966718298435978</c:v>
                </c:pt>
                <c:pt idx="16">
                  <c:v>68.307736017870667</c:v>
                </c:pt>
                <c:pt idx="17">
                  <c:v>70.604168524481764</c:v>
                </c:pt>
                <c:pt idx="18" formatCode="General">
                  <c:v>72.862877486410184</c:v>
                </c:pt>
                <c:pt idx="19" formatCode="General">
                  <c:v>75.100612937067339</c:v>
                </c:pt>
                <c:pt idx="20" formatCode="General">
                  <c:v>77.326622655552129</c:v>
                </c:pt>
                <c:pt idx="21" formatCode="General">
                  <c:v>79.51523743319953</c:v>
                </c:pt>
                <c:pt idx="22" formatCode="General">
                  <c:v>81.674959433829258</c:v>
                </c:pt>
                <c:pt idx="23" formatCode="General">
                  <c:v>83.811791585238851</c:v>
                </c:pt>
                <c:pt idx="24" formatCode="General">
                  <c:v>85.909543604540147</c:v>
                </c:pt>
                <c:pt idx="25" formatCode="General">
                  <c:v>87.886109367957161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4.9940188451659679</c:v>
                </c:pt>
                <c:pt idx="1">
                  <c:v>4.994576167607967</c:v>
                </c:pt>
                <c:pt idx="2">
                  <c:v>4.5311607375008238</c:v>
                </c:pt>
                <c:pt idx="3">
                  <c:v>4.9868941478913724</c:v>
                </c:pt>
                <c:pt idx="4">
                  <c:v>5.8339310766112575</c:v>
                </c:pt>
                <c:pt idx="5">
                  <c:v>6.2243783852242007</c:v>
                </c:pt>
                <c:pt idx="6">
                  <c:v>7.7209647772502263</c:v>
                </c:pt>
                <c:pt idx="7">
                  <c:v>7.1906282554639995</c:v>
                </c:pt>
                <c:pt idx="8">
                  <c:v>7.3643741247618699</c:v>
                </c:pt>
                <c:pt idx="9">
                  <c:v>7.1350912399699444</c:v>
                </c:pt>
                <c:pt idx="10">
                  <c:v>8.1211194248320133</c:v>
                </c:pt>
                <c:pt idx="11">
                  <c:v>8.6452864222045793</c:v>
                </c:pt>
                <c:pt idx="12">
                  <c:v>8.8547385335884812</c:v>
                </c:pt>
                <c:pt idx="13">
                  <c:v>9.2340838031964942</c:v>
                </c:pt>
                <c:pt idx="14">
                  <c:v>9.6242224490004311</c:v>
                </c:pt>
                <c:pt idx="15">
                  <c:v>9.9777231064828733</c:v>
                </c:pt>
                <c:pt idx="16">
                  <c:v>10.318053221848199</c:v>
                </c:pt>
                <c:pt idx="17">
                  <c:v>10.647654584853823</c:v>
                </c:pt>
                <c:pt idx="18" formatCode="General">
                  <c:v>10.972953460098928</c:v>
                </c:pt>
                <c:pt idx="19" formatCode="General">
                  <c:v>11.295046435742083</c:v>
                </c:pt>
                <c:pt idx="20" formatCode="General">
                  <c:v>11.613262766808727</c:v>
                </c:pt>
                <c:pt idx="21" formatCode="General">
                  <c:v>11.924607506081662</c:v>
                </c:pt>
                <c:pt idx="22" formatCode="General">
                  <c:v>12.230495684730611</c:v>
                </c:pt>
                <c:pt idx="23" formatCode="General">
                  <c:v>12.534057770921116</c:v>
                </c:pt>
                <c:pt idx="24" formatCode="General">
                  <c:v>12.828805184796376</c:v>
                </c:pt>
                <c:pt idx="25" formatCode="General">
                  <c:v>13.103544465614464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29.438003166043192</c:v>
                </c:pt>
                <c:pt idx="1">
                  <c:v>16.402975959570405</c:v>
                </c:pt>
                <c:pt idx="2">
                  <c:v>28.321451508349011</c:v>
                </c:pt>
                <c:pt idx="3">
                  <c:v>18.773405938319559</c:v>
                </c:pt>
                <c:pt idx="4">
                  <c:v>23.090705329307781</c:v>
                </c:pt>
                <c:pt idx="5">
                  <c:v>26.935477217394329</c:v>
                </c:pt>
                <c:pt idx="6">
                  <c:v>9.6136509646234813</c:v>
                </c:pt>
                <c:pt idx="7">
                  <c:v>8.6246871779352734</c:v>
                </c:pt>
                <c:pt idx="8">
                  <c:v>4.3158094155212829</c:v>
                </c:pt>
                <c:pt idx="9">
                  <c:v>6.691298724038643</c:v>
                </c:pt>
                <c:pt idx="10">
                  <c:v>28.54800940650529</c:v>
                </c:pt>
                <c:pt idx="11">
                  <c:v>57.703066463504797</c:v>
                </c:pt>
                <c:pt idx="12">
                  <c:v>12.588703845563272</c:v>
                </c:pt>
                <c:pt idx="13">
                  <c:v>5.8351462178697595</c:v>
                </c:pt>
                <c:pt idx="14">
                  <c:v>19.646307170972378</c:v>
                </c:pt>
                <c:pt idx="15">
                  <c:v>15.617696183461167</c:v>
                </c:pt>
                <c:pt idx="16">
                  <c:v>11.11377400124754</c:v>
                </c:pt>
                <c:pt idx="17">
                  <c:v>37.656356563064236</c:v>
                </c:pt>
                <c:pt idx="18">
                  <c:v>12.552797866175661</c:v>
                </c:pt>
                <c:pt idx="19">
                  <c:v>0.50237369748867766</c:v>
                </c:pt>
                <c:pt idx="20">
                  <c:v>43.746464269134691</c:v>
                </c:pt>
                <c:pt idx="21">
                  <c:v>11.518382000300528</c:v>
                </c:pt>
                <c:pt idx="22">
                  <c:v>13.466243081519979</c:v>
                </c:pt>
                <c:pt idx="23">
                  <c:v>23.282408915297481</c:v>
                </c:pt>
                <c:pt idx="24">
                  <c:v>9.7934014508591041</c:v>
                </c:pt>
                <c:pt idx="25">
                  <c:v>56.791403465932653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35.846642825350081</c:v>
                </c:pt>
                <c:pt idx="1">
                  <c:v>17.379787558707232</c:v>
                </c:pt>
                <c:pt idx="2">
                  <c:v>33.104137843810079</c:v>
                </c:pt>
                <c:pt idx="3">
                  <c:v>21.382826640782966</c:v>
                </c:pt>
                <c:pt idx="4">
                  <c:v>23.780700571236466</c:v>
                </c:pt>
                <c:pt idx="5">
                  <c:v>35.503809645923646</c:v>
                </c:pt>
                <c:pt idx="6">
                  <c:v>12.323025793418624</c:v>
                </c:pt>
                <c:pt idx="7">
                  <c:v>9.8049825136019262</c:v>
                </c:pt>
                <c:pt idx="8">
                  <c:v>4.5147908846833058</c:v>
                </c:pt>
                <c:pt idx="9">
                  <c:v>7.2041861237503149</c:v>
                </c:pt>
                <c:pt idx="10">
                  <c:v>32.416129089268303</c:v>
                </c:pt>
                <c:pt idx="11">
                  <c:v>61.544041388102308</c:v>
                </c:pt>
                <c:pt idx="12">
                  <c:v>11.436413361687206</c:v>
                </c:pt>
                <c:pt idx="13">
                  <c:v>5.883579873026493</c:v>
                </c:pt>
                <c:pt idx="14">
                  <c:v>18.119450215264497</c:v>
                </c:pt>
                <c:pt idx="15">
                  <c:v>14.273204621679961</c:v>
                </c:pt>
                <c:pt idx="16">
                  <c:v>9.3752055379173296</c:v>
                </c:pt>
                <c:pt idx="17">
                  <c:v>36.420272584966234</c:v>
                </c:pt>
                <c:pt idx="18">
                  <c:v>10.63035893154548</c:v>
                </c:pt>
                <c:pt idx="19">
                  <c:v>0.53001137367895956</c:v>
                </c:pt>
                <c:pt idx="20">
                  <c:v>42.903103367419334</c:v>
                </c:pt>
                <c:pt idx="21">
                  <c:v>12.408638927726448</c:v>
                </c:pt>
                <c:pt idx="22">
                  <c:v>11.450339541522352</c:v>
                </c:pt>
                <c:pt idx="23">
                  <c:v>23.629777798729958</c:v>
                </c:pt>
                <c:pt idx="24">
                  <c:v>7.6286911681624918</c:v>
                </c:pt>
                <c:pt idx="25">
                  <c:v>48.801891818037923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37.204450830233739</c:v>
                </c:pt>
                <c:pt idx="1">
                  <c:v>25.662770371741313</c:v>
                </c:pt>
                <c:pt idx="2">
                  <c:v>39.137960738504823</c:v>
                </c:pt>
                <c:pt idx="3">
                  <c:v>27.242958878880906</c:v>
                </c:pt>
                <c:pt idx="4">
                  <c:v>30.168008387234689</c:v>
                </c:pt>
                <c:pt idx="5">
                  <c:v>45.118437018531871</c:v>
                </c:pt>
                <c:pt idx="6">
                  <c:v>11.752099977331753</c:v>
                </c:pt>
                <c:pt idx="7">
                  <c:v>11.997256574218602</c:v>
                </c:pt>
                <c:pt idx="8">
                  <c:v>5.9311596817874914</c:v>
                </c:pt>
                <c:pt idx="9">
                  <c:v>7.8496281250353199</c:v>
                </c:pt>
                <c:pt idx="10">
                  <c:v>32.853114304994961</c:v>
                </c:pt>
                <c:pt idx="11">
                  <c:v>57.485431973442346</c:v>
                </c:pt>
                <c:pt idx="12">
                  <c:v>9.1658764876884948</c:v>
                </c:pt>
                <c:pt idx="13">
                  <c:v>6.4993768147778974</c:v>
                </c:pt>
                <c:pt idx="14">
                  <c:v>16.07238984998817</c:v>
                </c:pt>
                <c:pt idx="15">
                  <c:v>13.47845044178888</c:v>
                </c:pt>
                <c:pt idx="16">
                  <c:v>9.437723907279894</c:v>
                </c:pt>
                <c:pt idx="17">
                  <c:v>47.595211696111292</c:v>
                </c:pt>
                <c:pt idx="18">
                  <c:v>10.96087259698337</c:v>
                </c:pt>
                <c:pt idx="19">
                  <c:v>0.46048974021310735</c:v>
                </c:pt>
                <c:pt idx="20">
                  <c:v>38.770142816820147</c:v>
                </c:pt>
                <c:pt idx="21">
                  <c:v>19.025022534773417</c:v>
                </c:pt>
                <c:pt idx="22">
                  <c:v>12.830898281916483</c:v>
                </c:pt>
                <c:pt idx="23">
                  <c:v>25.526373385448881</c:v>
                </c:pt>
                <c:pt idx="24">
                  <c:v>6.0482068060027965</c:v>
                </c:pt>
                <c:pt idx="25">
                  <c:v>51.395687778269085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6.4086396593068891</c:v>
                </c:pt>
                <c:pt idx="1">
                  <c:v>0.97681159913682691</c:v>
                </c:pt>
                <c:pt idx="2">
                  <c:v>4.7826863354610687</c:v>
                </c:pt>
                <c:pt idx="3">
                  <c:v>2.6094207024634066</c:v>
                </c:pt>
                <c:pt idx="4">
                  <c:v>0.68999524192868478</c:v>
                </c:pt>
                <c:pt idx="5">
                  <c:v>8.5683324285293168</c:v>
                </c:pt>
                <c:pt idx="6">
                  <c:v>2.7093748287951431</c:v>
                </c:pt>
                <c:pt idx="7">
                  <c:v>1.1802953356666528</c:v>
                </c:pt>
                <c:pt idx="8">
                  <c:v>0.19898146916202286</c:v>
                </c:pt>
                <c:pt idx="9">
                  <c:v>0.51288739971167185</c:v>
                </c:pt>
                <c:pt idx="10">
                  <c:v>3.8681196827630124</c:v>
                </c:pt>
                <c:pt idx="11">
                  <c:v>3.8409749245975107</c:v>
                </c:pt>
                <c:pt idx="12">
                  <c:v>-1.1522904838760653</c:v>
                </c:pt>
                <c:pt idx="13">
                  <c:v>4.8433655156733479E-2</c:v>
                </c:pt>
                <c:pt idx="14">
                  <c:v>-1.5268569557078813</c:v>
                </c:pt>
                <c:pt idx="15">
                  <c:v>-1.3444915617812061</c:v>
                </c:pt>
                <c:pt idx="16">
                  <c:v>-1.7385684633302105</c:v>
                </c:pt>
                <c:pt idx="17">
                  <c:v>-1.2360839780980015</c:v>
                </c:pt>
                <c:pt idx="18">
                  <c:v>-1.9224389346301809</c:v>
                </c:pt>
                <c:pt idx="19">
                  <c:v>2.7637676190281901E-2</c:v>
                </c:pt>
                <c:pt idx="20">
                  <c:v>-0.84336090171535716</c:v>
                </c:pt>
                <c:pt idx="21">
                  <c:v>0.89025692742592</c:v>
                </c:pt>
                <c:pt idx="22">
                  <c:v>-2.0159035399976268</c:v>
                </c:pt>
                <c:pt idx="23">
                  <c:v>0.34736888343247685</c:v>
                </c:pt>
                <c:pt idx="24">
                  <c:v>-2.1647102826966123</c:v>
                </c:pt>
                <c:pt idx="25">
                  <c:v>-7.9895116478947301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  <c:pt idx="25">
                  <c:v>2.5937959602311622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5.5275368807937353</c:v>
                </c:pt>
                <c:pt idx="1">
                  <c:v>6.5378267989097276</c:v>
                </c:pt>
                <c:pt idx="2">
                  <c:v>6.204154089788342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3.0799661940346632</c:v>
                </c:pt>
                <c:pt idx="1">
                  <c:v>3.1697819350692389</c:v>
                </c:pt>
                <c:pt idx="2">
                  <c:v>4.2794821104509682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1.8051431670247069</c:v>
                </c:pt>
                <c:pt idx="1">
                  <c:v>2.2475133492527077</c:v>
                </c:pt>
                <c:pt idx="2">
                  <c:v>1.9597611982143104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1.6194466789220712</c:v>
                </c:pt>
                <c:pt idx="1">
                  <c:v>1.7882644618238921</c:v>
                </c:pt>
                <c:pt idx="2">
                  <c:v>2.0006431160836136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0.81037411335998721</c:v>
                </c:pt>
                <c:pt idx="1">
                  <c:v>0.82342218157405966</c:v>
                </c:pt>
                <c:pt idx="2">
                  <c:v>0.98907060246260325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1.256416757241047</c:v>
                </c:pt>
                <c:pt idx="1">
                  <c:v>1.3139227942115783</c:v>
                </c:pt>
                <c:pt idx="2">
                  <c:v>1.3089912993872166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5.3604238703842304</c:v>
                </c:pt>
                <c:pt idx="1">
                  <c:v>5.9121585948590374</c:v>
                </c:pt>
                <c:pt idx="2">
                  <c:v>5.4785322435664563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10.834832315658938</c:v>
                </c:pt>
                <c:pt idx="1">
                  <c:v>11.224601563407779</c:v>
                </c:pt>
                <c:pt idx="2">
                  <c:v>9.5861777266567216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2.3637651098565962</c:v>
                </c:pt>
                <c:pt idx="1">
                  <c:v>2.0858101028800515</c:v>
                </c:pt>
                <c:pt idx="2">
                  <c:v>1.5284867489933625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7.0706867760227272</c:v>
                </c:pt>
                <c:pt idx="1">
                  <c:v>6.6424472520255922</c:v>
                </c:pt>
                <c:pt idx="2">
                  <c:v>7.9369005780031188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2.3570230892043602</c:v>
                </c:pt>
                <c:pt idx="1">
                  <c:v>1.9387992857043426</c:v>
                </c:pt>
                <c:pt idx="2">
                  <c:v>1.8278173990667155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9.433007820355592E-2</c:v>
                </c:pt>
                <c:pt idx="1">
                  <c:v>9.6665190641361531E-2</c:v>
                </c:pt>
                <c:pt idx="2">
                  <c:v>7.6790524824171202E-2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8.2142186509068651</c:v>
                </c:pt>
                <c:pt idx="1">
                  <c:v>7.8248069231618214</c:v>
                </c:pt>
                <c:pt idx="2">
                  <c:v>6.4652463549652568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2.162792121279931</c:v>
                </c:pt>
                <c:pt idx="1">
                  <c:v>2.2631277499245752</c:v>
                </c:pt>
                <c:pt idx="2">
                  <c:v>3.1725820092339827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2.5285395500159566</c:v>
                </c:pt>
                <c:pt idx="1">
                  <c:v>2.0883500046548495</c:v>
                </c:pt>
                <c:pt idx="2">
                  <c:v>2.1396598599090306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4.3717086796660505</c:v>
                </c:pt>
                <c:pt idx="1">
                  <c:v>4.3096753940809274</c:v>
                </c:pt>
                <c:pt idx="2">
                  <c:v>4.2567367694646867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5.3178833784007766</c:v>
                </c:pt>
                <c:pt idx="1">
                  <c:v>6.0376398594573155</c:v>
                </c:pt>
                <c:pt idx="2">
                  <c:v>6.5265830771098816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3.5250588539195902</c:v>
                </c:pt>
                <c:pt idx="1">
                  <c:v>3.8998691657030085</c:v>
                </c:pt>
                <c:pt idx="2">
                  <c:v>4.5429917919657328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4.3357127381016172</c:v>
                </c:pt>
                <c:pt idx="1">
                  <c:v>4.3372011780564632</c:v>
                </c:pt>
                <c:pt idx="2">
                  <c:v>5.0307683204486962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5.0576407265513135</c:v>
                </c:pt>
                <c:pt idx="1">
                  <c:v>6.4752997734660935</c:v>
                </c:pt>
                <c:pt idx="2">
                  <c:v>7.523877635788331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1.0956580764725312</c:v>
                </c:pt>
                <c:pt idx="1">
                  <c:v>1.0730663497502251</c:v>
                </c:pt>
                <c:pt idx="2">
                  <c:v>1.0838255731949071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3.6889624220238426</c:v>
                </c:pt>
                <c:pt idx="1">
                  <c:v>3.3046840055853952</c:v>
                </c:pt>
                <c:pt idx="2">
                  <c:v>2.6802057548298523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2.9325151967743524</c:v>
                </c:pt>
                <c:pt idx="1">
                  <c:v>2.6031932791193011</c:v>
                </c:pt>
                <c:pt idx="2">
                  <c:v>2.2476446115011393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2.0868193854793811</c:v>
                </c:pt>
                <c:pt idx="1">
                  <c:v>1.709880345272869</c:v>
                </c:pt>
                <c:pt idx="2">
                  <c:v>1.5738195853185748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1.8388946900612324</c:v>
                </c:pt>
                <c:pt idx="1">
                  <c:v>1.3913453988653013</c:v>
                </c:pt>
                <c:pt idx="2">
                  <c:v>1.0085891917225804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10.663650499639983</c:v>
                </c:pt>
                <c:pt idx="1">
                  <c:v>8.9006470625424825</c:v>
                </c:pt>
                <c:pt idx="2">
                  <c:v>8.5706618270497277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1.0133115980714678</c:v>
                </c:pt>
                <c:pt idx="1">
                  <c:v>3.2771543271130597</c:v>
                </c:pt>
                <c:pt idx="2">
                  <c:v>2.4834230564477835</c:v>
                </c:pt>
                <c:pt idx="3">
                  <c:v>11.435931143117095</c:v>
                </c:pt>
                <c:pt idx="4">
                  <c:v>-2.1634992340534396</c:v>
                </c:pt>
                <c:pt idx="5">
                  <c:v>-6.3291462886586771</c:v>
                </c:pt>
                <c:pt idx="6">
                  <c:v>4.1201442586456523</c:v>
                </c:pt>
                <c:pt idx="7">
                  <c:v>27.895890321399122</c:v>
                </c:pt>
                <c:pt idx="8">
                  <c:v>9.6407908179177468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27.804536737991913</c:v>
                </c:pt>
                <c:pt idx="1">
                  <c:v>21.386062902037779</c:v>
                </c:pt>
                <c:pt idx="2">
                  <c:v>28.638555540883925</c:v>
                </c:pt>
                <c:pt idx="3">
                  <c:v>40.732790169022692</c:v>
                </c:pt>
                <c:pt idx="4">
                  <c:v>17.689896597162296</c:v>
                </c:pt>
                <c:pt idx="5">
                  <c:v>27.547348442164832</c:v>
                </c:pt>
                <c:pt idx="6">
                  <c:v>34.631854294441553</c:v>
                </c:pt>
                <c:pt idx="7">
                  <c:v>87.497867490380642</c:v>
                </c:pt>
                <c:pt idx="8">
                  <c:v>40.057068825728777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  <c:pt idx="25">
                  <c:v>2.5937959602311622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19.236119803588231</c:v>
                </c:pt>
                <c:pt idx="1">
                  <c:v>20.820949022140539</c:v>
                </c:pt>
                <c:pt idx="2">
                  <c:v>19.467714132099552</c:v>
                </c:pt>
                <c:pt idx="3">
                  <c:v>18.676000544690197</c:v>
                </c:pt>
                <c:pt idx="4">
                  <c:v>20.031061093103773</c:v>
                </c:pt>
                <c:pt idx="5">
                  <c:v>29.323091720487128</c:v>
                </c:pt>
                <c:pt idx="6">
                  <c:v>4.0244884264522911</c:v>
                </c:pt>
                <c:pt idx="7">
                  <c:v>8.306607443363017</c:v>
                </c:pt>
                <c:pt idx="8">
                  <c:v>3.1646145282867679</c:v>
                </c:pt>
                <c:pt idx="9">
                  <c:v>3.955346752336137</c:v>
                </c:pt>
                <c:pt idx="10">
                  <c:v>15.180797144003339</c:v>
                </c:pt>
                <c:pt idx="11">
                  <c:v>23.990597025266229</c:v>
                </c:pt>
                <c:pt idx="12">
                  <c:v>3.5567514168986065</c:v>
                </c:pt>
                <c:pt idx="13">
                  <c:v>4.0462839163230662</c:v>
                </c:pt>
                <c:pt idx="14">
                  <c:v>4.3834496646951875</c:v>
                </c:pt>
                <c:pt idx="15">
                  <c:v>5.100492435030076</c:v>
                </c:pt>
                <c:pt idx="16">
                  <c:v>4.1596705811139687</c:v>
                </c:pt>
                <c:pt idx="17">
                  <c:v>34.839810040766778</c:v>
                </c:pt>
                <c:pt idx="18">
                  <c:v>5.7646165678223715</c:v>
                </c:pt>
                <c:pt idx="19">
                  <c:v>0.12836356043353778</c:v>
                </c:pt>
                <c:pt idx="20">
                  <c:v>14.611810757602786</c:v>
                </c:pt>
                <c:pt idx="21">
                  <c:v>14.026744783281137</c:v>
                </c:pt>
                <c:pt idx="22">
                  <c:v>6.4540906807759839</c:v>
                </c:pt>
                <c:pt idx="23">
                  <c:v>14.931972221261788</c:v>
                </c:pt>
                <c:pt idx="24">
                  <c:v>0.92978603168113638</c:v>
                </c:pt>
                <c:pt idx="25">
                  <c:v>26.874750706310778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automation/Data/Results/Workbooks/LEPs/CH_LEP/CH_LEP_Database.Main.xlsx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Cheshire and Warrington</v>
      </c>
      <c r="L1" s="19" t="str">
        <f>CONCATENATE("Industry Table 1.1  Employment by Industry Sector (SIC 2007), ",B$5,"-",F$5,", ",Info!B5)</f>
        <v>Industry Table 1.1  Employment by Industry Sector (SIC 2007), 2015-2035, Cheshire and Warrington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11.057000000000009</v>
      </c>
      <c r="N5" s="11">
        <f t="shared" si="1"/>
        <v>12.351000000000003</v>
      </c>
      <c r="O5" s="11">
        <f t="shared" si="1"/>
        <v>11.713000000000028</v>
      </c>
      <c r="P5" s="11">
        <f t="shared" si="1"/>
        <v>11.826000000000015</v>
      </c>
      <c r="Q5" s="11">
        <f t="shared" si="1"/>
        <v>11.946999999999976</v>
      </c>
      <c r="R5" s="40">
        <f t="shared" ref="R5:R10" si="2">IF(D$5-B$5 &lt;&gt; 0,(EXP(LN(D7/B7)/(D$5-B$5))-1)*100,0)</f>
        <v>1.1593818224175045</v>
      </c>
      <c r="S5" s="40">
        <f t="shared" si="0"/>
        <v>0.13195942157449014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43.090000000000046</v>
      </c>
      <c r="N6" s="11">
        <f t="shared" si="1"/>
        <v>48.006999999999984</v>
      </c>
      <c r="O6" s="11">
        <f t="shared" si="1"/>
        <v>45.572999999999936</v>
      </c>
      <c r="P6" s="11">
        <f t="shared" si="1"/>
        <v>45.343000000000025</v>
      </c>
      <c r="Q6" s="11">
        <f t="shared" si="1"/>
        <v>42.956999999999908</v>
      </c>
      <c r="R6" s="40">
        <f t="shared" si="2"/>
        <v>1.1267906830109142</v>
      </c>
      <c r="S6" s="40">
        <f t="shared" si="0"/>
        <v>-0.39332989381362093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11.057000000000009</v>
      </c>
      <c r="C7" s="11">
        <f t="array" ref="C7:C12">MMULT(aggregation!$B$3:$W$8,'Ind T2'!C5:C26)</f>
        <v>12.351000000000003</v>
      </c>
      <c r="D7" s="11">
        <f t="array" ref="D7:D12">MMULT(aggregation!$B$3:$W$8,'Ind T2'!D5:D26)</f>
        <v>11.713000000000028</v>
      </c>
      <c r="E7" s="11">
        <f t="array" ref="E7:E12">MMULT(aggregation!$B$3:$W$8,'Ind T2'!E5:E26)</f>
        <v>11.826000000000015</v>
      </c>
      <c r="F7" s="11">
        <f t="array" ref="F7:F12">MMULT(aggregation!$B$3:$W$8,'Ind T2'!F5:F26)</f>
        <v>11.946999999999976</v>
      </c>
      <c r="G7" s="11"/>
      <c r="H7" s="11">
        <f>F7-D7</f>
        <v>0.23399999999994847</v>
      </c>
      <c r="I7" s="11">
        <f t="array" ref="I7:I12">MMULT(aggregation!$B$3:$W$8,'RD T1'!AB7:AB28)</f>
        <v>5.5453329437433911</v>
      </c>
      <c r="J7" s="11">
        <f>SUM(H7:I7)</f>
        <v>5.7793329437433396</v>
      </c>
      <c r="K7" s="11"/>
      <c r="L7" t="str">
        <f t="shared" si="1"/>
        <v>Construction</v>
      </c>
      <c r="M7" s="11">
        <f t="shared" si="1"/>
        <v>29.030999999999917</v>
      </c>
      <c r="N7" s="11">
        <f t="shared" si="1"/>
        <v>33.558999999999941</v>
      </c>
      <c r="O7" s="11">
        <f t="shared" si="1"/>
        <v>32.876999999999917</v>
      </c>
      <c r="P7" s="11">
        <f t="shared" si="1"/>
        <v>32.569999999999936</v>
      </c>
      <c r="Q7" s="11">
        <f t="shared" si="1"/>
        <v>32.727000000000025</v>
      </c>
      <c r="R7" s="40">
        <f>IF(D$5-B$5 &lt;&gt; 0,(EXP(LN(D9/B9)/(D$5-B$5))-1)*100,0)</f>
        <v>2.5193956062666167</v>
      </c>
      <c r="S7" s="40">
        <f t="shared" si="0"/>
        <v>-3.0481352595701505E-2</v>
      </c>
    </row>
    <row r="8" spans="1:19" x14ac:dyDescent="0.2">
      <c r="A8" t="str">
        <f>name!C5</f>
        <v>Manufacturing</v>
      </c>
      <c r="B8" s="11">
        <v>43.090000000000046</v>
      </c>
      <c r="C8" s="11">
        <v>48.006999999999984</v>
      </c>
      <c r="D8" s="11">
        <v>45.572999999999936</v>
      </c>
      <c r="E8" s="11">
        <v>45.343000000000025</v>
      </c>
      <c r="F8" s="11">
        <v>42.956999999999908</v>
      </c>
      <c r="G8" s="11"/>
      <c r="H8" s="11">
        <f t="shared" ref="H8:H12" si="3">F8-D8</f>
        <v>-2.6160000000000281</v>
      </c>
      <c r="I8" s="11">
        <v>18.643475791733572</v>
      </c>
      <c r="J8" s="11">
        <f t="shared" ref="J8:J12" si="4">SUM(H8:I8)</f>
        <v>16.027475791733544</v>
      </c>
      <c r="K8" s="11"/>
      <c r="L8" t="str">
        <f t="shared" si="1"/>
        <v>Trade, accomod. and transport</v>
      </c>
      <c r="M8" s="11">
        <f t="shared" si="1"/>
        <v>148.99500000000012</v>
      </c>
      <c r="N8" s="11">
        <f t="shared" si="1"/>
        <v>160.77300000000017</v>
      </c>
      <c r="O8" s="11">
        <f t="shared" si="1"/>
        <v>156.21499999999963</v>
      </c>
      <c r="P8" s="11">
        <f t="shared" si="1"/>
        <v>162.233</v>
      </c>
      <c r="Q8" s="11">
        <f t="shared" si="1"/>
        <v>172.39699999999996</v>
      </c>
      <c r="R8" s="40">
        <f t="shared" si="2"/>
        <v>0.95090292780288799</v>
      </c>
      <c r="S8" s="40">
        <f t="shared" si="0"/>
        <v>0.65927500070215306</v>
      </c>
    </row>
    <row r="9" spans="1:19" x14ac:dyDescent="0.2">
      <c r="A9" t="str">
        <f>name!C6</f>
        <v>Construction</v>
      </c>
      <c r="B9" s="11">
        <v>29.030999999999917</v>
      </c>
      <c r="C9" s="11">
        <v>33.558999999999941</v>
      </c>
      <c r="D9" s="11">
        <v>32.876999999999917</v>
      </c>
      <c r="E9" s="11">
        <v>32.569999999999936</v>
      </c>
      <c r="F9" s="11">
        <v>32.727000000000025</v>
      </c>
      <c r="G9" s="11"/>
      <c r="H9" s="11">
        <f t="shared" si="3"/>
        <v>-0.149999999999892</v>
      </c>
      <c r="I9" s="11">
        <v>13.600560955800674</v>
      </c>
      <c r="J9" s="11">
        <f t="shared" si="4"/>
        <v>13.450560955800782</v>
      </c>
      <c r="K9" s="11"/>
      <c r="L9" t="str">
        <f t="shared" si="1"/>
        <v>Business and other services</v>
      </c>
      <c r="M9" s="11">
        <f t="shared" si="1"/>
        <v>185.44000000000011</v>
      </c>
      <c r="N9" s="11">
        <f t="shared" si="1"/>
        <v>194.69400000000019</v>
      </c>
      <c r="O9" s="11">
        <f t="shared" si="1"/>
        <v>187.33100000000019</v>
      </c>
      <c r="P9" s="11">
        <f t="shared" si="1"/>
        <v>192.91400000000024</v>
      </c>
      <c r="Q9" s="11">
        <f t="shared" si="1"/>
        <v>202.745</v>
      </c>
      <c r="R9" s="40">
        <f t="shared" si="2"/>
        <v>0.20312053164328603</v>
      </c>
      <c r="S9" s="40">
        <f t="shared" si="0"/>
        <v>0.52853803439634195</v>
      </c>
    </row>
    <row r="10" spans="1:19" x14ac:dyDescent="0.2">
      <c r="A10" t="str">
        <f>name!C7</f>
        <v>Trade, accomod. and transport</v>
      </c>
      <c r="B10" s="11">
        <v>148.99500000000012</v>
      </c>
      <c r="C10" s="11">
        <v>160.77300000000017</v>
      </c>
      <c r="D10" s="11">
        <v>156.21499999999963</v>
      </c>
      <c r="E10" s="11">
        <v>162.233</v>
      </c>
      <c r="F10" s="11">
        <v>172.39699999999996</v>
      </c>
      <c r="G10" s="11"/>
      <c r="H10" s="11">
        <f t="shared" si="3"/>
        <v>16.182000000000329</v>
      </c>
      <c r="I10" s="11">
        <v>78.061342035732622</v>
      </c>
      <c r="J10" s="11">
        <f t="shared" si="4"/>
        <v>94.243342035732951</v>
      </c>
      <c r="K10" s="11"/>
      <c r="L10" t="str">
        <f t="shared" si="1"/>
        <v>Non-marketed services</v>
      </c>
      <c r="M10" s="11">
        <f t="shared" si="1"/>
        <v>114.95700000000005</v>
      </c>
      <c r="N10" s="11">
        <f t="shared" si="1"/>
        <v>111.40500000000009</v>
      </c>
      <c r="O10" s="11">
        <f t="shared" si="1"/>
        <v>114.58700000000006</v>
      </c>
      <c r="P10" s="11">
        <f t="shared" si="1"/>
        <v>124.01799999999994</v>
      </c>
      <c r="Q10" s="11">
        <f t="shared" si="1"/>
        <v>136.89699999999976</v>
      </c>
      <c r="R10" s="40">
        <f t="shared" si="2"/>
        <v>-6.4454930802892996E-2</v>
      </c>
      <c r="S10" s="40">
        <f t="shared" si="0"/>
        <v>1.193023481913924</v>
      </c>
    </row>
    <row r="11" spans="1:19" x14ac:dyDescent="0.2">
      <c r="A11" t="str">
        <f>name!C8</f>
        <v>Business and other services</v>
      </c>
      <c r="B11" s="11">
        <v>185.44000000000011</v>
      </c>
      <c r="C11" s="11">
        <v>194.69400000000019</v>
      </c>
      <c r="D11" s="11">
        <v>187.33100000000019</v>
      </c>
      <c r="E11" s="11">
        <v>192.91400000000024</v>
      </c>
      <c r="F11" s="11">
        <v>202.745</v>
      </c>
      <c r="G11" s="11"/>
      <c r="H11" s="11">
        <f t="shared" si="3"/>
        <v>15.413999999999817</v>
      </c>
      <c r="I11" s="11">
        <v>91.663386885418305</v>
      </c>
      <c r="J11" s="11">
        <f t="shared" si="4"/>
        <v>107.07738688541812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114.95700000000005</v>
      </c>
      <c r="C12" s="11">
        <v>111.40500000000009</v>
      </c>
      <c r="D12" s="11">
        <v>114.58700000000006</v>
      </c>
      <c r="E12" s="11">
        <v>124.01799999999994</v>
      </c>
      <c r="F12" s="11">
        <v>136.89699999999976</v>
      </c>
      <c r="G12" s="11"/>
      <c r="H12" s="11">
        <f t="shared" si="3"/>
        <v>22.309999999999704</v>
      </c>
      <c r="I12" s="11">
        <v>67.097882387386022</v>
      </c>
      <c r="J12" s="11">
        <f t="shared" si="4"/>
        <v>89.407882387385726</v>
      </c>
      <c r="K12" s="11"/>
      <c r="L12" s="24" t="str">
        <f t="shared" ref="L12:Q12" si="5">A14</f>
        <v>All industries</v>
      </c>
      <c r="M12" s="34">
        <f t="shared" si="5"/>
        <v>532.57000000000016</v>
      </c>
      <c r="N12" s="34">
        <f t="shared" si="5"/>
        <v>560.78900000000044</v>
      </c>
      <c r="O12" s="34">
        <f t="shared" si="5"/>
        <v>548.29599999999982</v>
      </c>
      <c r="P12" s="34">
        <f t="shared" si="5"/>
        <v>568.90400000000011</v>
      </c>
      <c r="Q12" s="34">
        <f t="shared" si="5"/>
        <v>599.66999999999962</v>
      </c>
      <c r="R12" s="43">
        <f>IF(D$5-B$5 &lt;&gt; 0,(EXP(LN(D14/B14)/(D$5-B$5))-1)*100,0)</f>
        <v>0.58371587574732597</v>
      </c>
      <c r="S12" s="43">
        <f>F41</f>
        <v>0.5988809428255637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532.57000000000016</v>
      </c>
      <c r="C14" s="34">
        <f t="shared" ref="C14:F14" si="6">SUM(C7:C12)</f>
        <v>560.78900000000044</v>
      </c>
      <c r="D14" s="34">
        <f t="shared" si="6"/>
        <v>548.29599999999982</v>
      </c>
      <c r="E14" s="34">
        <f t="shared" si="6"/>
        <v>568.90400000000011</v>
      </c>
      <c r="F14" s="34">
        <f t="shared" si="6"/>
        <v>599.66999999999962</v>
      </c>
      <c r="G14" s="34"/>
      <c r="H14" s="34">
        <f>SUM(H7:H12)</f>
        <v>51.373999999999882</v>
      </c>
      <c r="I14" s="34">
        <f>SUM(I7:I12)</f>
        <v>274.61198099981459</v>
      </c>
      <c r="J14" s="34">
        <f t="shared" ref="J14" si="7">SUM(J7:J12)</f>
        <v>325.98598099981444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2.076159002572433</v>
      </c>
      <c r="C20" s="18">
        <f t="shared" si="8"/>
        <v>2.2024326440069246</v>
      </c>
      <c r="D20" s="18">
        <f t="shared" si="8"/>
        <v>2.136254869632467</v>
      </c>
      <c r="E20" s="18">
        <f t="shared" si="8"/>
        <v>2.0787338461322142</v>
      </c>
      <c r="F20" s="18">
        <f t="shared" si="8"/>
        <v>1.9922624109927098</v>
      </c>
      <c r="G20" s="351"/>
      <c r="H20" s="40">
        <f>IF(D7&gt;0,(H7/D7)*100,0)</f>
        <v>1.9977802441726964</v>
      </c>
      <c r="I20" s="40">
        <f>IF(D7&gt;0,(I7/D7)*100,0)</f>
        <v>47.343404283645334</v>
      </c>
      <c r="J20" s="40">
        <f>IF(D7&gt;0,(J7/D7)*100,0)</f>
        <v>49.341184527818029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8.0909551796008099</v>
      </c>
      <c r="C21" s="18">
        <f t="shared" si="8"/>
        <v>8.5606172731633379</v>
      </c>
      <c r="D21" s="18">
        <f t="shared" si="8"/>
        <v>8.311751316806971</v>
      </c>
      <c r="E21" s="18">
        <f t="shared" si="8"/>
        <v>7.9702375093161608</v>
      </c>
      <c r="F21" s="18">
        <f t="shared" si="8"/>
        <v>7.1634398919405564</v>
      </c>
      <c r="G21" s="351"/>
      <c r="H21" s="40">
        <f t="shared" ref="H21:H25" si="9">IF(D8&gt;0,(H8/D8)*100,0)</f>
        <v>-5.740240932130936</v>
      </c>
      <c r="I21" s="40">
        <f t="shared" ref="I21:I25" si="10">IF(D8&gt;0,(I8/D8)*100,0)</f>
        <v>40.90903778933491</v>
      </c>
      <c r="J21" s="40">
        <f t="shared" ref="J21:J27" si="11">IF(D8&gt;0,(J8/D8)*100,0)</f>
        <v>35.168796857203972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5.4511144074957105</v>
      </c>
      <c r="C22" s="18">
        <f t="shared" si="8"/>
        <v>5.9842471945776241</v>
      </c>
      <c r="D22" s="18">
        <f t="shared" si="8"/>
        <v>5.9962137239738986</v>
      </c>
      <c r="E22" s="18">
        <f t="shared" si="8"/>
        <v>5.7250432410388976</v>
      </c>
      <c r="F22" s="18">
        <f t="shared" si="8"/>
        <v>5.4575016258942499</v>
      </c>
      <c r="G22" s="351"/>
      <c r="H22" s="40">
        <f t="shared" si="9"/>
        <v>-0.45624600784710395</v>
      </c>
      <c r="I22" s="40">
        <f t="shared" si="10"/>
        <v>41.368010937131459</v>
      </c>
      <c r="J22" s="40">
        <f t="shared" si="11"/>
        <v>40.911764929284352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27.976604014495759</v>
      </c>
      <c r="C23" s="18">
        <f t="shared" si="8"/>
        <v>28.669071611604373</v>
      </c>
      <c r="D23" s="18">
        <f t="shared" si="8"/>
        <v>28.490997563359883</v>
      </c>
      <c r="E23" s="18">
        <f t="shared" si="8"/>
        <v>28.516762054757915</v>
      </c>
      <c r="F23" s="18">
        <f t="shared" si="8"/>
        <v>28.74864508813182</v>
      </c>
      <c r="G23" s="351"/>
      <c r="H23" s="40">
        <f t="shared" si="9"/>
        <v>10.358800371283403</v>
      </c>
      <c r="I23" s="40">
        <f t="shared" si="10"/>
        <v>49.970452284180652</v>
      </c>
      <c r="J23" s="40">
        <f t="shared" si="11"/>
        <v>60.329252655464046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34.819835890117737</v>
      </c>
      <c r="C24" s="18">
        <f t="shared" si="8"/>
        <v>34.717870714297185</v>
      </c>
      <c r="D24" s="18">
        <f t="shared" si="8"/>
        <v>34.166034404774109</v>
      </c>
      <c r="E24" s="18">
        <f t="shared" si="8"/>
        <v>33.909763334411466</v>
      </c>
      <c r="F24" s="18">
        <f t="shared" si="8"/>
        <v>33.809428519018816</v>
      </c>
      <c r="G24" s="351"/>
      <c r="H24" s="40">
        <f t="shared" si="9"/>
        <v>8.2282163656841636</v>
      </c>
      <c r="I24" s="40">
        <f t="shared" si="10"/>
        <v>48.931243032609771</v>
      </c>
      <c r="J24" s="40">
        <f t="shared" si="11"/>
        <v>57.159459398293933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21.585331505717562</v>
      </c>
      <c r="C25" s="18">
        <f t="shared" si="8"/>
        <v>19.865760562350545</v>
      </c>
      <c r="D25" s="18">
        <f t="shared" si="8"/>
        <v>20.898748121452666</v>
      </c>
      <c r="E25" s="18">
        <f t="shared" si="8"/>
        <v>21.799460014343357</v>
      </c>
      <c r="F25" s="18">
        <f t="shared" si="8"/>
        <v>22.828722464021851</v>
      </c>
      <c r="G25" s="351"/>
      <c r="H25" s="40">
        <f t="shared" si="9"/>
        <v>19.469922417027842</v>
      </c>
      <c r="I25" s="40">
        <f t="shared" si="10"/>
        <v>58.556278100819462</v>
      </c>
      <c r="J25" s="40">
        <f t="shared" si="11"/>
        <v>78.0262005178473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9.3697564819002679</v>
      </c>
      <c r="I27" s="43">
        <f>IF(D14&gt;0,(I14/D14)*100,0)</f>
        <v>50.08462235723308</v>
      </c>
      <c r="J27" s="43">
        <f t="shared" si="11"/>
        <v>59.454378839133341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Cheshire and Warrington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2.8054652956018611</v>
      </c>
      <c r="C34" s="18">
        <f t="shared" si="12"/>
        <v>-5.1655736377619217</v>
      </c>
      <c r="D34" s="18">
        <f t="shared" si="12"/>
        <v>0.1922077088793106</v>
      </c>
      <c r="E34" s="18">
        <f t="shared" si="12"/>
        <v>0.10184886513138203</v>
      </c>
      <c r="F34" s="18">
        <f t="shared" ref="F34:F39" si="13">IF(F$5-D$5 &lt;&gt; 0,(EXP(LN(F7/D7)/(F$5-D$5))-1)*100,0)</f>
        <v>0.13195942157449014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2.7382155700712563</v>
      </c>
      <c r="C35" s="18">
        <f t="shared" si="12"/>
        <v>-5.0700939446331699</v>
      </c>
      <c r="D35" s="18">
        <f t="shared" si="12"/>
        <v>-0.10114134288959908</v>
      </c>
      <c r="E35" s="18">
        <f t="shared" si="12"/>
        <v>-0.53910353568497049</v>
      </c>
      <c r="F35" s="18">
        <f t="shared" si="13"/>
        <v>-0.39332989381362093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3.6899711970457938</v>
      </c>
      <c r="C36" s="18">
        <f t="shared" si="12"/>
        <v>-2.0322417235317691</v>
      </c>
      <c r="D36" s="18">
        <f t="shared" si="12"/>
        <v>-0.18745819446228662</v>
      </c>
      <c r="E36" s="18">
        <f t="shared" si="12"/>
        <v>4.8099624117048378E-2</v>
      </c>
      <c r="F36" s="18">
        <f t="shared" si="13"/>
        <v>-3.0481352595701505E-2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1.9202206702908065</v>
      </c>
      <c r="C37" s="18">
        <f t="shared" si="12"/>
        <v>-2.8350531494719444</v>
      </c>
      <c r="D37" s="18">
        <f>IF(E$5-D$5 &lt;&gt; 0,(EXP(LN(E10/D10)/(E$5-D$5))-1)*100,0)</f>
        <v>0.75887114184587379</v>
      </c>
      <c r="E37" s="18">
        <f t="shared" si="12"/>
        <v>0.60951385377523426</v>
      </c>
      <c r="F37" s="18">
        <f t="shared" si="13"/>
        <v>0.65927500070215306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1.2248838937351403</v>
      </c>
      <c r="C38" s="18">
        <f t="shared" si="12"/>
        <v>-3.7818320030406638</v>
      </c>
      <c r="D38" s="18">
        <f t="shared" si="12"/>
        <v>0.58907603117441809</v>
      </c>
      <c r="E38" s="18">
        <f t="shared" si="12"/>
        <v>0.49828270007832298</v>
      </c>
      <c r="F38" s="18">
        <f t="shared" si="13"/>
        <v>0.52853803439634195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-0.78157806038537947</v>
      </c>
      <c r="C39" s="18">
        <f t="shared" si="12"/>
        <v>2.8562452313630082</v>
      </c>
      <c r="D39" s="18">
        <f t="shared" si="12"/>
        <v>1.5944245640013177</v>
      </c>
      <c r="E39" s="18">
        <f t="shared" si="12"/>
        <v>0.99291806119801151</v>
      </c>
      <c r="F39" s="18">
        <f t="shared" si="13"/>
        <v>1.193023481913924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1.2991256653085648</v>
      </c>
      <c r="C41" s="18">
        <f>IF(D$5-C$5 &lt;&gt; 0,(EXP(LN(D14/C14)/(D$5-C$5))-1)*100,0)</f>
        <v>-2.2277541107262433</v>
      </c>
      <c r="D41" s="18">
        <f>IF(E$5-D$5 &lt;&gt; 0,(EXP(LN(E14/D14)/(E$5-D$5))-1)*100,0)</f>
        <v>0.74065771528060154</v>
      </c>
      <c r="E41" s="18">
        <f>IF(F$5-E$5 &lt;&gt; 0,(EXP(LN(F14/E14)/(F$5-E$5))-1)*100,0)</f>
        <v>0.52806739742288222</v>
      </c>
      <c r="F41" s="18">
        <f>IF(F$5-D$5 &lt;&gt; 0,(EXP(LN(F14/D14)/(F$5-D$5))-1)*100,0)</f>
        <v>0.5988809428255637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1.2939999999999934</v>
      </c>
      <c r="C45" s="27">
        <f>D7-C7</f>
        <v>-0.63799999999997503</v>
      </c>
      <c r="D45" s="27">
        <f>E7-D7</f>
        <v>0.11299999999998711</v>
      </c>
      <c r="E45" s="27">
        <f>F7-E7</f>
        <v>0.12099999999996136</v>
      </c>
      <c r="F45" s="27">
        <f>F7-D7</f>
        <v>0.23399999999994847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4.9169999999999376</v>
      </c>
      <c r="C46" s="27">
        <f>D8-C8</f>
        <v>-2.4340000000000472</v>
      </c>
      <c r="D46" s="27">
        <f t="shared" si="14"/>
        <v>-0.22999999999991161</v>
      </c>
      <c r="E46" s="27">
        <f t="shared" si="14"/>
        <v>-2.3860000000001165</v>
      </c>
      <c r="F46" s="27">
        <f t="shared" ref="F46:F52" si="15">F8-D8</f>
        <v>-2.6160000000000281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4.5280000000000236</v>
      </c>
      <c r="C47" s="27">
        <f t="shared" ref="C47:C50" si="16">D9-C9</f>
        <v>-0.68200000000002348</v>
      </c>
      <c r="D47" s="27">
        <f t="shared" si="14"/>
        <v>-0.30699999999998084</v>
      </c>
      <c r="E47" s="27">
        <f t="shared" si="14"/>
        <v>0.15700000000008885</v>
      </c>
      <c r="F47" s="27">
        <f t="shared" si="15"/>
        <v>-0.149999999999892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11.778000000000048</v>
      </c>
      <c r="C48" s="27">
        <f t="shared" si="16"/>
        <v>-4.5580000000005327</v>
      </c>
      <c r="D48" s="27">
        <f t="shared" si="14"/>
        <v>6.0180000000003702</v>
      </c>
      <c r="E48" s="27">
        <f t="shared" si="14"/>
        <v>10.163999999999959</v>
      </c>
      <c r="F48" s="27">
        <f t="shared" si="15"/>
        <v>16.182000000000329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9.2540000000000759</v>
      </c>
      <c r="C49" s="27">
        <f t="shared" si="16"/>
        <v>-7.3629999999999995</v>
      </c>
      <c r="D49" s="27">
        <f t="shared" si="14"/>
        <v>5.5830000000000553</v>
      </c>
      <c r="E49" s="27">
        <f t="shared" si="14"/>
        <v>9.8309999999997615</v>
      </c>
      <c r="F49" s="27">
        <f t="shared" si="15"/>
        <v>15.413999999999817</v>
      </c>
    </row>
    <row r="50" spans="1:6" x14ac:dyDescent="0.2">
      <c r="A50" t="str">
        <f>$A$12</f>
        <v>Non-marketed services</v>
      </c>
      <c r="B50" s="27">
        <f t="shared" si="14"/>
        <v>-3.5519999999999641</v>
      </c>
      <c r="C50" s="27">
        <f t="shared" si="16"/>
        <v>3.1819999999999737</v>
      </c>
      <c r="D50" s="27">
        <f t="shared" si="14"/>
        <v>9.4309999999998837</v>
      </c>
      <c r="E50" s="27">
        <f t="shared" si="14"/>
        <v>12.87899999999982</v>
      </c>
      <c r="F50" s="27">
        <f t="shared" si="15"/>
        <v>22.309999999999704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28.219000000000278</v>
      </c>
      <c r="C52" s="29">
        <f>D14-C14</f>
        <v>-12.49300000000062</v>
      </c>
      <c r="D52" s="29">
        <f t="shared" si="14"/>
        <v>20.608000000000288</v>
      </c>
      <c r="E52" s="29">
        <f t="shared" si="14"/>
        <v>30.765999999999508</v>
      </c>
      <c r="F52" s="29">
        <f t="shared" si="15"/>
        <v>51.373999999999796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Cheshire and Warrington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4.7970000000000148</v>
      </c>
      <c r="C5" s="11">
        <v>5.3100000000000014</v>
      </c>
      <c r="D5" s="11">
        <v>5.2980000000000089</v>
      </c>
      <c r="E5" s="11">
        <v>5.5110000000000028</v>
      </c>
      <c r="F5" s="11">
        <v>5.6849999999999863</v>
      </c>
      <c r="G5" s="10"/>
    </row>
    <row r="6" spans="1:7" x14ac:dyDescent="0.2">
      <c r="A6" s="10" t="str">
        <f>name!B5</f>
        <v>Mining and quarrying</v>
      </c>
      <c r="B6" s="11">
        <v>0.47399999999999981</v>
      </c>
      <c r="C6" s="11">
        <v>0.75400000000000145</v>
      </c>
      <c r="D6" s="11">
        <v>0.6750000000000006</v>
      </c>
      <c r="E6" s="11">
        <v>0.52699999999999991</v>
      </c>
      <c r="F6" s="11">
        <v>0.3699999999999995</v>
      </c>
    </row>
    <row r="7" spans="1:7" x14ac:dyDescent="0.2">
      <c r="A7" s="10" t="str">
        <f>name!B6</f>
        <v>Food drink and tobacco</v>
      </c>
      <c r="B7" s="11">
        <v>6.0409999999999924</v>
      </c>
      <c r="C7" s="11">
        <v>6.1919999999999966</v>
      </c>
      <c r="D7" s="11">
        <v>6.1139999999999954</v>
      </c>
      <c r="E7" s="11">
        <v>6.0100000000000007</v>
      </c>
      <c r="F7" s="11">
        <v>5.5539999999999887</v>
      </c>
      <c r="G7" s="11"/>
    </row>
    <row r="8" spans="1:7" x14ac:dyDescent="0.2">
      <c r="A8" s="10" t="str">
        <f>name!B7</f>
        <v>Engineering</v>
      </c>
      <c r="B8" s="11">
        <v>4.9870000000000001</v>
      </c>
      <c r="C8" s="11">
        <v>5.4120000000000017</v>
      </c>
      <c r="D8" s="11">
        <v>5.1819999999999942</v>
      </c>
      <c r="E8" s="11">
        <v>5.5609999999999902</v>
      </c>
      <c r="F8" s="11">
        <v>5.4819999999999887</v>
      </c>
      <c r="G8" s="11"/>
    </row>
    <row r="9" spans="1:7" x14ac:dyDescent="0.2">
      <c r="A9" s="10" t="str">
        <f>name!B8</f>
        <v>Rest of manufacturing</v>
      </c>
      <c r="B9" s="11">
        <v>32.062000000000054</v>
      </c>
      <c r="C9" s="11">
        <v>36.402999999999984</v>
      </c>
      <c r="D9" s="11">
        <v>34.276999999999944</v>
      </c>
      <c r="E9" s="11">
        <v>33.772000000000034</v>
      </c>
      <c r="F9" s="11">
        <v>31.920999999999935</v>
      </c>
      <c r="G9" s="11"/>
    </row>
    <row r="10" spans="1:7" x14ac:dyDescent="0.2">
      <c r="A10" s="10" t="str">
        <f>name!B9</f>
        <v>Electricity and gas</v>
      </c>
      <c r="B10" s="11">
        <v>1.8449999999999953</v>
      </c>
      <c r="C10" s="11">
        <v>1.7770000000000017</v>
      </c>
      <c r="D10" s="11">
        <v>1.6070000000000018</v>
      </c>
      <c r="E10" s="11">
        <v>1.5390000000000021</v>
      </c>
      <c r="F10" s="11">
        <v>1.4940000000000009</v>
      </c>
      <c r="G10" s="11"/>
    </row>
    <row r="11" spans="1:7" x14ac:dyDescent="0.2">
      <c r="A11" s="10" t="str">
        <f>name!B10</f>
        <v>Water and sewerage</v>
      </c>
      <c r="B11" s="11">
        <v>3.9409999999999998</v>
      </c>
      <c r="C11" s="11">
        <v>4.5099999999999989</v>
      </c>
      <c r="D11" s="11">
        <v>4.133000000000016</v>
      </c>
      <c r="E11" s="11">
        <v>4.2490000000000085</v>
      </c>
      <c r="F11" s="11">
        <v>4.3979999999999899</v>
      </c>
      <c r="G11" s="11"/>
    </row>
    <row r="12" spans="1:7" x14ac:dyDescent="0.2">
      <c r="A12" s="10" t="str">
        <f>name!B11</f>
        <v>Construction</v>
      </c>
      <c r="B12" s="11">
        <v>29.030999999999917</v>
      </c>
      <c r="C12" s="11">
        <v>33.558999999999941</v>
      </c>
      <c r="D12" s="11">
        <v>32.876999999999917</v>
      </c>
      <c r="E12" s="11">
        <v>32.569999999999936</v>
      </c>
      <c r="F12" s="11">
        <v>32.727000000000025</v>
      </c>
      <c r="G12" s="11"/>
    </row>
    <row r="13" spans="1:7" x14ac:dyDescent="0.2">
      <c r="A13" s="10" t="str">
        <f>name!B12</f>
        <v>Wholesale and retail trade</v>
      </c>
      <c r="B13" s="11">
        <v>83.062000000000182</v>
      </c>
      <c r="C13" s="11">
        <v>92.521000000000072</v>
      </c>
      <c r="D13" s="11">
        <v>88.605999999999767</v>
      </c>
      <c r="E13" s="11">
        <v>89.600999999999928</v>
      </c>
      <c r="F13" s="11">
        <v>90.95699999999988</v>
      </c>
      <c r="G13" s="11"/>
    </row>
    <row r="14" spans="1:7" x14ac:dyDescent="0.2">
      <c r="A14" s="10" t="str">
        <f>name!B13</f>
        <v>Transport and storage</v>
      </c>
      <c r="B14" s="11">
        <v>26.680999999999983</v>
      </c>
      <c r="C14" s="11">
        <v>30.934000000000019</v>
      </c>
      <c r="D14" s="11">
        <v>30.986999999999867</v>
      </c>
      <c r="E14" s="11">
        <v>32.902000000000072</v>
      </c>
      <c r="F14" s="11">
        <v>33.67300000000013</v>
      </c>
      <c r="G14" s="11"/>
    </row>
    <row r="15" spans="1:7" x14ac:dyDescent="0.2">
      <c r="A15" s="10" t="str">
        <f>name!B14</f>
        <v>Accommodation and food</v>
      </c>
      <c r="B15" s="11">
        <v>39.25199999999996</v>
      </c>
      <c r="C15" s="11">
        <v>37.318000000000069</v>
      </c>
      <c r="D15" s="11">
        <v>36.622</v>
      </c>
      <c r="E15" s="11">
        <v>39.730000000000011</v>
      </c>
      <c r="F15" s="11">
        <v>47.766999999999946</v>
      </c>
      <c r="G15" s="11"/>
    </row>
    <row r="16" spans="1:7" x14ac:dyDescent="0.2">
      <c r="A16" s="10" t="str">
        <f>name!B15</f>
        <v>Media</v>
      </c>
      <c r="B16" s="11">
        <v>2.971000000000005</v>
      </c>
      <c r="C16" s="11">
        <v>3.4400000000000053</v>
      </c>
      <c r="D16" s="11">
        <v>3.0160000000000022</v>
      </c>
      <c r="E16" s="11">
        <v>2.9999999999999978</v>
      </c>
      <c r="F16" s="11">
        <v>3.055000000000001</v>
      </c>
      <c r="G16" s="11"/>
    </row>
    <row r="17" spans="1:7" x14ac:dyDescent="0.2">
      <c r="A17" s="10" t="str">
        <f>name!B16</f>
        <v>Information technology</v>
      </c>
      <c r="B17" s="11">
        <v>16.882000000000016</v>
      </c>
      <c r="C17" s="11">
        <v>14.308999999999974</v>
      </c>
      <c r="D17" s="11">
        <v>12.421000000000014</v>
      </c>
      <c r="E17" s="11">
        <v>13.417000000000014</v>
      </c>
      <c r="F17" s="11">
        <v>14.599999999999964</v>
      </c>
      <c r="G17" s="11"/>
    </row>
    <row r="18" spans="1:7" x14ac:dyDescent="0.2">
      <c r="A18" s="10" t="str">
        <f>name!B17</f>
        <v>Finance and insurance</v>
      </c>
      <c r="B18" s="11">
        <v>18.200999999999997</v>
      </c>
      <c r="C18" s="11">
        <v>22.899999999999942</v>
      </c>
      <c r="D18" s="11">
        <v>21.618000000000048</v>
      </c>
      <c r="E18" s="11">
        <v>21.735000000000028</v>
      </c>
      <c r="F18" s="11">
        <v>21.045999999999975</v>
      </c>
      <c r="G18" s="11"/>
    </row>
    <row r="19" spans="1:7" x14ac:dyDescent="0.2">
      <c r="A19" s="10" t="str">
        <f>name!B18</f>
        <v>Real estate</v>
      </c>
      <c r="B19" s="11">
        <v>8.4449999999999967</v>
      </c>
      <c r="C19" s="11">
        <v>7.9909999999999979</v>
      </c>
      <c r="D19" s="11">
        <v>7.9199999999999822</v>
      </c>
      <c r="E19" s="11">
        <v>8.127000000000006</v>
      </c>
      <c r="F19" s="11">
        <v>9.3090000000000117</v>
      </c>
      <c r="G19" s="11"/>
    </row>
    <row r="20" spans="1:7" x14ac:dyDescent="0.2">
      <c r="A20" s="10" t="str">
        <f>name!B19</f>
        <v>Professional services</v>
      </c>
      <c r="B20" s="11">
        <v>53.45900000000001</v>
      </c>
      <c r="C20" s="11">
        <v>61.931000000000331</v>
      </c>
      <c r="D20" s="11">
        <v>65.917000000000016</v>
      </c>
      <c r="E20" s="11">
        <v>68.941000000000159</v>
      </c>
      <c r="F20" s="11">
        <v>72.94599999999997</v>
      </c>
      <c r="G20" s="11"/>
    </row>
    <row r="21" spans="1:7" x14ac:dyDescent="0.2">
      <c r="A21" s="10" t="str">
        <f>name!B20</f>
        <v>Support services</v>
      </c>
      <c r="B21" s="11">
        <v>54.698000000000107</v>
      </c>
      <c r="C21" s="11">
        <v>52.884999999999906</v>
      </c>
      <c r="D21" s="11">
        <v>46.927000000000127</v>
      </c>
      <c r="E21" s="11">
        <v>49.272000000000041</v>
      </c>
      <c r="F21" s="11">
        <v>52.518000000000079</v>
      </c>
      <c r="G21" s="11"/>
    </row>
    <row r="22" spans="1:7" x14ac:dyDescent="0.2">
      <c r="A22" s="10" t="str">
        <f>name!B21</f>
        <v>Public admin. and defence</v>
      </c>
      <c r="B22" s="11">
        <v>15.662000000000031</v>
      </c>
      <c r="C22" s="11">
        <v>15.010000000000005</v>
      </c>
      <c r="D22" s="11">
        <v>15.676000000000043</v>
      </c>
      <c r="E22" s="11">
        <v>15.31900000000004</v>
      </c>
      <c r="F22" s="11">
        <v>15.665000000000006</v>
      </c>
      <c r="G22" s="11"/>
    </row>
    <row r="23" spans="1:7" x14ac:dyDescent="0.2">
      <c r="A23" s="10" t="str">
        <f>name!B22</f>
        <v>Education</v>
      </c>
      <c r="B23" s="11">
        <v>38.397000000000034</v>
      </c>
      <c r="C23" s="11">
        <v>34.429000000000038</v>
      </c>
      <c r="D23" s="11">
        <v>35.444999999999972</v>
      </c>
      <c r="E23" s="11">
        <v>38.338999999999928</v>
      </c>
      <c r="F23" s="11">
        <v>41.964999999999861</v>
      </c>
      <c r="G23" s="11"/>
    </row>
    <row r="24" spans="1:7" x14ac:dyDescent="0.2">
      <c r="A24" s="10" t="str">
        <f>name!B23</f>
        <v>Health and social work</v>
      </c>
      <c r="B24" s="11">
        <v>60.897999999999975</v>
      </c>
      <c r="C24" s="11">
        <v>61.966000000000037</v>
      </c>
      <c r="D24" s="11">
        <v>63.466000000000044</v>
      </c>
      <c r="E24" s="11">
        <v>70.359999999999971</v>
      </c>
      <c r="F24" s="11">
        <v>79.266999999999882</v>
      </c>
      <c r="G24" s="11"/>
    </row>
    <row r="25" spans="1:7" x14ac:dyDescent="0.2">
      <c r="A25" s="10" t="str">
        <f>name!B24</f>
        <v>Arts and entertainment</v>
      </c>
      <c r="B25" s="11">
        <v>13.607000000000012</v>
      </c>
      <c r="C25" s="11">
        <v>16.072000000000006</v>
      </c>
      <c r="D25" s="11">
        <v>14.909999999999981</v>
      </c>
      <c r="E25" s="11">
        <v>14.083</v>
      </c>
      <c r="F25" s="11">
        <v>14.904000000000014</v>
      </c>
      <c r="G25" s="11"/>
    </row>
    <row r="26" spans="1:7" x14ac:dyDescent="0.2">
      <c r="A26" s="10" t="str">
        <f>name!B25</f>
        <v>Other services</v>
      </c>
      <c r="B26" s="11">
        <v>17.176999999999992</v>
      </c>
      <c r="C26" s="11">
        <v>15.166000000000015</v>
      </c>
      <c r="D26" s="11">
        <v>14.602000000000038</v>
      </c>
      <c r="E26" s="11">
        <v>14.339000000000009</v>
      </c>
      <c r="F26" s="11">
        <v>14.366999999999987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532.57000000000028</v>
      </c>
      <c r="C28" s="11">
        <f t="shared" ref="C28:F28" si="0">SUM(C5:C26)</f>
        <v>560.78900000000033</v>
      </c>
      <c r="D28" s="11">
        <f t="shared" si="0"/>
        <v>548.29599999999982</v>
      </c>
      <c r="E28" s="11">
        <f t="shared" si="0"/>
        <v>568.90400000000022</v>
      </c>
      <c r="F28" s="11">
        <f t="shared" si="0"/>
        <v>599.66999999999962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0.90072666503933985</v>
      </c>
      <c r="C32" s="18">
        <f t="shared" ref="C32:E32" si="1">C5/C$28*100</f>
        <v>0.94688019914798593</v>
      </c>
      <c r="D32" s="18">
        <f t="shared" si="1"/>
        <v>0.96626639625312072</v>
      </c>
      <c r="E32" s="18">
        <f t="shared" si="1"/>
        <v>0.96870473753040942</v>
      </c>
      <c r="F32" s="18">
        <f>F5/F$28*100</f>
        <v>0.94802141177647536</v>
      </c>
    </row>
    <row r="33" spans="1:6" x14ac:dyDescent="0.2">
      <c r="A33" t="str">
        <f>$A$6</f>
        <v>Mining and quarrying</v>
      </c>
      <c r="B33" s="18">
        <f t="shared" ref="B33:F53" si="2">B6/B$28*100</f>
        <v>8.9002384663048911E-2</v>
      </c>
      <c r="C33" s="18">
        <f t="shared" si="2"/>
        <v>0.13445342187525094</v>
      </c>
      <c r="D33" s="18">
        <f t="shared" si="2"/>
        <v>0.12310868581933861</v>
      </c>
      <c r="E33" s="18">
        <f t="shared" si="2"/>
        <v>9.2634258152517773E-2</v>
      </c>
      <c r="F33" s="18">
        <f t="shared" si="2"/>
        <v>6.1700601997765392E-2</v>
      </c>
    </row>
    <row r="34" spans="1:6" x14ac:dyDescent="0.2">
      <c r="A34" t="str">
        <f>$A$7</f>
        <v>Food drink and tobacco</v>
      </c>
      <c r="B34" s="18">
        <f t="shared" si="2"/>
        <v>1.1343109825938356</v>
      </c>
      <c r="C34" s="18">
        <f t="shared" si="2"/>
        <v>1.1041586051081589</v>
      </c>
      <c r="D34" s="18">
        <f t="shared" si="2"/>
        <v>1.1150911186658297</v>
      </c>
      <c r="E34" s="18">
        <f t="shared" si="2"/>
        <v>1.0564172514167589</v>
      </c>
      <c r="F34" s="18">
        <f t="shared" si="2"/>
        <v>0.92617606350159121</v>
      </c>
    </row>
    <row r="35" spans="1:6" x14ac:dyDescent="0.2">
      <c r="A35" t="str">
        <f>$A$8</f>
        <v>Engineering</v>
      </c>
      <c r="B35" s="18">
        <f t="shared" si="2"/>
        <v>0.9364027264021626</v>
      </c>
      <c r="C35" s="18">
        <f t="shared" si="2"/>
        <v>0.96506885834065914</v>
      </c>
      <c r="D35" s="18">
        <f t="shared" si="2"/>
        <v>0.94510994061601694</v>
      </c>
      <c r="E35" s="18">
        <f t="shared" si="2"/>
        <v>0.97749356657713571</v>
      </c>
      <c r="F35" s="18">
        <f t="shared" si="2"/>
        <v>0.91416945986959375</v>
      </c>
    </row>
    <row r="36" spans="1:6" x14ac:dyDescent="0.2">
      <c r="A36" t="str">
        <f>$A$9</f>
        <v>Rest of manufacturing</v>
      </c>
      <c r="B36" s="18">
        <f t="shared" si="2"/>
        <v>6.0202414706048106</v>
      </c>
      <c r="C36" s="18">
        <f t="shared" si="2"/>
        <v>6.4913898097145211</v>
      </c>
      <c r="D36" s="18">
        <f t="shared" si="2"/>
        <v>6.2515502575251238</v>
      </c>
      <c r="E36" s="18">
        <f t="shared" si="2"/>
        <v>5.9363266913222654</v>
      </c>
      <c r="F36" s="18">
        <f t="shared" si="2"/>
        <v>5.3230943685693726</v>
      </c>
    </row>
    <row r="37" spans="1:6" x14ac:dyDescent="0.2">
      <c r="A37" t="str">
        <f>$A$10</f>
        <v>Electricity and gas</v>
      </c>
      <c r="B37" s="18">
        <f t="shared" si="2"/>
        <v>0.34643333270743648</v>
      </c>
      <c r="C37" s="18">
        <f t="shared" si="2"/>
        <v>0.31687497436647305</v>
      </c>
      <c r="D37" s="18">
        <f t="shared" si="2"/>
        <v>0.29308986386915137</v>
      </c>
      <c r="E37" s="18">
        <f t="shared" si="2"/>
        <v>0.27052015805830182</v>
      </c>
      <c r="F37" s="18">
        <f t="shared" si="2"/>
        <v>0.24913702536395049</v>
      </c>
    </row>
    <row r="38" spans="1:6" x14ac:dyDescent="0.2">
      <c r="A38" t="str">
        <f>$A$11</f>
        <v>Water and sewerage</v>
      </c>
      <c r="B38" s="18">
        <f t="shared" si="2"/>
        <v>0.73999662016260737</v>
      </c>
      <c r="C38" s="18">
        <f t="shared" si="2"/>
        <v>0.80422404861721541</v>
      </c>
      <c r="D38" s="18">
        <f t="shared" si="2"/>
        <v>0.75378992369085629</v>
      </c>
      <c r="E38" s="18">
        <f t="shared" si="2"/>
        <v>0.74687469239098458</v>
      </c>
      <c r="F38" s="18">
        <f t="shared" si="2"/>
        <v>0.73340337185451876</v>
      </c>
    </row>
    <row r="39" spans="1:6" x14ac:dyDescent="0.2">
      <c r="A39" t="str">
        <f>$A$12</f>
        <v>Construction</v>
      </c>
      <c r="B39" s="18">
        <f t="shared" si="2"/>
        <v>5.4511144074957096</v>
      </c>
      <c r="C39" s="18">
        <f t="shared" si="2"/>
        <v>5.9842471945776259</v>
      </c>
      <c r="D39" s="18">
        <f t="shared" si="2"/>
        <v>5.9962137239738986</v>
      </c>
      <c r="E39" s="18">
        <f t="shared" si="2"/>
        <v>5.7250432410388967</v>
      </c>
      <c r="F39" s="18">
        <f t="shared" si="2"/>
        <v>5.4575016258942499</v>
      </c>
    </row>
    <row r="40" spans="1:6" x14ac:dyDescent="0.2">
      <c r="A40" t="str">
        <f>$A$13</f>
        <v>Wholesale and retail trade</v>
      </c>
      <c r="B40" s="18">
        <f t="shared" si="2"/>
        <v>15.596447415363265</v>
      </c>
      <c r="C40" s="18">
        <f t="shared" si="2"/>
        <v>16.498362129071722</v>
      </c>
      <c r="D40" s="18">
        <f t="shared" si="2"/>
        <v>16.160249208456708</v>
      </c>
      <c r="E40" s="18">
        <f t="shared" si="2"/>
        <v>15.749757428318292</v>
      </c>
      <c r="F40" s="18">
        <f t="shared" si="2"/>
        <v>15.16784231327229</v>
      </c>
    </row>
    <row r="41" spans="1:6" x14ac:dyDescent="0.2">
      <c r="A41" t="str">
        <f>$A$14</f>
        <v>Transport and storage</v>
      </c>
      <c r="B41" s="18">
        <f t="shared" si="2"/>
        <v>5.0098578590607747</v>
      </c>
      <c r="C41" s="18">
        <f t="shared" si="2"/>
        <v>5.5161567006485512</v>
      </c>
      <c r="D41" s="18">
        <f t="shared" si="2"/>
        <v>5.651509403679742</v>
      </c>
      <c r="E41" s="18">
        <f t="shared" si="2"/>
        <v>5.7834010659091977</v>
      </c>
      <c r="F41" s="18">
        <f t="shared" si="2"/>
        <v>5.6152550569480129</v>
      </c>
    </row>
    <row r="42" spans="1:6" x14ac:dyDescent="0.2">
      <c r="A42" t="str">
        <f>$A$15</f>
        <v>Accommodation and food</v>
      </c>
      <c r="B42" s="18">
        <f t="shared" si="2"/>
        <v>7.3702987400717168</v>
      </c>
      <c r="C42" s="18">
        <f t="shared" si="2"/>
        <v>6.6545527818841048</v>
      </c>
      <c r="D42" s="18">
        <f t="shared" si="2"/>
        <v>6.6792389512234287</v>
      </c>
      <c r="E42" s="18">
        <f t="shared" si="2"/>
        <v>6.9836035605304225</v>
      </c>
      <c r="F42" s="18">
        <f t="shared" si="2"/>
        <v>7.9655477179115142</v>
      </c>
    </row>
    <row r="43" spans="1:6" x14ac:dyDescent="0.2">
      <c r="A43" t="str">
        <f>$A$16</f>
        <v>Media</v>
      </c>
      <c r="B43" s="18">
        <f t="shared" si="2"/>
        <v>0.55786093846818319</v>
      </c>
      <c r="C43" s="18">
        <f t="shared" si="2"/>
        <v>0.61342144728231174</v>
      </c>
      <c r="D43" s="18">
        <f t="shared" si="2"/>
        <v>0.55006784656462993</v>
      </c>
      <c r="E43" s="18">
        <f t="shared" si="2"/>
        <v>0.52732974280370626</v>
      </c>
      <c r="F43" s="18">
        <f t="shared" si="2"/>
        <v>0.50944686244100967</v>
      </c>
    </row>
    <row r="44" spans="1:6" x14ac:dyDescent="0.2">
      <c r="A44" t="str">
        <f>$A$17</f>
        <v>Information technology</v>
      </c>
      <c r="B44" s="18">
        <f t="shared" si="2"/>
        <v>3.1699119364590587</v>
      </c>
      <c r="C44" s="18">
        <f t="shared" si="2"/>
        <v>2.5515835724309799</v>
      </c>
      <c r="D44" s="18">
        <f t="shared" si="2"/>
        <v>2.2653822023140817</v>
      </c>
      <c r="E44" s="18">
        <f t="shared" si="2"/>
        <v>2.3583943863991128</v>
      </c>
      <c r="F44" s="18">
        <f t="shared" si="2"/>
        <v>2.4346724031550639</v>
      </c>
    </row>
    <row r="45" spans="1:6" x14ac:dyDescent="0.2">
      <c r="A45" t="str">
        <f>$A$18</f>
        <v>Finance and insurance</v>
      </c>
      <c r="B45" s="18">
        <f t="shared" si="2"/>
        <v>3.4175789098146696</v>
      </c>
      <c r="C45" s="18">
        <f t="shared" si="2"/>
        <v>4.0835323089432798</v>
      </c>
      <c r="D45" s="18">
        <f t="shared" si="2"/>
        <v>3.9427608445073563</v>
      </c>
      <c r="E45" s="18">
        <f t="shared" si="2"/>
        <v>3.8205039866128589</v>
      </c>
      <c r="F45" s="18">
        <f t="shared" si="2"/>
        <v>3.5095969449864075</v>
      </c>
    </row>
    <row r="46" spans="1:6" x14ac:dyDescent="0.2">
      <c r="A46" t="str">
        <f>$A$19</f>
        <v>Real estate</v>
      </c>
      <c r="B46" s="18">
        <f t="shared" si="2"/>
        <v>1.5857070432055864</v>
      </c>
      <c r="C46" s="18">
        <f t="shared" si="2"/>
        <v>1.4249566236142281</v>
      </c>
      <c r="D46" s="18">
        <f t="shared" si="2"/>
        <v>1.4444752469469018</v>
      </c>
      <c r="E46" s="18">
        <f t="shared" si="2"/>
        <v>1.428536273255242</v>
      </c>
      <c r="F46" s="18">
        <f t="shared" si="2"/>
        <v>1.5523537945870258</v>
      </c>
    </row>
    <row r="47" spans="1:6" x14ac:dyDescent="0.2">
      <c r="A47" s="10" t="str">
        <f>$A$20</f>
        <v>Professional services</v>
      </c>
      <c r="B47" s="18">
        <f t="shared" si="2"/>
        <v>10.037929286291</v>
      </c>
      <c r="C47" s="18">
        <f t="shared" si="2"/>
        <v>11.043547573151452</v>
      </c>
      <c r="D47" s="18">
        <f t="shared" si="2"/>
        <v>12.022155915782722</v>
      </c>
      <c r="E47" s="18">
        <f t="shared" si="2"/>
        <v>12.118213266210139</v>
      </c>
      <c r="F47" s="18">
        <f t="shared" si="2"/>
        <v>12.164357063051348</v>
      </c>
    </row>
    <row r="48" spans="1:6" x14ac:dyDescent="0.2">
      <c r="A48" s="10" t="str">
        <f>$A$21</f>
        <v>Support services</v>
      </c>
      <c r="B48" s="18">
        <f t="shared" si="2"/>
        <v>10.270574760125445</v>
      </c>
      <c r="C48" s="18">
        <f t="shared" si="2"/>
        <v>9.4304631510246946</v>
      </c>
      <c r="D48" s="18">
        <f t="shared" si="2"/>
        <v>8.5586982213986857</v>
      </c>
      <c r="E48" s="18">
        <f t="shared" si="2"/>
        <v>8.660863695808084</v>
      </c>
      <c r="F48" s="18">
        <f t="shared" si="2"/>
        <v>8.7578167992396008</v>
      </c>
    </row>
    <row r="49" spans="1:9" x14ac:dyDescent="0.2">
      <c r="A49" s="10" t="str">
        <f>$A$22</f>
        <v>Public admin. and defence</v>
      </c>
      <c r="B49" s="18">
        <f t="shared" si="2"/>
        <v>2.9408340687609185</v>
      </c>
      <c r="C49" s="18">
        <f t="shared" si="2"/>
        <v>2.6765860243335724</v>
      </c>
      <c r="D49" s="18">
        <f t="shared" si="2"/>
        <v>2.859039642820675</v>
      </c>
      <c r="E49" s="18">
        <f t="shared" si="2"/>
        <v>2.6927214433366675</v>
      </c>
      <c r="F49" s="18">
        <f t="shared" si="2"/>
        <v>2.6122700818783691</v>
      </c>
    </row>
    <row r="50" spans="1:9" x14ac:dyDescent="0.2">
      <c r="A50" s="10" t="str">
        <f>$A$23</f>
        <v>Education</v>
      </c>
      <c r="B50" s="18">
        <f t="shared" si="2"/>
        <v>7.2097564639390157</v>
      </c>
      <c r="C50" s="18">
        <f t="shared" si="2"/>
        <v>6.1393857582798557</v>
      </c>
      <c r="D50" s="18">
        <f t="shared" si="2"/>
        <v>6.4645738798021473</v>
      </c>
      <c r="E50" s="18">
        <f t="shared" si="2"/>
        <v>6.7390983364504216</v>
      </c>
      <c r="F50" s="18">
        <f t="shared" si="2"/>
        <v>6.9980155752330253</v>
      </c>
    </row>
    <row r="51" spans="1:9" x14ac:dyDescent="0.2">
      <c r="A51" s="10" t="str">
        <f>$A$24</f>
        <v>Health and social work</v>
      </c>
      <c r="B51" s="18">
        <f t="shared" si="2"/>
        <v>11.434740973017622</v>
      </c>
      <c r="C51" s="18">
        <f t="shared" si="2"/>
        <v>11.049788779737121</v>
      </c>
      <c r="D51" s="18">
        <f t="shared" si="2"/>
        <v>11.575134598829841</v>
      </c>
      <c r="E51" s="18">
        <f t="shared" si="2"/>
        <v>12.36764023455626</v>
      </c>
      <c r="F51" s="18">
        <f t="shared" si="2"/>
        <v>13.218436806910455</v>
      </c>
    </row>
    <row r="52" spans="1:9" x14ac:dyDescent="0.2">
      <c r="A52" s="10" t="str">
        <f>$A$25</f>
        <v>Arts and entertainment</v>
      </c>
      <c r="B52" s="18">
        <f t="shared" si="2"/>
        <v>2.5549692998103541</v>
      </c>
      <c r="C52" s="18">
        <f t="shared" si="2"/>
        <v>2.8659620641631696</v>
      </c>
      <c r="D52" s="18">
        <f t="shared" si="2"/>
        <v>2.7193340823204961</v>
      </c>
      <c r="E52" s="18">
        <f t="shared" si="2"/>
        <v>2.475461589301533</v>
      </c>
      <c r="F52" s="18">
        <f t="shared" si="2"/>
        <v>2.4853669518235066</v>
      </c>
    </row>
    <row r="53" spans="1:9" x14ac:dyDescent="0.2">
      <c r="A53" s="10" t="str">
        <f>$A$26</f>
        <v>Other services</v>
      </c>
      <c r="B53" s="18">
        <f t="shared" si="2"/>
        <v>3.2253037159434408</v>
      </c>
      <c r="C53" s="18">
        <f t="shared" si="2"/>
        <v>2.7044039736870742</v>
      </c>
      <c r="D53" s="18">
        <f t="shared" si="2"/>
        <v>2.6631600449392376</v>
      </c>
      <c r="E53" s="18">
        <f t="shared" si="2"/>
        <v>2.5204603940207844</v>
      </c>
      <c r="F53" s="18">
        <f t="shared" si="2"/>
        <v>2.3958176997348533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Cheshire and Warrington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2.572561394866657</v>
      </c>
      <c r="C63" s="18">
        <f>IF(AND(D$3-C$3 &lt;&gt; 0,C5&lt;&gt;0,D5&lt;&gt;0),(EXP(LN(D5/C5)/(D$3-C$3))-1)*100,0)</f>
        <v>-0.22598870056482756</v>
      </c>
      <c r="D63" s="18">
        <f t="shared" ref="B63:E78" si="3">IF(AND(E$3-D$3 &lt;&gt; 0,D5&lt;&gt;0,E5&lt;&gt;0),(EXP(LN(E5/D5)/(E$3-D$3))-1)*100,0)</f>
        <v>0.79144961570025707</v>
      </c>
      <c r="E63" s="18">
        <f t="shared" si="3"/>
        <v>0.31133396363354215</v>
      </c>
      <c r="F63" s="18">
        <f>IF(AND(F$3-D$3 &lt;&gt; 0,D5&lt;&gt;0,F5&lt;&gt;0),(EXP(LN(F5/D5)/(F$3-D$3))-1)*100,0)</f>
        <v>0.47111786263700495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12.304782489633382</v>
      </c>
      <c r="C64" s="18">
        <f t="shared" ref="C64:C78" si="4">IF(AND(D$3-C$3 &lt;&gt; 0,C6&lt;&gt;0,D6&lt;&gt;0),(EXP(LN(D6/C6)/(D$3-C$3))-1)*100,0)</f>
        <v>-10.477453580901951</v>
      </c>
      <c r="D64" s="18">
        <f t="shared" si="3"/>
        <v>-4.8297153044572489</v>
      </c>
      <c r="E64" s="18">
        <f t="shared" si="3"/>
        <v>-3.4751554488041347</v>
      </c>
      <c r="F64" s="18">
        <f t="shared" ref="F64:F84" si="5">IF(AND(F$3-D$3 &lt;&gt; 0,D6&lt;&gt;0,F6&lt;&gt;0),(EXP(LN(F6/D6)/(F$3-D$3))-1)*100,0)</f>
        <v>-3.928804124325691</v>
      </c>
    </row>
    <row r="65" spans="1:6" x14ac:dyDescent="0.2">
      <c r="A65" t="str">
        <f>$A$7</f>
        <v>Food drink and tobacco</v>
      </c>
      <c r="B65" s="18">
        <f t="shared" si="3"/>
        <v>0.61912307110252307</v>
      </c>
      <c r="C65" s="18">
        <f t="shared" si="4"/>
        <v>-1.2596899224806446</v>
      </c>
      <c r="D65" s="18">
        <f t="shared" si="3"/>
        <v>-0.34254148191202871</v>
      </c>
      <c r="E65" s="18">
        <f t="shared" si="3"/>
        <v>-0.78595866183139851</v>
      </c>
      <c r="F65" s="18">
        <f t="shared" si="5"/>
        <v>-0.63837258605872194</v>
      </c>
    </row>
    <row r="66" spans="1:6" x14ac:dyDescent="0.2">
      <c r="A66" t="str">
        <f>$A$8</f>
        <v>Engineering</v>
      </c>
      <c r="B66" s="18">
        <f t="shared" si="3"/>
        <v>2.0656498191696793</v>
      </c>
      <c r="C66" s="18">
        <f t="shared" si="4"/>
        <v>-4.2498152254251238</v>
      </c>
      <c r="D66" s="18">
        <f t="shared" si="3"/>
        <v>1.4217493918641688</v>
      </c>
      <c r="E66" s="18">
        <f t="shared" si="3"/>
        <v>-0.14297719332774239</v>
      </c>
      <c r="F66" s="18">
        <f t="shared" si="5"/>
        <v>0.37589750077249295</v>
      </c>
    </row>
    <row r="67" spans="1:6" x14ac:dyDescent="0.2">
      <c r="A67" t="str">
        <f>$A$9</f>
        <v>Rest of manufacturing</v>
      </c>
      <c r="B67" s="18">
        <f t="shared" si="3"/>
        <v>3.2254159311429609</v>
      </c>
      <c r="C67" s="18">
        <f t="shared" si="4"/>
        <v>-5.8401780073072063</v>
      </c>
      <c r="D67" s="18">
        <f t="shared" si="3"/>
        <v>-0.29641020507901183</v>
      </c>
      <c r="E67" s="18">
        <f t="shared" si="3"/>
        <v>-0.56209387150866208</v>
      </c>
      <c r="F67" s="18">
        <f t="shared" si="5"/>
        <v>-0.47361140674349045</v>
      </c>
    </row>
    <row r="68" spans="1:6" x14ac:dyDescent="0.2">
      <c r="A68" t="str">
        <f>$A$10</f>
        <v>Electricity and gas</v>
      </c>
      <c r="B68" s="18">
        <f t="shared" si="3"/>
        <v>-0.93442506847443152</v>
      </c>
      <c r="C68" s="18">
        <f t="shared" si="4"/>
        <v>-9.5666854248733664</v>
      </c>
      <c r="D68" s="18">
        <f t="shared" si="3"/>
        <v>-0.86099664783035879</v>
      </c>
      <c r="E68" s="18">
        <f t="shared" si="3"/>
        <v>-0.29631779109737799</v>
      </c>
      <c r="F68" s="18">
        <f t="shared" si="5"/>
        <v>-0.48490054327363641</v>
      </c>
    </row>
    <row r="69" spans="1:6" x14ac:dyDescent="0.2">
      <c r="A69" t="str">
        <f>$A$11</f>
        <v>Water and sewerage</v>
      </c>
      <c r="B69" s="18">
        <f t="shared" si="3"/>
        <v>3.4290478716370254</v>
      </c>
      <c r="C69" s="18">
        <f t="shared" si="4"/>
        <v>-8.3592017738355455</v>
      </c>
      <c r="D69" s="18">
        <f t="shared" si="3"/>
        <v>0.555137722448662</v>
      </c>
      <c r="E69" s="18">
        <f t="shared" si="3"/>
        <v>0.34525695351299568</v>
      </c>
      <c r="F69" s="18">
        <f t="shared" si="5"/>
        <v>0.41516849045108994</v>
      </c>
    </row>
    <row r="70" spans="1:6" x14ac:dyDescent="0.2">
      <c r="A70" t="str">
        <f>$A$12</f>
        <v>Construction</v>
      </c>
      <c r="B70" s="18">
        <f t="shared" si="3"/>
        <v>3.6899711970457938</v>
      </c>
      <c r="C70" s="18">
        <f t="shared" si="4"/>
        <v>-2.0322417235317691</v>
      </c>
      <c r="D70" s="18">
        <f t="shared" si="3"/>
        <v>-0.18745819446228662</v>
      </c>
      <c r="E70" s="18">
        <f t="shared" si="3"/>
        <v>4.8099624117048378E-2</v>
      </c>
      <c r="F70" s="18">
        <f t="shared" si="5"/>
        <v>-3.0481352595701505E-2</v>
      </c>
    </row>
    <row r="71" spans="1:6" x14ac:dyDescent="0.2">
      <c r="A71" t="str">
        <f>$A$13</f>
        <v>Wholesale and retail trade</v>
      </c>
      <c r="B71" s="18">
        <f t="shared" si="3"/>
        <v>2.7328847997482253</v>
      </c>
      <c r="C71" s="18">
        <f t="shared" si="4"/>
        <v>-4.2314717739759589</v>
      </c>
      <c r="D71" s="18">
        <f t="shared" si="3"/>
        <v>0.22358768980565991</v>
      </c>
      <c r="E71" s="18">
        <f t="shared" si="3"/>
        <v>0.15031672986116629</v>
      </c>
      <c r="F71" s="18">
        <f t="shared" si="5"/>
        <v>0.17473442940045825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3.7668168650333289</v>
      </c>
      <c r="C72" s="18">
        <f t="shared" si="4"/>
        <v>0.17133251438496977</v>
      </c>
      <c r="D72" s="18">
        <f t="shared" si="3"/>
        <v>1.206534293752437</v>
      </c>
      <c r="E72" s="18">
        <f t="shared" si="3"/>
        <v>0.23189729777561841</v>
      </c>
      <c r="F72" s="18">
        <f t="shared" si="5"/>
        <v>0.55572892666280183</v>
      </c>
    </row>
    <row r="73" spans="1:6" x14ac:dyDescent="0.2">
      <c r="A73" t="str">
        <f>$A$15</f>
        <v>Accommodation and food</v>
      </c>
      <c r="B73" s="18">
        <f t="shared" si="6"/>
        <v>-1.255220911292243</v>
      </c>
      <c r="C73" s="18">
        <f>IF(AND(D$3-C$3 &lt;&gt; 0,C15&lt;&gt;0,D15&lt;&gt;0),(EXP(LN(D15/C15)/(D$3-C$3))-1)*100,0)</f>
        <v>-1.865051717669941</v>
      </c>
      <c r="D73" s="18">
        <f t="shared" si="3"/>
        <v>1.6424913242551131</v>
      </c>
      <c r="E73" s="18">
        <f t="shared" si="3"/>
        <v>1.8593593026002164</v>
      </c>
      <c r="F73" s="18">
        <f t="shared" si="5"/>
        <v>1.7870186121661913</v>
      </c>
    </row>
    <row r="74" spans="1:6" x14ac:dyDescent="0.2">
      <c r="A74" t="str">
        <f>$A$16</f>
        <v>Media</v>
      </c>
      <c r="B74" s="18">
        <f t="shared" si="6"/>
        <v>3.7322857437989798</v>
      </c>
      <c r="C74" s="18">
        <f>IF(AND(D$3-C$3 &lt;&gt; 0,C16&lt;&gt;0,D16&lt;&gt;0),(EXP(LN(D16/C16)/(D$3-C$3))-1)*100,0)</f>
        <v>-12.325581395348905</v>
      </c>
      <c r="D74" s="18">
        <f t="shared" si="3"/>
        <v>-0.10632666265538715</v>
      </c>
      <c r="E74" s="18">
        <f t="shared" si="3"/>
        <v>0.18183816500201289</v>
      </c>
      <c r="F74" s="18">
        <f t="shared" si="5"/>
        <v>8.5690976942642827E-2</v>
      </c>
    </row>
    <row r="75" spans="1:6" x14ac:dyDescent="0.2">
      <c r="A75" t="str">
        <f>$A$17</f>
        <v>Information technology</v>
      </c>
      <c r="B75" s="18">
        <f t="shared" si="6"/>
        <v>-4.0496977929910134</v>
      </c>
      <c r="C75" s="18">
        <f t="shared" si="4"/>
        <v>-13.194492976448135</v>
      </c>
      <c r="D75" s="18">
        <f t="shared" si="3"/>
        <v>1.5546401459686665</v>
      </c>
      <c r="E75" s="18">
        <f t="shared" si="3"/>
        <v>0.84856980571146323</v>
      </c>
      <c r="F75" s="18">
        <f t="shared" si="5"/>
        <v>1.0833794450863632</v>
      </c>
    </row>
    <row r="76" spans="1:6" x14ac:dyDescent="0.2">
      <c r="A76" t="str">
        <f>$A$18</f>
        <v>Finance and insurance</v>
      </c>
      <c r="B76" s="18">
        <f t="shared" si="6"/>
        <v>5.9095342475535606</v>
      </c>
      <c r="C76" s="18">
        <f t="shared" si="4"/>
        <v>-5.5982532751087222</v>
      </c>
      <c r="D76" s="18">
        <f t="shared" si="3"/>
        <v>0.10800955728964556</v>
      </c>
      <c r="E76" s="18">
        <f t="shared" si="3"/>
        <v>-0.32161516806843427</v>
      </c>
      <c r="F76" s="18">
        <f t="shared" si="5"/>
        <v>-0.17861218275063706</v>
      </c>
    </row>
    <row r="77" spans="1:6" x14ac:dyDescent="0.2">
      <c r="A77" t="str">
        <f>$A$19</f>
        <v>Real estate</v>
      </c>
      <c r="B77" s="18">
        <f t="shared" si="6"/>
        <v>-1.371967594101553</v>
      </c>
      <c r="C77" s="18">
        <f t="shared" si="4"/>
        <v>-0.88849956200744984</v>
      </c>
      <c r="D77" s="18">
        <f t="shared" si="3"/>
        <v>0.51734655848783007</v>
      </c>
      <c r="E77" s="18">
        <f t="shared" si="3"/>
        <v>1.3671595338051956</v>
      </c>
      <c r="F77" s="18">
        <f t="shared" si="5"/>
        <v>1.0830932323219633</v>
      </c>
    </row>
    <row r="78" spans="1:6" x14ac:dyDescent="0.2">
      <c r="A78" t="str">
        <f>$A$20</f>
        <v>Professional services</v>
      </c>
      <c r="B78" s="18">
        <f t="shared" si="6"/>
        <v>3.7461085305791064</v>
      </c>
      <c r="C78" s="18">
        <f t="shared" si="4"/>
        <v>6.4361951203753653</v>
      </c>
      <c r="D78" s="18">
        <f t="shared" si="3"/>
        <v>0.90112977628484803</v>
      </c>
      <c r="E78" s="18">
        <f t="shared" si="3"/>
        <v>0.56628109430345575</v>
      </c>
      <c r="F78" s="18">
        <f t="shared" si="5"/>
        <v>0.67777366996513155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-0.83914438492196375</v>
      </c>
      <c r="C79" s="18">
        <f t="shared" ref="C79:C84" si="8">IF(AND(D$3-C$3 &lt;&gt; 0,C21&lt;&gt;0,D21&lt;&gt;0),(EXP(LN(D21/C21)/(D$3-C$3))-1)*100,0)</f>
        <v>-11.265954429421932</v>
      </c>
      <c r="D79" s="18">
        <f t="shared" ref="D79:D84" si="9">IF(AND(E$3-D$3 &lt;&gt; 0,D21&lt;&gt;0,E21&lt;&gt;0),(EXP(LN(E21/D21)/(E$3-D$3))-1)*100,0)</f>
        <v>0.98002642451013866</v>
      </c>
      <c r="E79" s="18">
        <f t="shared" ref="E79:E84" si="10">IF(AND(F$3-E$3 &lt;&gt; 0,E21&lt;&gt;0,F21&lt;&gt;0),(EXP(LN(F21/E21)/(F$3-E$3))-1)*100,0)</f>
        <v>0.64003955105702559</v>
      </c>
      <c r="F79" s="18">
        <f t="shared" si="5"/>
        <v>0.75324113012715799</v>
      </c>
    </row>
    <row r="80" spans="1:6" x14ac:dyDescent="0.2">
      <c r="A80" s="10" t="str">
        <f>$A$22</f>
        <v>Public admin. and defence</v>
      </c>
      <c r="B80" s="18">
        <f t="shared" si="7"/>
        <v>-1.0573886898409102</v>
      </c>
      <c r="C80" s="18">
        <f t="shared" si="8"/>
        <v>4.4370419720189069</v>
      </c>
      <c r="D80" s="18">
        <f t="shared" si="9"/>
        <v>-0.45968006833836395</v>
      </c>
      <c r="E80" s="18">
        <f t="shared" si="10"/>
        <v>0.22359997646321794</v>
      </c>
      <c r="F80" s="18">
        <f t="shared" si="5"/>
        <v>-4.6795967250101711E-3</v>
      </c>
    </row>
    <row r="81" spans="1:6" x14ac:dyDescent="0.2">
      <c r="A81" s="10" t="str">
        <f>$A$23</f>
        <v>Education</v>
      </c>
      <c r="B81" s="18">
        <f t="shared" si="7"/>
        <v>-2.690155463167343</v>
      </c>
      <c r="C81" s="18">
        <f t="shared" si="8"/>
        <v>2.9510006099507269</v>
      </c>
      <c r="D81" s="18">
        <f t="shared" si="9"/>
        <v>1.5820937606009444</v>
      </c>
      <c r="E81" s="18">
        <f t="shared" si="10"/>
        <v>0.90777836763966668</v>
      </c>
      <c r="F81" s="18">
        <f t="shared" si="5"/>
        <v>1.1320513372612862</v>
      </c>
    </row>
    <row r="82" spans="1:6" x14ac:dyDescent="0.2">
      <c r="A82" s="10" t="str">
        <f>$A$24</f>
        <v>Health and social work</v>
      </c>
      <c r="B82" s="18">
        <f t="shared" si="7"/>
        <v>0.43558377213321897</v>
      </c>
      <c r="C82" s="18">
        <f t="shared" si="8"/>
        <v>2.4206823096536878</v>
      </c>
      <c r="D82" s="18">
        <f t="shared" si="9"/>
        <v>2.0838264873350498</v>
      </c>
      <c r="E82" s="18">
        <f t="shared" si="10"/>
        <v>1.1991020793771678</v>
      </c>
      <c r="F82" s="18">
        <f t="shared" si="5"/>
        <v>1.4931549622540174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4.2501970989015758</v>
      </c>
      <c r="C83" s="18">
        <f t="shared" si="8"/>
        <v>-7.2299651567945826</v>
      </c>
      <c r="D83" s="18">
        <f t="shared" si="9"/>
        <v>-1.1347868168590347</v>
      </c>
      <c r="E83" s="18">
        <f t="shared" si="10"/>
        <v>0.56822065487160955</v>
      </c>
      <c r="F83" s="18">
        <f t="shared" si="5"/>
        <v>-2.6832671821241938E-3</v>
      </c>
    </row>
    <row r="84" spans="1:6" x14ac:dyDescent="0.2">
      <c r="A84" s="10" t="str">
        <f>$A$26</f>
        <v>Other services</v>
      </c>
      <c r="B84" s="18">
        <f t="shared" si="7"/>
        <v>-3.0649287185419039</v>
      </c>
      <c r="C84" s="18">
        <f t="shared" si="8"/>
        <v>-3.7188447843859662</v>
      </c>
      <c r="D84" s="18">
        <f t="shared" si="9"/>
        <v>-0.36284826694326089</v>
      </c>
      <c r="E84" s="18">
        <f t="shared" si="10"/>
        <v>1.9510025914826201E-2</v>
      </c>
      <c r="F84" s="18">
        <f t="shared" si="5"/>
        <v>-0.10810549456458096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1.2991256653085426</v>
      </c>
      <c r="C86" s="18">
        <f>IF(AND(D$3-C$3 &lt;&gt; 0,C28&lt;&gt;0,D28&lt;&gt;0),(EXP(LN(D28/C28)/(D$3-C$3))-1)*100,0)</f>
        <v>-2.2277541107262322</v>
      </c>
      <c r="D86" s="18">
        <f>IF(AND(E$3-D$3 &lt;&gt; 0,D28&lt;&gt;0,E28&lt;&gt;0),(EXP(LN(E28/D28)/(E$3-D$3))-1)*100,0)</f>
        <v>0.74065771528060154</v>
      </c>
      <c r="E86" s="18">
        <f>IF(AND(F$3-E$3 &lt;&gt; 0,E28&lt;&gt;0,F28&lt;&gt;0),(EXP(LN(F28/E28)/(F$3-E$3))-1)*100,0)</f>
        <v>0.52806739742288222</v>
      </c>
      <c r="F86" s="18">
        <f>IF(AND(F$3-D$3 &lt;&gt; 0,D28&lt;&gt;0,F28&lt;&gt;0),(EXP(LN(F28/D28)/(F$3-D$3))-1)*100,0)</f>
        <v>0.5988809428255637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0.51299999999998658</v>
      </c>
      <c r="C90" s="27">
        <f>D5-C5</f>
        <v>-1.1999999999992461E-2</v>
      </c>
      <c r="D90" s="27">
        <f t="shared" si="11"/>
        <v>0.21299999999999386</v>
      </c>
      <c r="E90" s="27">
        <f t="shared" si="11"/>
        <v>0.1739999999999835</v>
      </c>
      <c r="F90" s="27">
        <f>F5-D5</f>
        <v>0.38699999999997736</v>
      </c>
    </row>
    <row r="91" spans="1:6" x14ac:dyDescent="0.2">
      <c r="A91" t="str">
        <f>$A$6</f>
        <v>Mining and quarrying</v>
      </c>
      <c r="B91" s="27">
        <f t="shared" si="11"/>
        <v>0.28000000000000164</v>
      </c>
      <c r="C91" s="27">
        <f t="shared" ref="C91:C105" si="12">D6-C6</f>
        <v>-7.9000000000000847E-2</v>
      </c>
      <c r="D91" s="27">
        <f t="shared" si="11"/>
        <v>-0.14800000000000069</v>
      </c>
      <c r="E91" s="27">
        <f t="shared" si="11"/>
        <v>-0.15700000000000042</v>
      </c>
      <c r="F91" s="27">
        <f t="shared" ref="F91:F111" si="13">F6-D6</f>
        <v>-0.3050000000000011</v>
      </c>
    </row>
    <row r="92" spans="1:6" x14ac:dyDescent="0.2">
      <c r="A92" t="str">
        <f>$A$7</f>
        <v>Food drink and tobacco</v>
      </c>
      <c r="B92" s="27">
        <f t="shared" si="11"/>
        <v>0.15100000000000424</v>
      </c>
      <c r="C92" s="27">
        <f t="shared" si="12"/>
        <v>-7.800000000000118E-2</v>
      </c>
      <c r="D92" s="27">
        <f t="shared" si="11"/>
        <v>-0.10399999999999476</v>
      </c>
      <c r="E92" s="27">
        <f t="shared" si="11"/>
        <v>-0.45600000000001195</v>
      </c>
      <c r="F92" s="27">
        <f t="shared" si="13"/>
        <v>-0.56000000000000671</v>
      </c>
    </row>
    <row r="93" spans="1:6" x14ac:dyDescent="0.2">
      <c r="A93" t="str">
        <f>$A$8</f>
        <v>Engineering</v>
      </c>
      <c r="B93" s="27">
        <f t="shared" si="11"/>
        <v>0.4250000000000016</v>
      </c>
      <c r="C93" s="27">
        <f t="shared" si="12"/>
        <v>-0.23000000000000753</v>
      </c>
      <c r="D93" s="27">
        <f t="shared" si="11"/>
        <v>0.37899999999999601</v>
      </c>
      <c r="E93" s="27">
        <f t="shared" si="11"/>
        <v>-7.9000000000001513E-2</v>
      </c>
      <c r="F93" s="27">
        <f t="shared" si="13"/>
        <v>0.29999999999999449</v>
      </c>
    </row>
    <row r="94" spans="1:6" x14ac:dyDescent="0.2">
      <c r="A94" t="str">
        <f>$A$9</f>
        <v>Rest of manufacturing</v>
      </c>
      <c r="B94" s="27">
        <f t="shared" si="11"/>
        <v>4.34099999999993</v>
      </c>
      <c r="C94" s="27">
        <f t="shared" si="12"/>
        <v>-2.1260000000000403</v>
      </c>
      <c r="D94" s="27">
        <f t="shared" si="11"/>
        <v>-0.50499999999991019</v>
      </c>
      <c r="E94" s="27">
        <f t="shared" si="11"/>
        <v>-1.8510000000000986</v>
      </c>
      <c r="F94" s="27">
        <f t="shared" si="13"/>
        <v>-2.3560000000000088</v>
      </c>
    </row>
    <row r="95" spans="1:6" x14ac:dyDescent="0.2">
      <c r="A95" t="str">
        <f>$A$10</f>
        <v>Electricity and gas</v>
      </c>
      <c r="B95" s="27">
        <f t="shared" si="11"/>
        <v>-6.7999999999993621E-2</v>
      </c>
      <c r="C95" s="27">
        <f t="shared" si="12"/>
        <v>-0.16999999999999993</v>
      </c>
      <c r="D95" s="27">
        <f t="shared" si="11"/>
        <v>-6.7999999999999616E-2</v>
      </c>
      <c r="E95" s="27">
        <f t="shared" si="11"/>
        <v>-4.5000000000001261E-2</v>
      </c>
      <c r="F95" s="27">
        <f t="shared" si="13"/>
        <v>-0.11300000000000088</v>
      </c>
    </row>
    <row r="96" spans="1:6" x14ac:dyDescent="0.2">
      <c r="A96" t="str">
        <f>$A$11</f>
        <v>Water and sewerage</v>
      </c>
      <c r="B96" s="27">
        <f t="shared" si="11"/>
        <v>0.56899999999999906</v>
      </c>
      <c r="C96" s="27">
        <f t="shared" si="12"/>
        <v>-0.3769999999999829</v>
      </c>
      <c r="D96" s="27">
        <f t="shared" si="11"/>
        <v>0.11599999999999255</v>
      </c>
      <c r="E96" s="27">
        <f t="shared" si="11"/>
        <v>0.14899999999998137</v>
      </c>
      <c r="F96" s="27">
        <f t="shared" si="13"/>
        <v>0.26499999999997392</v>
      </c>
    </row>
    <row r="97" spans="1:6" x14ac:dyDescent="0.2">
      <c r="A97" t="str">
        <f>$A$12</f>
        <v>Construction</v>
      </c>
      <c r="B97" s="27">
        <f t="shared" si="11"/>
        <v>4.5280000000000236</v>
      </c>
      <c r="C97" s="27">
        <f t="shared" si="12"/>
        <v>-0.68200000000002348</v>
      </c>
      <c r="D97" s="27">
        <f t="shared" si="11"/>
        <v>-0.30699999999998084</v>
      </c>
      <c r="E97" s="27">
        <f t="shared" si="11"/>
        <v>0.15700000000008885</v>
      </c>
      <c r="F97" s="27">
        <f t="shared" si="13"/>
        <v>-0.149999999999892</v>
      </c>
    </row>
    <row r="98" spans="1:6" x14ac:dyDescent="0.2">
      <c r="A98" t="str">
        <f>$A$13</f>
        <v>Wholesale and retail trade</v>
      </c>
      <c r="B98" s="27">
        <f t="shared" si="11"/>
        <v>9.4589999999998895</v>
      </c>
      <c r="C98" s="27">
        <f t="shared" si="12"/>
        <v>-3.9150000000003047</v>
      </c>
      <c r="D98" s="27">
        <f t="shared" si="11"/>
        <v>0.99500000000016087</v>
      </c>
      <c r="E98" s="27">
        <f t="shared" si="11"/>
        <v>1.3559999999999519</v>
      </c>
      <c r="F98" s="27">
        <f t="shared" si="13"/>
        <v>2.3510000000001128</v>
      </c>
    </row>
    <row r="99" spans="1:6" x14ac:dyDescent="0.2">
      <c r="A99" t="str">
        <f>$A$14</f>
        <v>Transport and storage</v>
      </c>
      <c r="B99" s="27">
        <f t="shared" si="11"/>
        <v>4.2530000000000356</v>
      </c>
      <c r="C99" s="27">
        <f t="shared" si="12"/>
        <v>5.2999999999848058E-2</v>
      </c>
      <c r="D99" s="27">
        <f t="shared" si="11"/>
        <v>1.9150000000002052</v>
      </c>
      <c r="E99" s="27">
        <f t="shared" si="11"/>
        <v>0.77100000000005764</v>
      </c>
      <c r="F99" s="27">
        <f t="shared" si="13"/>
        <v>2.6860000000002628</v>
      </c>
    </row>
    <row r="100" spans="1:6" x14ac:dyDescent="0.2">
      <c r="A100" t="str">
        <f>$A$15</f>
        <v>Accommodation and food</v>
      </c>
      <c r="B100" s="27">
        <f t="shared" si="11"/>
        <v>-1.9339999999998909</v>
      </c>
      <c r="C100" s="27">
        <f t="shared" si="12"/>
        <v>-0.69600000000006901</v>
      </c>
      <c r="D100" s="27">
        <f t="shared" si="11"/>
        <v>3.1080000000000112</v>
      </c>
      <c r="E100" s="27">
        <f t="shared" si="11"/>
        <v>8.0369999999999351</v>
      </c>
      <c r="F100" s="27">
        <f t="shared" si="13"/>
        <v>11.144999999999946</v>
      </c>
    </row>
    <row r="101" spans="1:6" x14ac:dyDescent="0.2">
      <c r="A101" t="str">
        <f>$A$16</f>
        <v>Media</v>
      </c>
      <c r="B101" s="27">
        <f t="shared" si="11"/>
        <v>0.46900000000000031</v>
      </c>
      <c r="C101" s="27">
        <f t="shared" si="12"/>
        <v>-0.42400000000000304</v>
      </c>
      <c r="D101" s="27">
        <f t="shared" si="11"/>
        <v>-1.6000000000004455E-2</v>
      </c>
      <c r="E101" s="27">
        <f t="shared" si="11"/>
        <v>5.5000000000003268E-2</v>
      </c>
      <c r="F101" s="27">
        <f t="shared" si="13"/>
        <v>3.8999999999998813E-2</v>
      </c>
    </row>
    <row r="102" spans="1:6" x14ac:dyDescent="0.2">
      <c r="A102" t="str">
        <f>$A$17</f>
        <v>Information technology</v>
      </c>
      <c r="B102" s="27">
        <f t="shared" si="11"/>
        <v>-2.5730000000000413</v>
      </c>
      <c r="C102" s="27">
        <f t="shared" si="12"/>
        <v>-1.8879999999999608</v>
      </c>
      <c r="D102" s="27">
        <f t="shared" si="11"/>
        <v>0.99600000000000044</v>
      </c>
      <c r="E102" s="27">
        <f t="shared" si="11"/>
        <v>1.1829999999999501</v>
      </c>
      <c r="F102" s="27">
        <f t="shared" si="13"/>
        <v>2.1789999999999505</v>
      </c>
    </row>
    <row r="103" spans="1:6" x14ac:dyDescent="0.2">
      <c r="A103" t="str">
        <f>$A$18</f>
        <v>Finance and insurance</v>
      </c>
      <c r="B103" s="27">
        <f t="shared" si="11"/>
        <v>4.6989999999999448</v>
      </c>
      <c r="C103" s="27">
        <f t="shared" si="12"/>
        <v>-1.2819999999998934</v>
      </c>
      <c r="D103" s="27">
        <f t="shared" si="11"/>
        <v>0.11699999999997956</v>
      </c>
      <c r="E103" s="27">
        <f t="shared" si="11"/>
        <v>-0.68900000000005335</v>
      </c>
      <c r="F103" s="27">
        <f t="shared" si="13"/>
        <v>-0.57200000000007378</v>
      </c>
    </row>
    <row r="104" spans="1:6" x14ac:dyDescent="0.2">
      <c r="A104" t="str">
        <f>$A$19</f>
        <v>Real estate</v>
      </c>
      <c r="B104" s="27">
        <f t="shared" si="11"/>
        <v>-0.45399999999999885</v>
      </c>
      <c r="C104" s="27">
        <f t="shared" si="12"/>
        <v>-7.1000000000015717E-2</v>
      </c>
      <c r="D104" s="27">
        <f t="shared" si="11"/>
        <v>0.20700000000002383</v>
      </c>
      <c r="E104" s="27">
        <f t="shared" si="11"/>
        <v>1.1820000000000057</v>
      </c>
      <c r="F104" s="27">
        <f t="shared" si="13"/>
        <v>1.3890000000000295</v>
      </c>
    </row>
    <row r="105" spans="1:6" x14ac:dyDescent="0.2">
      <c r="A105" t="str">
        <f>$A$20</f>
        <v>Professional services</v>
      </c>
      <c r="B105" s="27">
        <f t="shared" si="11"/>
        <v>8.4720000000003211</v>
      </c>
      <c r="C105" s="27">
        <f t="shared" si="12"/>
        <v>3.9859999999996845</v>
      </c>
      <c r="D105" s="27">
        <f t="shared" si="11"/>
        <v>3.024000000000143</v>
      </c>
      <c r="E105" s="27">
        <f t="shared" si="11"/>
        <v>4.0049999999998107</v>
      </c>
      <c r="F105" s="27">
        <f t="shared" si="13"/>
        <v>7.0289999999999537</v>
      </c>
    </row>
    <row r="106" spans="1:6" x14ac:dyDescent="0.2">
      <c r="A106" s="10" t="str">
        <f>$A$21</f>
        <v>Support services</v>
      </c>
      <c r="B106" s="27">
        <f t="shared" ref="B106:B111" si="14">C21-B21</f>
        <v>-1.8130000000002013</v>
      </c>
      <c r="C106" s="27">
        <f t="shared" ref="C106:C111" si="15">D21-C21</f>
        <v>-5.9579999999997781</v>
      </c>
      <c r="D106" s="27">
        <f t="shared" ref="D106:D111" si="16">E21-D21</f>
        <v>2.3449999999999136</v>
      </c>
      <c r="E106" s="27">
        <f t="shared" ref="E106:E111" si="17">F21-E21</f>
        <v>3.2460000000000377</v>
      </c>
      <c r="F106" s="27">
        <f t="shared" si="13"/>
        <v>5.5909999999999513</v>
      </c>
    </row>
    <row r="107" spans="1:6" x14ac:dyDescent="0.2">
      <c r="A107" s="10" t="str">
        <f>$A$22</f>
        <v>Public admin. and defence</v>
      </c>
      <c r="B107" s="27">
        <f t="shared" si="14"/>
        <v>-0.65200000000002589</v>
      </c>
      <c r="C107" s="27">
        <f t="shared" si="15"/>
        <v>0.66600000000003767</v>
      </c>
      <c r="D107" s="27">
        <f t="shared" si="16"/>
        <v>-0.35700000000000287</v>
      </c>
      <c r="E107" s="27">
        <f t="shared" si="17"/>
        <v>0.34599999999996633</v>
      </c>
      <c r="F107" s="27">
        <f t="shared" si="13"/>
        <v>-1.1000000000036536E-2</v>
      </c>
    </row>
    <row r="108" spans="1:6" x14ac:dyDescent="0.2">
      <c r="A108" s="10" t="str">
        <f>$A$23</f>
        <v>Education</v>
      </c>
      <c r="B108" s="27">
        <f t="shared" si="14"/>
        <v>-3.9679999999999964</v>
      </c>
      <c r="C108" s="27">
        <f t="shared" si="15"/>
        <v>1.0159999999999343</v>
      </c>
      <c r="D108" s="27">
        <f t="shared" si="16"/>
        <v>2.8939999999999557</v>
      </c>
      <c r="E108" s="27">
        <f t="shared" si="17"/>
        <v>3.6259999999999337</v>
      </c>
      <c r="F108" s="27">
        <f t="shared" si="13"/>
        <v>6.5199999999998894</v>
      </c>
    </row>
    <row r="109" spans="1:6" x14ac:dyDescent="0.2">
      <c r="A109" s="10" t="str">
        <f>$A$24</f>
        <v>Health and social work</v>
      </c>
      <c r="B109" s="27">
        <f t="shared" si="14"/>
        <v>1.0680000000000618</v>
      </c>
      <c r="C109" s="27">
        <f t="shared" si="15"/>
        <v>1.5000000000000071</v>
      </c>
      <c r="D109" s="27">
        <f t="shared" si="16"/>
        <v>6.8939999999999273</v>
      </c>
      <c r="E109" s="27">
        <f t="shared" si="17"/>
        <v>8.9069999999999112</v>
      </c>
      <c r="F109" s="27">
        <f t="shared" si="13"/>
        <v>15.800999999999839</v>
      </c>
    </row>
    <row r="110" spans="1:6" x14ac:dyDescent="0.2">
      <c r="A110" s="10" t="str">
        <f>$A$25</f>
        <v>Arts and entertainment</v>
      </c>
      <c r="B110" s="27">
        <f t="shared" si="14"/>
        <v>2.4649999999999945</v>
      </c>
      <c r="C110" s="27">
        <f t="shared" si="15"/>
        <v>-1.1620000000000257</v>
      </c>
      <c r="D110" s="27">
        <f t="shared" si="16"/>
        <v>-0.82699999999998042</v>
      </c>
      <c r="E110" s="27">
        <f t="shared" si="17"/>
        <v>0.82100000000001394</v>
      </c>
      <c r="F110" s="27">
        <f t="shared" si="13"/>
        <v>-5.9999999999664766E-3</v>
      </c>
    </row>
    <row r="111" spans="1:6" x14ac:dyDescent="0.2">
      <c r="A111" s="10" t="str">
        <f>$A$26</f>
        <v>Other services</v>
      </c>
      <c r="B111" s="27">
        <f t="shared" si="14"/>
        <v>-2.0109999999999779</v>
      </c>
      <c r="C111" s="27">
        <f t="shared" si="15"/>
        <v>-0.56399999999997696</v>
      </c>
      <c r="D111" s="27">
        <f t="shared" si="16"/>
        <v>-0.26300000000002832</v>
      </c>
      <c r="E111" s="27">
        <f t="shared" si="17"/>
        <v>2.7999999999977376E-2</v>
      </c>
      <c r="F111" s="27">
        <f t="shared" si="13"/>
        <v>-0.23500000000005095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28.219000000000051</v>
      </c>
      <c r="C113" s="29">
        <f>D28-C28</f>
        <v>-12.493000000000507</v>
      </c>
      <c r="D113" s="29">
        <f>E28-D28</f>
        <v>20.608000000000402</v>
      </c>
      <c r="E113" s="29">
        <f>F28-E28</f>
        <v>30.765999999999394</v>
      </c>
      <c r="F113" s="29">
        <f>F28-D28</f>
        <v>51.373999999999796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Cheshire and Warrington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11.057000000000009</v>
      </c>
      <c r="C7" s="31">
        <f>'Ind T1'!C7</f>
        <v>12.351000000000003</v>
      </c>
      <c r="D7" s="31">
        <f>'Ind T1'!D7</f>
        <v>11.713000000000028</v>
      </c>
      <c r="E7" s="31">
        <f>'Ind T1'!E7</f>
        <v>11.826000000000015</v>
      </c>
      <c r="F7" s="31">
        <f>'Ind T1'!F7</f>
        <v>11.946999999999976</v>
      </c>
      <c r="H7" s="31">
        <f>C7-B7</f>
        <v>1.2939999999999934</v>
      </c>
      <c r="I7" s="31">
        <f>D7-C7</f>
        <v>-0.63799999999997503</v>
      </c>
      <c r="J7" s="31">
        <f>E7-D7</f>
        <v>0.11299999999998711</v>
      </c>
      <c r="K7" s="31">
        <f>F7-E7</f>
        <v>0.12099999999996136</v>
      </c>
      <c r="L7" s="31">
        <f>F7-D7</f>
        <v>0.23399999999994847</v>
      </c>
    </row>
    <row r="8" spans="1:12" x14ac:dyDescent="0.2">
      <c r="A8" t="str">
        <f>'Ind T2'!A5</f>
        <v>Agriculture</v>
      </c>
      <c r="B8" s="32">
        <f>'Ind T2'!B5</f>
        <v>4.7970000000000148</v>
      </c>
      <c r="C8" s="32">
        <f>'Ind T2'!C5</f>
        <v>5.3100000000000014</v>
      </c>
      <c r="D8" s="32">
        <f>'Ind T2'!D5</f>
        <v>5.2980000000000089</v>
      </c>
      <c r="E8" s="32">
        <f>'Ind T2'!E5</f>
        <v>5.5110000000000028</v>
      </c>
      <c r="F8" s="32">
        <f>'Ind T2'!F5</f>
        <v>5.6849999999999863</v>
      </c>
      <c r="H8" s="11">
        <f t="shared" ref="H8:H40" si="0">C8-B8</f>
        <v>0.51299999999998658</v>
      </c>
      <c r="I8" s="31">
        <f t="shared" ref="I8:I38" si="1">D8-C8</f>
        <v>-1.1999999999992461E-2</v>
      </c>
      <c r="J8" s="11">
        <f t="shared" ref="J8:J38" si="2">E8-D8</f>
        <v>0.21299999999999386</v>
      </c>
      <c r="K8" s="11">
        <f t="shared" ref="K8:K38" si="3">F8-E8</f>
        <v>0.1739999999999835</v>
      </c>
      <c r="L8" s="31">
        <f t="shared" ref="L8:L40" si="4">F8-D8</f>
        <v>0.38699999999997736</v>
      </c>
    </row>
    <row r="9" spans="1:12" x14ac:dyDescent="0.2">
      <c r="A9" t="str">
        <f>'Ind T2'!A6</f>
        <v>Mining and quarrying</v>
      </c>
      <c r="B9" s="32">
        <f>'Ind T2'!B6</f>
        <v>0.47399999999999981</v>
      </c>
      <c r="C9" s="32">
        <f>'Ind T2'!C6</f>
        <v>0.75400000000000145</v>
      </c>
      <c r="D9" s="32">
        <f>'Ind T2'!D6</f>
        <v>0.6750000000000006</v>
      </c>
      <c r="E9" s="32">
        <f>'Ind T2'!E6</f>
        <v>0.52699999999999991</v>
      </c>
      <c r="F9" s="32">
        <f>'Ind T2'!F6</f>
        <v>0.3699999999999995</v>
      </c>
      <c r="H9" s="11">
        <f t="shared" si="0"/>
        <v>0.28000000000000164</v>
      </c>
      <c r="I9" s="31">
        <f t="shared" si="1"/>
        <v>-7.9000000000000847E-2</v>
      </c>
      <c r="J9" s="11">
        <f t="shared" si="2"/>
        <v>-0.14800000000000069</v>
      </c>
      <c r="K9" s="11">
        <f t="shared" si="3"/>
        <v>-0.15700000000000042</v>
      </c>
      <c r="L9" s="31">
        <f t="shared" si="4"/>
        <v>-0.3050000000000011</v>
      </c>
    </row>
    <row r="10" spans="1:12" x14ac:dyDescent="0.2">
      <c r="A10" t="str">
        <f>'Ind T2'!A10</f>
        <v>Electricity and gas</v>
      </c>
      <c r="B10" s="32">
        <f>'Ind T2'!B10</f>
        <v>1.8449999999999953</v>
      </c>
      <c r="C10" s="32">
        <f>'Ind T2'!C10</f>
        <v>1.7770000000000017</v>
      </c>
      <c r="D10" s="32">
        <f>'Ind T2'!D10</f>
        <v>1.6070000000000018</v>
      </c>
      <c r="E10" s="32">
        <f>'Ind T2'!E10</f>
        <v>1.5390000000000021</v>
      </c>
      <c r="F10" s="32">
        <f>'Ind T2'!F10</f>
        <v>1.4940000000000009</v>
      </c>
      <c r="H10" s="11">
        <f t="shared" si="0"/>
        <v>-6.7999999999993621E-2</v>
      </c>
      <c r="I10" s="31">
        <f t="shared" si="1"/>
        <v>-0.16999999999999993</v>
      </c>
      <c r="J10" s="11">
        <f t="shared" si="2"/>
        <v>-6.7999999999999616E-2</v>
      </c>
      <c r="K10" s="11">
        <f t="shared" si="3"/>
        <v>-4.5000000000001261E-2</v>
      </c>
      <c r="L10" s="31">
        <f t="shared" si="4"/>
        <v>-0.11300000000000088</v>
      </c>
    </row>
    <row r="11" spans="1:12" x14ac:dyDescent="0.2">
      <c r="A11" t="str">
        <f>'Ind T2'!A11</f>
        <v>Water and sewerage</v>
      </c>
      <c r="B11" s="32">
        <f>'Ind T2'!B11</f>
        <v>3.9409999999999998</v>
      </c>
      <c r="C11" s="32">
        <f>'Ind T2'!C11</f>
        <v>4.5099999999999989</v>
      </c>
      <c r="D11" s="32">
        <f>'Ind T2'!D11</f>
        <v>4.133000000000016</v>
      </c>
      <c r="E11" s="32">
        <f>'Ind T2'!E11</f>
        <v>4.2490000000000085</v>
      </c>
      <c r="F11" s="32">
        <f>'Ind T2'!F11</f>
        <v>4.3979999999999899</v>
      </c>
      <c r="H11" s="11">
        <f t="shared" ref="H11" si="5">C11-B11</f>
        <v>0.56899999999999906</v>
      </c>
      <c r="I11" s="31">
        <f t="shared" ref="I11" si="6">D11-C11</f>
        <v>-0.3769999999999829</v>
      </c>
      <c r="J11" s="11">
        <f t="shared" ref="J11" si="7">E11-D11</f>
        <v>0.11599999999999255</v>
      </c>
      <c r="K11" s="11">
        <f t="shared" ref="K11" si="8">F11-E11</f>
        <v>0.14899999999998137</v>
      </c>
      <c r="L11" s="31">
        <f t="shared" si="4"/>
        <v>0.26499999999997392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43.090000000000046</v>
      </c>
      <c r="C13" s="31">
        <f>'Ind T1'!C8</f>
        <v>48.006999999999984</v>
      </c>
      <c r="D13" s="31">
        <f>'Ind T1'!D8</f>
        <v>45.572999999999936</v>
      </c>
      <c r="E13" s="31">
        <f>'Ind T1'!E8</f>
        <v>45.343000000000025</v>
      </c>
      <c r="F13" s="31">
        <f>'Ind T1'!F8</f>
        <v>42.956999999999908</v>
      </c>
      <c r="H13" s="31">
        <f t="shared" si="0"/>
        <v>4.9169999999999376</v>
      </c>
      <c r="I13" s="31">
        <f t="shared" si="1"/>
        <v>-2.4340000000000472</v>
      </c>
      <c r="J13" s="31">
        <f t="shared" si="2"/>
        <v>-0.22999999999991161</v>
      </c>
      <c r="K13" s="31">
        <f t="shared" si="3"/>
        <v>-2.3860000000001165</v>
      </c>
      <c r="L13" s="31">
        <f t="shared" si="4"/>
        <v>-2.6160000000000281</v>
      </c>
    </row>
    <row r="14" spans="1:12" x14ac:dyDescent="0.2">
      <c r="A14" t="str">
        <f>'Ind T2'!A7</f>
        <v>Food drink and tobacco</v>
      </c>
      <c r="B14" s="32">
        <f>'Ind T2'!B7</f>
        <v>6.0409999999999924</v>
      </c>
      <c r="C14" s="32">
        <f>'Ind T2'!C7</f>
        <v>6.1919999999999966</v>
      </c>
      <c r="D14" s="32">
        <f>'Ind T2'!D7</f>
        <v>6.1139999999999954</v>
      </c>
      <c r="E14" s="32">
        <f>'Ind T2'!E7</f>
        <v>6.0100000000000007</v>
      </c>
      <c r="F14" s="32">
        <f>'Ind T2'!F7</f>
        <v>5.5539999999999887</v>
      </c>
      <c r="H14" s="11">
        <f t="shared" si="0"/>
        <v>0.15100000000000424</v>
      </c>
      <c r="I14" s="31">
        <f t="shared" si="1"/>
        <v>-7.800000000000118E-2</v>
      </c>
      <c r="J14" s="11">
        <f t="shared" si="2"/>
        <v>-0.10399999999999476</v>
      </c>
      <c r="K14" s="11">
        <f t="shared" si="3"/>
        <v>-0.45600000000001195</v>
      </c>
      <c r="L14" s="31">
        <f t="shared" si="4"/>
        <v>-0.56000000000000671</v>
      </c>
    </row>
    <row r="15" spans="1:12" x14ac:dyDescent="0.2">
      <c r="A15" t="str">
        <f>'Ind T2'!A8</f>
        <v>Engineering</v>
      </c>
      <c r="B15" s="32">
        <f>'Ind T2'!B8</f>
        <v>4.9870000000000001</v>
      </c>
      <c r="C15" s="32">
        <f>'Ind T2'!C8</f>
        <v>5.4120000000000017</v>
      </c>
      <c r="D15" s="32">
        <f>'Ind T2'!D8</f>
        <v>5.1819999999999942</v>
      </c>
      <c r="E15" s="32">
        <f>'Ind T2'!E8</f>
        <v>5.5609999999999902</v>
      </c>
      <c r="F15" s="32">
        <f>'Ind T2'!F8</f>
        <v>5.4819999999999887</v>
      </c>
      <c r="H15" s="11">
        <f t="shared" si="0"/>
        <v>0.4250000000000016</v>
      </c>
      <c r="I15" s="31">
        <f t="shared" si="1"/>
        <v>-0.23000000000000753</v>
      </c>
      <c r="J15" s="11">
        <f t="shared" si="2"/>
        <v>0.37899999999999601</v>
      </c>
      <c r="K15" s="11">
        <f t="shared" si="3"/>
        <v>-7.9000000000001513E-2</v>
      </c>
      <c r="L15" s="31">
        <f t="shared" si="4"/>
        <v>0.29999999999999449</v>
      </c>
    </row>
    <row r="16" spans="1:12" x14ac:dyDescent="0.2">
      <c r="A16" t="str">
        <f>'Ind T2'!A9</f>
        <v>Rest of manufacturing</v>
      </c>
      <c r="B16" s="32">
        <f>'Ind T2'!B9</f>
        <v>32.062000000000054</v>
      </c>
      <c r="C16" s="32">
        <f>'Ind T2'!C9</f>
        <v>36.402999999999984</v>
      </c>
      <c r="D16" s="32">
        <f>'Ind T2'!D9</f>
        <v>34.276999999999944</v>
      </c>
      <c r="E16" s="32">
        <f>'Ind T2'!E9</f>
        <v>33.772000000000034</v>
      </c>
      <c r="F16" s="32">
        <f>'Ind T2'!F9</f>
        <v>31.920999999999935</v>
      </c>
      <c r="H16" s="11">
        <f t="shared" si="0"/>
        <v>4.34099999999993</v>
      </c>
      <c r="I16" s="31">
        <f t="shared" si="1"/>
        <v>-2.1260000000000403</v>
      </c>
      <c r="J16" s="11">
        <f t="shared" si="2"/>
        <v>-0.50499999999991019</v>
      </c>
      <c r="K16" s="11">
        <f t="shared" si="3"/>
        <v>-1.8510000000000986</v>
      </c>
      <c r="L16" s="31">
        <f t="shared" si="4"/>
        <v>-2.3560000000000088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29.030999999999917</v>
      </c>
      <c r="C18" s="31">
        <f>'Ind T1'!C9</f>
        <v>33.558999999999941</v>
      </c>
      <c r="D18" s="31">
        <f>'Ind T1'!D9</f>
        <v>32.876999999999917</v>
      </c>
      <c r="E18" s="31">
        <f>'Ind T1'!E9</f>
        <v>32.569999999999936</v>
      </c>
      <c r="F18" s="31">
        <f>'Ind T1'!F9</f>
        <v>32.727000000000025</v>
      </c>
      <c r="H18" s="31">
        <f t="shared" si="0"/>
        <v>4.5280000000000236</v>
      </c>
      <c r="I18" s="31">
        <f t="shared" si="1"/>
        <v>-0.68200000000002348</v>
      </c>
      <c r="J18" s="31">
        <f t="shared" si="2"/>
        <v>-0.30699999999998084</v>
      </c>
      <c r="K18" s="31">
        <f t="shared" si="3"/>
        <v>0.15700000000008885</v>
      </c>
      <c r="L18" s="31">
        <f t="shared" si="4"/>
        <v>-0.149999999999892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148.99500000000012</v>
      </c>
      <c r="C20" s="31">
        <f>'Ind T1'!C10</f>
        <v>160.77300000000017</v>
      </c>
      <c r="D20" s="31">
        <f>'Ind T1'!D10</f>
        <v>156.21499999999963</v>
      </c>
      <c r="E20" s="31">
        <f>'Ind T1'!E10</f>
        <v>162.233</v>
      </c>
      <c r="F20" s="31">
        <f>'Ind T1'!F10</f>
        <v>172.39699999999996</v>
      </c>
      <c r="H20" s="31">
        <f t="shared" si="0"/>
        <v>11.778000000000048</v>
      </c>
      <c r="I20" s="31">
        <f t="shared" si="1"/>
        <v>-4.5580000000005327</v>
      </c>
      <c r="J20" s="31">
        <f t="shared" si="2"/>
        <v>6.0180000000003702</v>
      </c>
      <c r="K20" s="31">
        <f t="shared" si="3"/>
        <v>10.163999999999959</v>
      </c>
      <c r="L20" s="31">
        <f t="shared" si="4"/>
        <v>16.182000000000329</v>
      </c>
    </row>
    <row r="21" spans="1:12" x14ac:dyDescent="0.2">
      <c r="A21" s="10" t="str">
        <f>'Ind T2'!A13</f>
        <v>Wholesale and retail trade</v>
      </c>
      <c r="B21" s="32">
        <f>'Ind T2'!B13</f>
        <v>83.062000000000182</v>
      </c>
      <c r="C21" s="32">
        <f>'Ind T2'!C13</f>
        <v>92.521000000000072</v>
      </c>
      <c r="D21" s="32">
        <f>'Ind T2'!D13</f>
        <v>88.605999999999767</v>
      </c>
      <c r="E21" s="32">
        <f>'Ind T2'!E13</f>
        <v>89.600999999999928</v>
      </c>
      <c r="F21" s="32">
        <f>'Ind T2'!F13</f>
        <v>90.95699999999988</v>
      </c>
      <c r="H21" s="11">
        <f t="shared" si="0"/>
        <v>9.4589999999998895</v>
      </c>
      <c r="I21" s="31">
        <f t="shared" si="1"/>
        <v>-3.9150000000003047</v>
      </c>
      <c r="J21" s="11">
        <f t="shared" si="2"/>
        <v>0.99500000000016087</v>
      </c>
      <c r="K21" s="11">
        <f t="shared" si="3"/>
        <v>1.3559999999999519</v>
      </c>
      <c r="L21" s="31">
        <f t="shared" si="4"/>
        <v>2.3510000000001128</v>
      </c>
    </row>
    <row r="22" spans="1:12" x14ac:dyDescent="0.2">
      <c r="A22" s="10" t="str">
        <f>'Ind T2'!A14</f>
        <v>Transport and storage</v>
      </c>
      <c r="B22" s="32">
        <f>'Ind T2'!B14</f>
        <v>26.680999999999983</v>
      </c>
      <c r="C22" s="32">
        <f>'Ind T2'!C14</f>
        <v>30.934000000000019</v>
      </c>
      <c r="D22" s="32">
        <f>'Ind T2'!D14</f>
        <v>30.986999999999867</v>
      </c>
      <c r="E22" s="32">
        <f>'Ind T2'!E14</f>
        <v>32.902000000000072</v>
      </c>
      <c r="F22" s="32">
        <f>'Ind T2'!F14</f>
        <v>33.67300000000013</v>
      </c>
      <c r="H22" s="11">
        <f t="shared" si="0"/>
        <v>4.2530000000000356</v>
      </c>
      <c r="I22" s="31">
        <f t="shared" si="1"/>
        <v>5.2999999999848058E-2</v>
      </c>
      <c r="J22" s="11">
        <f t="shared" si="2"/>
        <v>1.9150000000002052</v>
      </c>
      <c r="K22" s="11">
        <f t="shared" si="3"/>
        <v>0.77100000000005764</v>
      </c>
      <c r="L22" s="31">
        <f t="shared" si="4"/>
        <v>2.6860000000002628</v>
      </c>
    </row>
    <row r="23" spans="1:12" x14ac:dyDescent="0.2">
      <c r="A23" s="10" t="str">
        <f>'Ind T2'!A15</f>
        <v>Accommodation and food</v>
      </c>
      <c r="B23" s="32">
        <f>'Ind T2'!B15</f>
        <v>39.25199999999996</v>
      </c>
      <c r="C23" s="32">
        <f>'Ind T2'!C15</f>
        <v>37.318000000000069</v>
      </c>
      <c r="D23" s="32">
        <f>'Ind T2'!D15</f>
        <v>36.622</v>
      </c>
      <c r="E23" s="32">
        <f>'Ind T2'!E15</f>
        <v>39.730000000000011</v>
      </c>
      <c r="F23" s="32">
        <f>'Ind T2'!F15</f>
        <v>47.766999999999946</v>
      </c>
      <c r="H23" s="11">
        <f t="shared" si="0"/>
        <v>-1.9339999999998909</v>
      </c>
      <c r="I23" s="31">
        <f t="shared" si="1"/>
        <v>-0.69600000000006901</v>
      </c>
      <c r="J23" s="11">
        <f t="shared" si="2"/>
        <v>3.1080000000000112</v>
      </c>
      <c r="K23" s="11">
        <f t="shared" si="3"/>
        <v>8.0369999999999351</v>
      </c>
      <c r="L23" s="31">
        <f t="shared" si="4"/>
        <v>11.144999999999946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185.44000000000011</v>
      </c>
      <c r="C25" s="31">
        <f>'Ind T1'!C11</f>
        <v>194.69400000000019</v>
      </c>
      <c r="D25" s="31">
        <f>'Ind T1'!D11</f>
        <v>187.33100000000019</v>
      </c>
      <c r="E25" s="31">
        <f>'Ind T1'!E11</f>
        <v>192.91400000000024</v>
      </c>
      <c r="F25" s="31">
        <f>'Ind T1'!F11</f>
        <v>202.745</v>
      </c>
      <c r="H25" s="31">
        <f t="shared" si="0"/>
        <v>9.2540000000000759</v>
      </c>
      <c r="I25" s="31">
        <f t="shared" si="1"/>
        <v>-7.3629999999999995</v>
      </c>
      <c r="J25" s="31">
        <f t="shared" si="2"/>
        <v>5.5830000000000553</v>
      </c>
      <c r="K25" s="31">
        <f t="shared" si="3"/>
        <v>9.8309999999997615</v>
      </c>
      <c r="L25" s="31">
        <f t="shared" si="4"/>
        <v>15.413999999999817</v>
      </c>
    </row>
    <row r="26" spans="1:12" x14ac:dyDescent="0.2">
      <c r="A26" s="10" t="str">
        <f>'Ind T2'!A16</f>
        <v>Media</v>
      </c>
      <c r="B26" s="11">
        <f>'Ind T2'!B16</f>
        <v>2.971000000000005</v>
      </c>
      <c r="C26" s="11">
        <f>'Ind T2'!C16</f>
        <v>3.4400000000000053</v>
      </c>
      <c r="D26" s="11">
        <f>'Ind T2'!D16</f>
        <v>3.0160000000000022</v>
      </c>
      <c r="E26" s="11">
        <f>'Ind T2'!E16</f>
        <v>2.9999999999999978</v>
      </c>
      <c r="F26" s="11">
        <f>'Ind T2'!F16</f>
        <v>3.055000000000001</v>
      </c>
      <c r="H26" s="11">
        <f t="shared" si="0"/>
        <v>0.46900000000000031</v>
      </c>
      <c r="I26" s="31">
        <f t="shared" si="1"/>
        <v>-0.42400000000000304</v>
      </c>
      <c r="J26" s="11">
        <f t="shared" si="2"/>
        <v>-1.6000000000004455E-2</v>
      </c>
      <c r="K26" s="11">
        <f t="shared" si="3"/>
        <v>5.5000000000003268E-2</v>
      </c>
      <c r="L26" s="31">
        <f t="shared" si="4"/>
        <v>3.8999999999998813E-2</v>
      </c>
    </row>
    <row r="27" spans="1:12" x14ac:dyDescent="0.2">
      <c r="A27" s="10" t="str">
        <f>'Ind T2'!A17</f>
        <v>Information technology</v>
      </c>
      <c r="B27" s="11">
        <f>'Ind T2'!B17</f>
        <v>16.882000000000016</v>
      </c>
      <c r="C27" s="11">
        <f>'Ind T2'!C17</f>
        <v>14.308999999999974</v>
      </c>
      <c r="D27" s="11">
        <f>'Ind T2'!D17</f>
        <v>12.421000000000014</v>
      </c>
      <c r="E27" s="11">
        <f>'Ind T2'!E17</f>
        <v>13.417000000000014</v>
      </c>
      <c r="F27" s="11">
        <f>'Ind T2'!F17</f>
        <v>14.599999999999964</v>
      </c>
      <c r="H27" s="11">
        <f t="shared" si="0"/>
        <v>-2.5730000000000413</v>
      </c>
      <c r="I27" s="31">
        <f t="shared" si="1"/>
        <v>-1.8879999999999608</v>
      </c>
      <c r="J27" s="11">
        <f t="shared" si="2"/>
        <v>0.99600000000000044</v>
      </c>
      <c r="K27" s="11">
        <f t="shared" si="3"/>
        <v>1.1829999999999501</v>
      </c>
      <c r="L27" s="31">
        <f t="shared" si="4"/>
        <v>2.1789999999999505</v>
      </c>
    </row>
    <row r="28" spans="1:12" x14ac:dyDescent="0.2">
      <c r="A28" s="10" t="str">
        <f>'Ind T2'!A18</f>
        <v>Finance and insurance</v>
      </c>
      <c r="B28" s="11">
        <f>'Ind T2'!B18</f>
        <v>18.200999999999997</v>
      </c>
      <c r="C28" s="11">
        <f>'Ind T2'!C18</f>
        <v>22.899999999999942</v>
      </c>
      <c r="D28" s="11">
        <f>'Ind T2'!D18</f>
        <v>21.618000000000048</v>
      </c>
      <c r="E28" s="11">
        <f>'Ind T2'!E18</f>
        <v>21.735000000000028</v>
      </c>
      <c r="F28" s="11">
        <f>'Ind T2'!F18</f>
        <v>21.045999999999975</v>
      </c>
      <c r="H28" s="11">
        <f t="shared" si="0"/>
        <v>4.6989999999999448</v>
      </c>
      <c r="I28" s="31">
        <f t="shared" si="1"/>
        <v>-1.2819999999998934</v>
      </c>
      <c r="J28" s="11">
        <f t="shared" si="2"/>
        <v>0.11699999999997956</v>
      </c>
      <c r="K28" s="11">
        <f t="shared" si="3"/>
        <v>-0.68900000000005335</v>
      </c>
      <c r="L28" s="31">
        <f t="shared" si="4"/>
        <v>-0.57200000000007378</v>
      </c>
    </row>
    <row r="29" spans="1:12" x14ac:dyDescent="0.2">
      <c r="A29" s="10" t="str">
        <f>'Ind T2'!A19</f>
        <v>Real estate</v>
      </c>
      <c r="B29" s="11">
        <f>'Ind T2'!B19</f>
        <v>8.4449999999999967</v>
      </c>
      <c r="C29" s="11">
        <f>'Ind T2'!C19</f>
        <v>7.9909999999999979</v>
      </c>
      <c r="D29" s="11">
        <f>'Ind T2'!D19</f>
        <v>7.9199999999999822</v>
      </c>
      <c r="E29" s="11">
        <f>'Ind T2'!E19</f>
        <v>8.127000000000006</v>
      </c>
      <c r="F29" s="11">
        <f>'Ind T2'!F19</f>
        <v>9.3090000000000117</v>
      </c>
      <c r="H29" s="11">
        <f t="shared" ref="H29:H31" si="9">C29-B29</f>
        <v>-0.45399999999999885</v>
      </c>
      <c r="I29" s="31">
        <f t="shared" ref="I29:I31" si="10">D29-C29</f>
        <v>-7.1000000000015717E-2</v>
      </c>
      <c r="J29" s="11">
        <f t="shared" ref="J29:J31" si="11">E29-D29</f>
        <v>0.20700000000002383</v>
      </c>
      <c r="K29" s="11">
        <f t="shared" ref="K29:K31" si="12">F29-E29</f>
        <v>1.1820000000000057</v>
      </c>
      <c r="L29" s="31">
        <f t="shared" si="4"/>
        <v>1.3890000000000295</v>
      </c>
    </row>
    <row r="30" spans="1:12" x14ac:dyDescent="0.2">
      <c r="A30" s="10" t="str">
        <f>'Ind T2'!A20</f>
        <v>Professional services</v>
      </c>
      <c r="B30" s="11">
        <f>'Ind T2'!B20</f>
        <v>53.45900000000001</v>
      </c>
      <c r="C30" s="11">
        <f>'Ind T2'!C20</f>
        <v>61.931000000000331</v>
      </c>
      <c r="D30" s="11">
        <f>'Ind T2'!D20</f>
        <v>65.917000000000016</v>
      </c>
      <c r="E30" s="11">
        <f>'Ind T2'!E20</f>
        <v>68.941000000000159</v>
      </c>
      <c r="F30" s="11">
        <f>'Ind T2'!F20</f>
        <v>72.94599999999997</v>
      </c>
      <c r="H30" s="11">
        <f t="shared" si="9"/>
        <v>8.4720000000003211</v>
      </c>
      <c r="I30" s="31">
        <f t="shared" si="10"/>
        <v>3.9859999999996845</v>
      </c>
      <c r="J30" s="11">
        <f t="shared" si="11"/>
        <v>3.024000000000143</v>
      </c>
      <c r="K30" s="11">
        <f t="shared" si="12"/>
        <v>4.0049999999998107</v>
      </c>
      <c r="L30" s="31">
        <f t="shared" si="4"/>
        <v>7.0289999999999537</v>
      </c>
    </row>
    <row r="31" spans="1:12" x14ac:dyDescent="0.2">
      <c r="A31" s="10" t="str">
        <f>'Ind T2'!A21</f>
        <v>Support services</v>
      </c>
      <c r="B31" s="11">
        <f>'Ind T2'!B21</f>
        <v>54.698000000000107</v>
      </c>
      <c r="C31" s="11">
        <f>'Ind T2'!C21</f>
        <v>52.884999999999906</v>
      </c>
      <c r="D31" s="11">
        <f>'Ind T2'!D21</f>
        <v>46.927000000000127</v>
      </c>
      <c r="E31" s="11">
        <f>'Ind T2'!E21</f>
        <v>49.272000000000041</v>
      </c>
      <c r="F31" s="11">
        <f>'Ind T2'!F21</f>
        <v>52.518000000000079</v>
      </c>
      <c r="H31" s="11">
        <f t="shared" si="9"/>
        <v>-1.8130000000002013</v>
      </c>
      <c r="I31" s="31">
        <f t="shared" si="10"/>
        <v>-5.9579999999997781</v>
      </c>
      <c r="J31" s="11">
        <f t="shared" si="11"/>
        <v>2.3449999999999136</v>
      </c>
      <c r="K31" s="11">
        <f t="shared" si="12"/>
        <v>3.2460000000000377</v>
      </c>
      <c r="L31" s="31">
        <f t="shared" si="4"/>
        <v>5.5909999999999513</v>
      </c>
    </row>
    <row r="32" spans="1:12" x14ac:dyDescent="0.2">
      <c r="A32" s="10" t="str">
        <f>'Ind T2'!A25</f>
        <v>Arts and entertainment</v>
      </c>
      <c r="B32" s="11">
        <f>'Ind T2'!B25</f>
        <v>13.607000000000012</v>
      </c>
      <c r="C32" s="11">
        <f>'Ind T2'!C25</f>
        <v>16.072000000000006</v>
      </c>
      <c r="D32" s="11">
        <f>'Ind T2'!D25</f>
        <v>14.909999999999981</v>
      </c>
      <c r="E32" s="11">
        <f>'Ind T2'!E25</f>
        <v>14.083</v>
      </c>
      <c r="F32" s="11">
        <f>'Ind T2'!F25</f>
        <v>14.904000000000014</v>
      </c>
      <c r="H32" s="11">
        <f t="shared" ref="H32" si="13">C32-B32</f>
        <v>2.4649999999999945</v>
      </c>
      <c r="I32" s="31">
        <f t="shared" ref="I32:I33" si="14">D32-C32</f>
        <v>-1.1620000000000257</v>
      </c>
      <c r="J32" s="11">
        <f t="shared" ref="J32:J33" si="15">E32-D32</f>
        <v>-0.82699999999998042</v>
      </c>
      <c r="K32" s="11">
        <f t="shared" ref="K32:K33" si="16">F32-E32</f>
        <v>0.82100000000001394</v>
      </c>
      <c r="L32" s="31">
        <f t="shared" si="4"/>
        <v>-5.9999999999664766E-3</v>
      </c>
    </row>
    <row r="33" spans="1:12" x14ac:dyDescent="0.2">
      <c r="A33" s="10" t="str">
        <f>'Ind T2'!A26</f>
        <v>Other services</v>
      </c>
      <c r="B33" s="11">
        <f>'Ind T2'!B26</f>
        <v>17.176999999999992</v>
      </c>
      <c r="C33" s="11">
        <f>'Ind T2'!C26</f>
        <v>15.166000000000015</v>
      </c>
      <c r="D33" s="11">
        <f>'Ind T2'!D26</f>
        <v>14.602000000000038</v>
      </c>
      <c r="E33" s="11">
        <f>'Ind T2'!E26</f>
        <v>14.339000000000009</v>
      </c>
      <c r="F33" s="11">
        <f>'Ind T2'!F26</f>
        <v>14.366999999999987</v>
      </c>
      <c r="H33" s="11">
        <f>C33-B33</f>
        <v>-2.0109999999999779</v>
      </c>
      <c r="I33" s="31">
        <f t="shared" si="14"/>
        <v>-0.56399999999997696</v>
      </c>
      <c r="J33" s="11">
        <f t="shared" si="15"/>
        <v>-0.26300000000002832</v>
      </c>
      <c r="K33" s="11">
        <f t="shared" si="16"/>
        <v>2.7999999999977376E-2</v>
      </c>
      <c r="L33" s="31">
        <f t="shared" si="4"/>
        <v>-0.23500000000005095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114.95700000000005</v>
      </c>
      <c r="C35" s="31">
        <f>'Ind T1'!C12</f>
        <v>111.40500000000009</v>
      </c>
      <c r="D35" s="31">
        <f>'Ind T1'!D12</f>
        <v>114.58700000000006</v>
      </c>
      <c r="E35" s="31">
        <f>'Ind T1'!E12</f>
        <v>124.01799999999994</v>
      </c>
      <c r="F35" s="31">
        <f>'Ind T1'!F12</f>
        <v>136.89699999999976</v>
      </c>
      <c r="H35" s="31">
        <f t="shared" si="0"/>
        <v>-3.5519999999999641</v>
      </c>
      <c r="I35" s="31">
        <f t="shared" si="1"/>
        <v>3.1819999999999737</v>
      </c>
      <c r="J35" s="31">
        <f t="shared" si="2"/>
        <v>9.4309999999998837</v>
      </c>
      <c r="K35" s="31">
        <f t="shared" si="3"/>
        <v>12.87899999999982</v>
      </c>
      <c r="L35" s="31">
        <f t="shared" si="4"/>
        <v>22.309999999999704</v>
      </c>
    </row>
    <row r="36" spans="1:12" x14ac:dyDescent="0.2">
      <c r="A36" s="10" t="str">
        <f>'Ind T2'!A22</f>
        <v>Public admin. and defence</v>
      </c>
      <c r="B36" s="32">
        <f>'Ind T2'!B22</f>
        <v>15.662000000000031</v>
      </c>
      <c r="C36" s="32">
        <f>'Ind T2'!C22</f>
        <v>15.010000000000005</v>
      </c>
      <c r="D36" s="32">
        <f>'Ind T2'!D22</f>
        <v>15.676000000000043</v>
      </c>
      <c r="E36" s="32">
        <f>'Ind T2'!E22</f>
        <v>15.31900000000004</v>
      </c>
      <c r="F36" s="32">
        <f>'Ind T2'!F22</f>
        <v>15.665000000000006</v>
      </c>
      <c r="H36" s="11">
        <f t="shared" si="0"/>
        <v>-0.65200000000002589</v>
      </c>
      <c r="I36" s="31">
        <f t="shared" si="1"/>
        <v>0.66600000000003767</v>
      </c>
      <c r="J36" s="11">
        <f t="shared" si="2"/>
        <v>-0.35700000000000287</v>
      </c>
      <c r="K36" s="11">
        <f t="shared" si="3"/>
        <v>0.34599999999996633</v>
      </c>
      <c r="L36" s="31">
        <f t="shared" si="4"/>
        <v>-1.1000000000036536E-2</v>
      </c>
    </row>
    <row r="37" spans="1:12" x14ac:dyDescent="0.2">
      <c r="A37" s="10" t="str">
        <f>'Ind T2'!A23</f>
        <v>Education</v>
      </c>
      <c r="B37" s="32">
        <f>'Ind T2'!B23</f>
        <v>38.397000000000034</v>
      </c>
      <c r="C37" s="32">
        <f>'Ind T2'!C23</f>
        <v>34.429000000000038</v>
      </c>
      <c r="D37" s="32">
        <f>'Ind T2'!D23</f>
        <v>35.444999999999972</v>
      </c>
      <c r="E37" s="32">
        <f>'Ind T2'!E23</f>
        <v>38.338999999999928</v>
      </c>
      <c r="F37" s="32">
        <f>'Ind T2'!F23</f>
        <v>41.964999999999861</v>
      </c>
      <c r="H37" s="11">
        <f t="shared" si="0"/>
        <v>-3.9679999999999964</v>
      </c>
      <c r="I37" s="31">
        <f t="shared" si="1"/>
        <v>1.0159999999999343</v>
      </c>
      <c r="J37" s="11">
        <f t="shared" si="2"/>
        <v>2.8939999999999557</v>
      </c>
      <c r="K37" s="11">
        <f t="shared" si="3"/>
        <v>3.6259999999999337</v>
      </c>
      <c r="L37" s="31">
        <f t="shared" si="4"/>
        <v>6.5199999999998894</v>
      </c>
    </row>
    <row r="38" spans="1:12" x14ac:dyDescent="0.2">
      <c r="A38" s="10" t="str">
        <f>'Ind T2'!A24</f>
        <v>Health and social work</v>
      </c>
      <c r="B38" s="32">
        <f>'Ind T2'!B24</f>
        <v>60.897999999999975</v>
      </c>
      <c r="C38" s="32">
        <f>'Ind T2'!C24</f>
        <v>61.966000000000037</v>
      </c>
      <c r="D38" s="32">
        <f>'Ind T2'!D24</f>
        <v>63.466000000000044</v>
      </c>
      <c r="E38" s="32">
        <f>'Ind T2'!E24</f>
        <v>70.359999999999971</v>
      </c>
      <c r="F38" s="32">
        <f>'Ind T2'!F24</f>
        <v>79.266999999999882</v>
      </c>
      <c r="H38" s="11">
        <f t="shared" si="0"/>
        <v>1.0680000000000618</v>
      </c>
      <c r="I38" s="31">
        <f t="shared" si="1"/>
        <v>1.5000000000000071</v>
      </c>
      <c r="J38" s="11">
        <f t="shared" si="2"/>
        <v>6.8939999999999273</v>
      </c>
      <c r="K38" s="11">
        <f t="shared" si="3"/>
        <v>8.9069999999999112</v>
      </c>
      <c r="L38" s="31">
        <f t="shared" si="4"/>
        <v>15.800999999999839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532.57000000000016</v>
      </c>
      <c r="C40" s="33">
        <f>'Ind T1'!C14</f>
        <v>560.78900000000044</v>
      </c>
      <c r="D40" s="33">
        <f>'Ind T1'!D14</f>
        <v>548.29599999999982</v>
      </c>
      <c r="E40" s="33">
        <f>'Ind T1'!E14</f>
        <v>568.90400000000011</v>
      </c>
      <c r="F40" s="33">
        <f>'Ind T1'!F14</f>
        <v>599.66999999999962</v>
      </c>
      <c r="G40" s="24"/>
      <c r="H40" s="34">
        <f t="shared" si="0"/>
        <v>28.219000000000278</v>
      </c>
      <c r="I40" s="34">
        <f>D40-C40</f>
        <v>-12.49300000000062</v>
      </c>
      <c r="J40" s="34">
        <f>E40-D40</f>
        <v>20.608000000000288</v>
      </c>
      <c r="K40" s="34">
        <f>F40-E40</f>
        <v>30.765999999999508</v>
      </c>
      <c r="L40" s="205">
        <f t="shared" si="4"/>
        <v>51.373999999999796</v>
      </c>
    </row>
    <row r="44" spans="1:12" ht="15.75" x14ac:dyDescent="0.25">
      <c r="A44" s="19" t="str">
        <f>CONCATENATE(A1," (Continued)")</f>
        <v>Industry Table 4  Employment by Industry Group in Sector (SIC 2007), 2015-2035, Cheshire and Warrington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2.8054652956018611</v>
      </c>
      <c r="C50" s="44">
        <f t="shared" ref="B50:E54" si="17">IF(AND(D$5-C$5 &lt;&gt; 0,C7&lt;&gt;0,D7&lt;&gt;0),(EXP(LN(D7/C7)/(D$5-C$5))-1)*100,0)</f>
        <v>-5.1655736377619217</v>
      </c>
      <c r="D50" s="44">
        <f t="shared" si="17"/>
        <v>0.1922077088793106</v>
      </c>
      <c r="E50" s="44">
        <f t="shared" si="17"/>
        <v>0.10184886513138203</v>
      </c>
      <c r="F50" s="44">
        <f>IF(AND(F$5-D$5 &lt;&gt; 0,D7&lt;&gt;0,F7&lt;&gt;0),(EXP(LN(F7/D7)/(F$5-D$5))-1)*100,0)</f>
        <v>0.13195942157449014</v>
      </c>
      <c r="H50" s="44">
        <f>(B7/B$40)*100</f>
        <v>2.076159002572433</v>
      </c>
      <c r="I50" s="44">
        <f>(C7/C$40)*100</f>
        <v>2.2024326440069246</v>
      </c>
      <c r="J50" s="44">
        <f>(D7/D$40)*100</f>
        <v>2.136254869632467</v>
      </c>
      <c r="K50" s="44">
        <f>(E7/E$40)*100</f>
        <v>2.0787338461322142</v>
      </c>
      <c r="L50" s="44">
        <f>(F7/F$40)*100</f>
        <v>1.9922624109927098</v>
      </c>
    </row>
    <row r="51" spans="1:12" x14ac:dyDescent="0.2">
      <c r="A51" t="str">
        <f>A8</f>
        <v>Agriculture</v>
      </c>
      <c r="B51" s="40">
        <f t="shared" si="17"/>
        <v>2.572561394866657</v>
      </c>
      <c r="C51" s="44">
        <f t="shared" si="17"/>
        <v>-0.22598870056482756</v>
      </c>
      <c r="D51" s="40">
        <f t="shared" si="17"/>
        <v>0.79144961570025707</v>
      </c>
      <c r="E51" s="40">
        <f t="shared" si="17"/>
        <v>0.31133396363354215</v>
      </c>
      <c r="F51" s="44">
        <f t="shared" ref="F51:F83" si="18">IF(AND(F$5-D$5 &lt;&gt; 0,D8&lt;&gt;0,F8&lt;&gt;0),(EXP(LN(F8/D8)/(F$5-D$5))-1)*100,0)</f>
        <v>0.47111786263700495</v>
      </c>
      <c r="H51" s="40">
        <f t="shared" ref="H51:L54" si="19">(B8/B$7)*100</f>
        <v>43.384281450664837</v>
      </c>
      <c r="I51" s="40">
        <f t="shared" si="19"/>
        <v>42.992470245324263</v>
      </c>
      <c r="J51" s="40">
        <f t="shared" si="19"/>
        <v>45.231793733458517</v>
      </c>
      <c r="K51" s="40">
        <f t="shared" si="19"/>
        <v>46.600710299340406</v>
      </c>
      <c r="L51" s="40">
        <f t="shared" si="19"/>
        <v>47.585167824558447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12.304782489633382</v>
      </c>
      <c r="C52" s="44">
        <f t="shared" si="17"/>
        <v>-10.477453580901951</v>
      </c>
      <c r="D52" s="40">
        <f t="shared" si="17"/>
        <v>-4.8297153044572489</v>
      </c>
      <c r="E52" s="40">
        <f t="shared" si="17"/>
        <v>-3.4751554488041347</v>
      </c>
      <c r="F52" s="44">
        <f t="shared" si="18"/>
        <v>-3.928804124325691</v>
      </c>
      <c r="H52" s="40">
        <f t="shared" si="19"/>
        <v>4.2868770914352847</v>
      </c>
      <c r="I52" s="40">
        <f t="shared" si="19"/>
        <v>6.1047688446279755</v>
      </c>
      <c r="J52" s="40">
        <f t="shared" si="19"/>
        <v>5.7628276274225136</v>
      </c>
      <c r="K52" s="40">
        <f t="shared" si="19"/>
        <v>4.4562827667850433</v>
      </c>
      <c r="L52" s="40">
        <f t="shared" si="19"/>
        <v>3.0970118021260586</v>
      </c>
    </row>
    <row r="53" spans="1:12" x14ac:dyDescent="0.2">
      <c r="A53" t="str">
        <f>A10</f>
        <v>Electricity and gas</v>
      </c>
      <c r="B53" s="40">
        <f t="shared" si="17"/>
        <v>-0.93442506847443152</v>
      </c>
      <c r="C53" s="44">
        <f t="shared" si="17"/>
        <v>-9.5666854248733664</v>
      </c>
      <c r="D53" s="40">
        <f t="shared" si="17"/>
        <v>-0.86099664783035879</v>
      </c>
      <c r="E53" s="40">
        <f t="shared" si="17"/>
        <v>-0.29631779109737799</v>
      </c>
      <c r="F53" s="44">
        <f t="shared" si="18"/>
        <v>-0.48490054327363641</v>
      </c>
      <c r="H53" s="40">
        <f t="shared" si="19"/>
        <v>16.686262096409457</v>
      </c>
      <c r="I53" s="40">
        <f t="shared" si="19"/>
        <v>14.387498987936208</v>
      </c>
      <c r="J53" s="40">
        <f t="shared" si="19"/>
        <v>13.719798514471082</v>
      </c>
      <c r="K53" s="40">
        <f t="shared" si="19"/>
        <v>13.013698630136988</v>
      </c>
      <c r="L53" s="40">
        <f t="shared" si="19"/>
        <v>12.505231438854974</v>
      </c>
    </row>
    <row r="54" spans="1:12" x14ac:dyDescent="0.2">
      <c r="A54" t="str">
        <f>A11</f>
        <v>Water and sewerage</v>
      </c>
      <c r="B54" s="40">
        <f t="shared" si="17"/>
        <v>3.4290478716370254</v>
      </c>
      <c r="C54" s="44">
        <f t="shared" si="17"/>
        <v>-8.3592017738355455</v>
      </c>
      <c r="D54" s="40">
        <f t="shared" si="17"/>
        <v>0.555137722448662</v>
      </c>
      <c r="E54" s="40">
        <f t="shared" si="17"/>
        <v>0.34525695351299568</v>
      </c>
      <c r="F54" s="44">
        <f t="shared" si="18"/>
        <v>0.41516849045108994</v>
      </c>
      <c r="H54" s="40">
        <f t="shared" si="19"/>
        <v>35.642579361490426</v>
      </c>
      <c r="I54" s="40">
        <f t="shared" si="19"/>
        <v>36.515261922111556</v>
      </c>
      <c r="J54" s="40">
        <f t="shared" si="19"/>
        <v>35.285580124647879</v>
      </c>
      <c r="K54" s="40">
        <f t="shared" si="19"/>
        <v>35.929308303737557</v>
      </c>
      <c r="L54" s="40">
        <f t="shared" si="19"/>
        <v>36.812588934460521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2.7382155700712563</v>
      </c>
      <c r="C56" s="44">
        <f t="shared" si="20"/>
        <v>-5.0700939446331699</v>
      </c>
      <c r="D56" s="44">
        <f t="shared" si="20"/>
        <v>-0.10114134288959908</v>
      </c>
      <c r="E56" s="44">
        <f t="shared" si="20"/>
        <v>-0.53910353568497049</v>
      </c>
      <c r="F56" s="44">
        <f t="shared" si="18"/>
        <v>-0.39332989381362093</v>
      </c>
      <c r="H56" s="44">
        <f>(B13/B$40)*100</f>
        <v>8.0909551796008099</v>
      </c>
      <c r="I56" s="44">
        <f>(C13/C$40)*100</f>
        <v>8.5606172731633379</v>
      </c>
      <c r="J56" s="44">
        <f>(D13/D$40)*100</f>
        <v>8.311751316806971</v>
      </c>
      <c r="K56" s="44">
        <f>(E13/E$40)*100</f>
        <v>7.9702375093161608</v>
      </c>
      <c r="L56" s="44">
        <f>(F13/F$40)*100</f>
        <v>7.1634398919405564</v>
      </c>
    </row>
    <row r="57" spans="1:12" x14ac:dyDescent="0.2">
      <c r="A57" t="str">
        <f>A14</f>
        <v>Food drink and tobacco</v>
      </c>
      <c r="B57" s="40">
        <f t="shared" si="20"/>
        <v>0.61912307110252307</v>
      </c>
      <c r="C57" s="44">
        <f t="shared" si="20"/>
        <v>-1.2596899224806446</v>
      </c>
      <c r="D57" s="40">
        <f t="shared" si="20"/>
        <v>-0.34254148191202871</v>
      </c>
      <c r="E57" s="40">
        <f t="shared" si="20"/>
        <v>-0.78595866183139851</v>
      </c>
      <c r="F57" s="44">
        <f t="shared" si="18"/>
        <v>-0.63837258605872194</v>
      </c>
      <c r="H57" s="40">
        <f t="shared" ref="H57:L59" si="21">(B14/B$13)*100</f>
        <v>14.019494082153599</v>
      </c>
      <c r="I57" s="40">
        <f t="shared" si="21"/>
        <v>12.898119024308951</v>
      </c>
      <c r="J57" s="40">
        <f t="shared" si="21"/>
        <v>13.415838325324215</v>
      </c>
      <c r="K57" s="40">
        <f t="shared" si="21"/>
        <v>13.254526608296754</v>
      </c>
      <c r="L57" s="40">
        <f t="shared" si="21"/>
        <v>12.92920827804549</v>
      </c>
    </row>
    <row r="58" spans="1:12" x14ac:dyDescent="0.2">
      <c r="A58" t="str">
        <f>A15</f>
        <v>Engineering</v>
      </c>
      <c r="B58" s="40">
        <f t="shared" si="20"/>
        <v>2.0656498191696793</v>
      </c>
      <c r="C58" s="44">
        <f t="shared" si="20"/>
        <v>-4.2498152254251238</v>
      </c>
      <c r="D58" s="40">
        <f t="shared" si="20"/>
        <v>1.4217493918641688</v>
      </c>
      <c r="E58" s="40">
        <f t="shared" si="20"/>
        <v>-0.14297719332774239</v>
      </c>
      <c r="F58" s="44">
        <f t="shared" si="18"/>
        <v>0.37589750077249295</v>
      </c>
      <c r="H58" s="40">
        <f t="shared" si="21"/>
        <v>11.573450916685994</v>
      </c>
      <c r="I58" s="40">
        <f t="shared" si="21"/>
        <v>11.273355968921205</v>
      </c>
      <c r="J58" s="40">
        <f t="shared" si="21"/>
        <v>11.370767779167492</v>
      </c>
      <c r="K58" s="40">
        <f t="shared" si="21"/>
        <v>12.264296583816659</v>
      </c>
      <c r="L58" s="40">
        <f t="shared" si="21"/>
        <v>12.761598808110437</v>
      </c>
    </row>
    <row r="59" spans="1:12" x14ac:dyDescent="0.2">
      <c r="A59" t="str">
        <f>A16</f>
        <v>Rest of manufacturing</v>
      </c>
      <c r="B59" s="40">
        <f t="shared" si="20"/>
        <v>3.2254159311429609</v>
      </c>
      <c r="C59" s="44">
        <f t="shared" si="20"/>
        <v>-5.8401780073072063</v>
      </c>
      <c r="D59" s="40">
        <f t="shared" si="20"/>
        <v>-0.29641020507901183</v>
      </c>
      <c r="E59" s="40">
        <f t="shared" si="20"/>
        <v>-0.56209387150866208</v>
      </c>
      <c r="F59" s="44">
        <f t="shared" si="18"/>
        <v>-0.47361140674349045</v>
      </c>
      <c r="H59" s="40">
        <f t="shared" si="21"/>
        <v>74.407055001160401</v>
      </c>
      <c r="I59" s="40">
        <f t="shared" si="21"/>
        <v>75.828525006769837</v>
      </c>
      <c r="J59" s="40">
        <f t="shared" si="21"/>
        <v>75.21339389550829</v>
      </c>
      <c r="K59" s="40">
        <f t="shared" si="21"/>
        <v>74.481176807886584</v>
      </c>
      <c r="L59" s="40">
        <f t="shared" si="21"/>
        <v>74.309192913844086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3.6899711970457938</v>
      </c>
      <c r="C61" s="44">
        <f>IF(AND(D$5-C$5 &lt;&gt; 0,C18&lt;&gt;0,D18&lt;&gt;0),(EXP(LN(D18/C18)/(D$5-C$5))-1)*100,0)</f>
        <v>-2.0322417235317691</v>
      </c>
      <c r="D61" s="44">
        <f>IF(AND(E$5-D$5 &lt;&gt; 0,D18&lt;&gt;0,E18&lt;&gt;0),(EXP(LN(E18/D18)/(E$5-D$5))-1)*100,0)</f>
        <v>-0.18745819446228662</v>
      </c>
      <c r="E61" s="44">
        <f>IF(AND(F$5-E$5 &lt;&gt; 0,E18&lt;&gt;0,F18&lt;&gt;0),(EXP(LN(F18/E18)/(F$5-E$5))-1)*100,0)</f>
        <v>4.8099624117048378E-2</v>
      </c>
      <c r="F61" s="44">
        <f t="shared" si="18"/>
        <v>-3.0481352595701505E-2</v>
      </c>
      <c r="H61" s="44">
        <f>(B18/B$40)*100</f>
        <v>5.4511144074957105</v>
      </c>
      <c r="I61" s="44">
        <f>(C18/C$40)*100</f>
        <v>5.9842471945776241</v>
      </c>
      <c r="J61" s="44">
        <f>(D18/D$40)*100</f>
        <v>5.9962137239738986</v>
      </c>
      <c r="K61" s="44">
        <f>(E18/E$40)*100</f>
        <v>5.7250432410388976</v>
      </c>
      <c r="L61" s="44">
        <f>(F18/F$40)*100</f>
        <v>5.4575016258942499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1.9202206702908065</v>
      </c>
      <c r="C63" s="44">
        <f t="shared" si="22"/>
        <v>-2.8350531494719444</v>
      </c>
      <c r="D63" s="44">
        <f t="shared" si="22"/>
        <v>0.75887114184587379</v>
      </c>
      <c r="E63" s="44">
        <f t="shared" si="22"/>
        <v>0.60951385377523426</v>
      </c>
      <c r="F63" s="44">
        <f t="shared" si="18"/>
        <v>0.65927500070215306</v>
      </c>
      <c r="H63" s="44">
        <f>(B20/B$40)*100</f>
        <v>27.976604014495759</v>
      </c>
      <c r="I63" s="44">
        <f>(C20/C$40)*100</f>
        <v>28.669071611604373</v>
      </c>
      <c r="J63" s="44">
        <f>(D20/D$40)*100</f>
        <v>28.490997563359883</v>
      </c>
      <c r="K63" s="44">
        <f>(E20/E$40)*100</f>
        <v>28.516762054757915</v>
      </c>
      <c r="L63" s="44">
        <f>(F20/F$40)*100</f>
        <v>28.74864508813182</v>
      </c>
    </row>
    <row r="64" spans="1:12" x14ac:dyDescent="0.2">
      <c r="A64" t="str">
        <f>A21</f>
        <v>Wholesale and retail trade</v>
      </c>
      <c r="B64" s="40">
        <f t="shared" si="22"/>
        <v>2.7328847997482253</v>
      </c>
      <c r="C64" s="44">
        <f t="shared" si="22"/>
        <v>-4.2314717739759589</v>
      </c>
      <c r="D64" s="40">
        <f t="shared" si="22"/>
        <v>0.22358768980565991</v>
      </c>
      <c r="E64" s="40">
        <f t="shared" si="22"/>
        <v>0.15031672986116629</v>
      </c>
      <c r="F64" s="44">
        <f t="shared" si="18"/>
        <v>0.17473442940045825</v>
      </c>
      <c r="H64" s="40">
        <f t="shared" ref="H64:L66" si="23">(B21/B$20)*100</f>
        <v>55.748179469109779</v>
      </c>
      <c r="I64" s="40">
        <f t="shared" si="23"/>
        <v>57.54759816635876</v>
      </c>
      <c r="J64" s="40">
        <f t="shared" si="23"/>
        <v>56.720545402170075</v>
      </c>
      <c r="K64" s="40">
        <f t="shared" si="23"/>
        <v>55.229823771982225</v>
      </c>
      <c r="L64" s="40">
        <f t="shared" si="23"/>
        <v>52.760198843367291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3.7668168650333289</v>
      </c>
      <c r="C65" s="44">
        <f t="shared" si="22"/>
        <v>0.17133251438496977</v>
      </c>
      <c r="D65" s="40">
        <f t="shared" si="22"/>
        <v>1.206534293752437</v>
      </c>
      <c r="E65" s="40">
        <f t="shared" si="22"/>
        <v>0.23189729777561841</v>
      </c>
      <c r="F65" s="44">
        <f t="shared" si="18"/>
        <v>0.55572892666280183</v>
      </c>
      <c r="H65" s="40">
        <f t="shared" si="23"/>
        <v>17.907312325916951</v>
      </c>
      <c r="I65" s="40">
        <f t="shared" si="23"/>
        <v>19.240792919209063</v>
      </c>
      <c r="J65" s="40">
        <f t="shared" si="23"/>
        <v>19.836123291617284</v>
      </c>
      <c r="K65" s="40">
        <f t="shared" si="23"/>
        <v>20.280707377660569</v>
      </c>
      <c r="L65" s="40">
        <f t="shared" si="23"/>
        <v>19.532242440413775</v>
      </c>
    </row>
    <row r="66" spans="1:12" x14ac:dyDescent="0.2">
      <c r="A66" t="str">
        <f>A23</f>
        <v>Accommodation and food</v>
      </c>
      <c r="B66" s="40">
        <f t="shared" si="22"/>
        <v>-1.255220911292243</v>
      </c>
      <c r="C66" s="44">
        <f t="shared" si="22"/>
        <v>-1.865051717669941</v>
      </c>
      <c r="D66" s="40">
        <f t="shared" si="22"/>
        <v>1.6424913242551131</v>
      </c>
      <c r="E66" s="40">
        <f t="shared" si="22"/>
        <v>1.8593593026002164</v>
      </c>
      <c r="F66" s="44">
        <f t="shared" si="18"/>
        <v>1.7870186121661913</v>
      </c>
      <c r="H66" s="40">
        <f t="shared" si="23"/>
        <v>26.344508204973273</v>
      </c>
      <c r="I66" s="40">
        <f t="shared" si="23"/>
        <v>23.211608914432169</v>
      </c>
      <c r="J66" s="40">
        <f t="shared" si="23"/>
        <v>23.443331306212649</v>
      </c>
      <c r="K66" s="40">
        <f t="shared" si="23"/>
        <v>24.489468850357206</v>
      </c>
      <c r="L66" s="40">
        <f t="shared" si="23"/>
        <v>27.707558716218934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1.2248838937351403</v>
      </c>
      <c r="C68" s="44">
        <f t="shared" si="24"/>
        <v>-3.7818320030406638</v>
      </c>
      <c r="D68" s="44">
        <f t="shared" si="24"/>
        <v>0.58907603117441809</v>
      </c>
      <c r="E68" s="44">
        <f t="shared" si="24"/>
        <v>0.49828270007832298</v>
      </c>
      <c r="F68" s="44">
        <f t="shared" si="18"/>
        <v>0.52853803439634195</v>
      </c>
      <c r="H68" s="44">
        <f>(B25/B$40)*100</f>
        <v>34.819835890117737</v>
      </c>
      <c r="I68" s="44">
        <f>(C25/C$40)*100</f>
        <v>34.717870714297185</v>
      </c>
      <c r="J68" s="44">
        <f>(D25/D$40)*100</f>
        <v>34.166034404774109</v>
      </c>
      <c r="K68" s="44">
        <f>(E25/E$40)*100</f>
        <v>33.909763334411466</v>
      </c>
      <c r="L68" s="44">
        <f>(F25/F$40)*100</f>
        <v>33.809428519018816</v>
      </c>
    </row>
    <row r="69" spans="1:12" x14ac:dyDescent="0.2">
      <c r="A69" t="str">
        <f>A26</f>
        <v>Media</v>
      </c>
      <c r="B69" s="40">
        <f t="shared" si="24"/>
        <v>3.7322857437989798</v>
      </c>
      <c r="C69" s="44">
        <f t="shared" si="24"/>
        <v>-12.325581395348905</v>
      </c>
      <c r="D69" s="40">
        <f t="shared" si="24"/>
        <v>-0.10632666265538715</v>
      </c>
      <c r="E69" s="40">
        <f t="shared" si="24"/>
        <v>0.18183816500201289</v>
      </c>
      <c r="F69" s="44">
        <f t="shared" si="18"/>
        <v>8.5690976942642827E-2</v>
      </c>
      <c r="H69" s="40">
        <f t="shared" ref="H69:L71" si="25">(B26/B$25)*100</f>
        <v>1.6021354616048336</v>
      </c>
      <c r="I69" s="40">
        <f t="shared" si="25"/>
        <v>1.7668751990302742</v>
      </c>
      <c r="J69" s="40">
        <f t="shared" si="25"/>
        <v>1.6099844659986862</v>
      </c>
      <c r="K69" s="40">
        <f t="shared" si="25"/>
        <v>1.5550970898949759</v>
      </c>
      <c r="L69" s="40">
        <f t="shared" si="25"/>
        <v>1.5068189104540191</v>
      </c>
    </row>
    <row r="70" spans="1:12" x14ac:dyDescent="0.2">
      <c r="A70" t="str">
        <f>A27</f>
        <v>Information technology</v>
      </c>
      <c r="B70" s="40">
        <f t="shared" si="24"/>
        <v>-4.0496977929910134</v>
      </c>
      <c r="C70" s="44">
        <f t="shared" si="24"/>
        <v>-13.194492976448135</v>
      </c>
      <c r="D70" s="40">
        <f t="shared" si="24"/>
        <v>1.5546401459686665</v>
      </c>
      <c r="E70" s="40">
        <f t="shared" si="24"/>
        <v>0.84856980571146323</v>
      </c>
      <c r="F70" s="44">
        <f t="shared" si="18"/>
        <v>1.0833794450863632</v>
      </c>
      <c r="H70" s="40">
        <f t="shared" si="25"/>
        <v>9.1037532355478881</v>
      </c>
      <c r="I70" s="40">
        <f t="shared" si="25"/>
        <v>7.3494817508500319</v>
      </c>
      <c r="J70" s="40">
        <f t="shared" si="25"/>
        <v>6.6305096326822577</v>
      </c>
      <c r="K70" s="40">
        <f t="shared" si="25"/>
        <v>6.9549125517069763</v>
      </c>
      <c r="L70" s="40">
        <f t="shared" si="25"/>
        <v>7.2011640237736874</v>
      </c>
    </row>
    <row r="71" spans="1:12" x14ac:dyDescent="0.2">
      <c r="A71" t="str">
        <f>A28</f>
        <v>Finance and insurance</v>
      </c>
      <c r="B71" s="40">
        <f t="shared" si="24"/>
        <v>5.9095342475535606</v>
      </c>
      <c r="C71" s="44">
        <f t="shared" si="24"/>
        <v>-5.5982532751087222</v>
      </c>
      <c r="D71" s="40">
        <f t="shared" si="24"/>
        <v>0.10800955728964556</v>
      </c>
      <c r="E71" s="40">
        <f t="shared" si="24"/>
        <v>-0.32161516806843427</v>
      </c>
      <c r="F71" s="44">
        <f t="shared" si="18"/>
        <v>-0.17861218275063706</v>
      </c>
      <c r="H71" s="40">
        <f t="shared" si="25"/>
        <v>9.8150345125107776</v>
      </c>
      <c r="I71" s="40">
        <f t="shared" si="25"/>
        <v>11.76204710982358</v>
      </c>
      <c r="J71" s="40">
        <f t="shared" si="25"/>
        <v>11.540001387917657</v>
      </c>
      <c r="K71" s="40">
        <f t="shared" si="25"/>
        <v>11.266678416289123</v>
      </c>
      <c r="L71" s="40">
        <f t="shared" si="25"/>
        <v>10.380527263311043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-1.371967594101553</v>
      </c>
      <c r="C72" s="44">
        <f t="shared" si="27"/>
        <v>-0.88849956200744984</v>
      </c>
      <c r="D72" s="40">
        <f t="shared" si="27"/>
        <v>0.51734655848783007</v>
      </c>
      <c r="E72" s="40">
        <f t="shared" si="27"/>
        <v>1.3671595338051956</v>
      </c>
      <c r="F72" s="44">
        <f t="shared" si="18"/>
        <v>1.0830932323219633</v>
      </c>
      <c r="H72" s="40">
        <f t="shared" ref="H72:L72" si="28">(B29/B$25)*100</f>
        <v>4.5540336496980114</v>
      </c>
      <c r="I72" s="40">
        <f t="shared" si="28"/>
        <v>4.1043894521659583</v>
      </c>
      <c r="J72" s="40">
        <f t="shared" si="28"/>
        <v>4.2278106666808881</v>
      </c>
      <c r="K72" s="40">
        <f t="shared" si="28"/>
        <v>4.2127580165254956</v>
      </c>
      <c r="L72" s="40">
        <f t="shared" si="28"/>
        <v>4.5914819107746236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3.7461085305791064</v>
      </c>
      <c r="C73" s="44">
        <f t="shared" si="29"/>
        <v>6.4361951203753653</v>
      </c>
      <c r="D73" s="40">
        <f t="shared" si="29"/>
        <v>0.90112977628484803</v>
      </c>
      <c r="E73" s="40">
        <f t="shared" si="29"/>
        <v>0.56628109430345575</v>
      </c>
      <c r="F73" s="44">
        <f t="shared" si="18"/>
        <v>0.67777366996513155</v>
      </c>
      <c r="H73" s="40">
        <f t="shared" ref="H73:L73" si="30">(B30/B$25)*100</f>
        <v>28.828192407247617</v>
      </c>
      <c r="I73" s="40">
        <f t="shared" si="30"/>
        <v>31.809403474169862</v>
      </c>
      <c r="J73" s="40">
        <f t="shared" si="30"/>
        <v>35.187448953990504</v>
      </c>
      <c r="K73" s="40">
        <f t="shared" si="30"/>
        <v>35.736649491483291</v>
      </c>
      <c r="L73" s="40">
        <f t="shared" si="30"/>
        <v>35.979185676588806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-0.83914438492196375</v>
      </c>
      <c r="C74" s="44">
        <f t="shared" si="31"/>
        <v>-11.265954429421932</v>
      </c>
      <c r="D74" s="40">
        <f t="shared" si="31"/>
        <v>0.98002642451013866</v>
      </c>
      <c r="E74" s="40">
        <f t="shared" si="31"/>
        <v>0.64003955105702559</v>
      </c>
      <c r="F74" s="44">
        <f t="shared" si="18"/>
        <v>0.75324113012715799</v>
      </c>
      <c r="H74" s="40">
        <f>(B31/B$25)*100</f>
        <v>29.496333045729116</v>
      </c>
      <c r="I74" s="40">
        <f t="shared" ref="I74:L74" si="32">(C31/C$25)*100</f>
        <v>27.163138052533647</v>
      </c>
      <c r="J74" s="40">
        <f t="shared" si="32"/>
        <v>25.050312014562504</v>
      </c>
      <c r="K74" s="40">
        <f t="shared" si="32"/>
        <v>25.540914604435127</v>
      </c>
      <c r="L74" s="40">
        <f t="shared" si="32"/>
        <v>25.903474808256714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4.2501970989015758</v>
      </c>
      <c r="C75" s="44">
        <f t="shared" si="33"/>
        <v>-7.2299651567945826</v>
      </c>
      <c r="D75" s="40">
        <f t="shared" si="33"/>
        <v>-1.1347868168590347</v>
      </c>
      <c r="E75" s="40">
        <f t="shared" si="33"/>
        <v>0.56822065487160955</v>
      </c>
      <c r="F75" s="44">
        <f t="shared" si="18"/>
        <v>-2.6832671821241938E-3</v>
      </c>
      <c r="H75" s="40">
        <f t="shared" ref="H75:L75" si="34">(B32/B$25)*100</f>
        <v>7.3376833477135488</v>
      </c>
      <c r="I75" s="40">
        <f t="shared" si="34"/>
        <v>8.2550052903530631</v>
      </c>
      <c r="J75" s="40">
        <f t="shared" si="34"/>
        <v>7.9591738687136493</v>
      </c>
      <c r="K75" s="40">
        <f t="shared" si="34"/>
        <v>7.3001441056636542</v>
      </c>
      <c r="L75" s="40">
        <f t="shared" si="34"/>
        <v>7.3511060692002337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-3.0649287185419039</v>
      </c>
      <c r="C76" s="44">
        <f t="shared" si="35"/>
        <v>-3.7188447843859662</v>
      </c>
      <c r="D76" s="40">
        <f t="shared" si="35"/>
        <v>-0.36284826694326089</v>
      </c>
      <c r="E76" s="40">
        <f t="shared" si="35"/>
        <v>1.9510025914826201E-2</v>
      </c>
      <c r="F76" s="44">
        <f t="shared" si="18"/>
        <v>-0.10810549456458096</v>
      </c>
      <c r="H76" s="40">
        <f t="shared" ref="H76:L76" si="36">(B33/B$25)*100</f>
        <v>9.2628343399482205</v>
      </c>
      <c r="I76" s="40">
        <f t="shared" si="36"/>
        <v>7.7896596710735819</v>
      </c>
      <c r="J76" s="40">
        <f t="shared" si="36"/>
        <v>7.7947590094538661</v>
      </c>
      <c r="K76" s="40">
        <f t="shared" si="36"/>
        <v>7.4328457240013632</v>
      </c>
      <c r="L76" s="40">
        <f t="shared" si="36"/>
        <v>7.0862413376408719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-0.78157806038537947</v>
      </c>
      <c r="C78" s="44">
        <f t="shared" ref="C78:C83" si="38">IF(AND(D$5-C$5 &lt;&gt; 0,C35&lt;&gt;0,D35&lt;&gt;0),(EXP(LN(D35/C35)/(D$5-C$5))-1)*100,0)</f>
        <v>2.8562452313630082</v>
      </c>
      <c r="D78" s="44">
        <f t="shared" si="37"/>
        <v>1.5944245640013177</v>
      </c>
      <c r="E78" s="44">
        <f t="shared" si="37"/>
        <v>0.99291806119801151</v>
      </c>
      <c r="F78" s="44">
        <f t="shared" si="18"/>
        <v>1.193023481913924</v>
      </c>
      <c r="H78" s="44">
        <f>(B35/B$40)*100</f>
        <v>21.585331505717562</v>
      </c>
      <c r="I78" s="44">
        <f>(C35/C$40)*100</f>
        <v>19.865760562350545</v>
      </c>
      <c r="J78" s="44">
        <f>(D35/D$40)*100</f>
        <v>20.898748121452666</v>
      </c>
      <c r="K78" s="44">
        <f>(E35/E$40)*100</f>
        <v>21.799460014343357</v>
      </c>
      <c r="L78" s="44">
        <f>(F35/F$40)*100</f>
        <v>22.828722464021851</v>
      </c>
    </row>
    <row r="79" spans="1:12" x14ac:dyDescent="0.2">
      <c r="A79" t="str">
        <f>A36</f>
        <v>Public admin. and defence</v>
      </c>
      <c r="B79" s="40">
        <f t="shared" si="37"/>
        <v>-1.0573886898409102</v>
      </c>
      <c r="C79" s="44">
        <f t="shared" si="38"/>
        <v>4.4370419720189069</v>
      </c>
      <c r="D79" s="40">
        <f t="shared" si="37"/>
        <v>-0.45968006833836395</v>
      </c>
      <c r="E79" s="40">
        <f t="shared" si="37"/>
        <v>0.22359997646321794</v>
      </c>
      <c r="F79" s="44">
        <f t="shared" si="18"/>
        <v>-4.6795967250101711E-3</v>
      </c>
      <c r="H79" s="40">
        <f>(B36/B$35)*100</f>
        <v>13.624224710109017</v>
      </c>
      <c r="I79" s="40">
        <f t="shared" ref="I79:L81" si="39">(C36/C$35)*100</f>
        <v>13.473362954984061</v>
      </c>
      <c r="J79" s="40">
        <f t="shared" si="39"/>
        <v>13.680434953354251</v>
      </c>
      <c r="K79" s="40">
        <f t="shared" si="39"/>
        <v>12.352239191085204</v>
      </c>
      <c r="L79" s="40">
        <f t="shared" si="39"/>
        <v>11.44290963278964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-2.690155463167343</v>
      </c>
      <c r="C80" s="44">
        <f t="shared" si="38"/>
        <v>2.9510006099507269</v>
      </c>
      <c r="D80" s="40">
        <f t="shared" si="40"/>
        <v>1.5820937606009444</v>
      </c>
      <c r="E80" s="40">
        <f t="shared" si="40"/>
        <v>0.90777836763966668</v>
      </c>
      <c r="F80" s="44">
        <f t="shared" si="18"/>
        <v>1.1320513372612862</v>
      </c>
      <c r="H80" s="40">
        <f>(B37/B$35)*100</f>
        <v>33.401184790834847</v>
      </c>
      <c r="I80" s="40">
        <f t="shared" si="39"/>
        <v>30.904357973161002</v>
      </c>
      <c r="J80" s="40">
        <f t="shared" si="39"/>
        <v>30.932828331311541</v>
      </c>
      <c r="K80" s="40">
        <f t="shared" si="39"/>
        <v>30.914060862132871</v>
      </c>
      <c r="L80" s="40">
        <f t="shared" si="39"/>
        <v>30.654433625280269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0.43558377213321897</v>
      </c>
      <c r="C81" s="44">
        <f t="shared" si="38"/>
        <v>2.4206823096536878</v>
      </c>
      <c r="D81" s="40">
        <f t="shared" si="40"/>
        <v>2.0838264873350498</v>
      </c>
      <c r="E81" s="40">
        <f t="shared" si="40"/>
        <v>1.1991020793771678</v>
      </c>
      <c r="F81" s="44">
        <f t="shared" si="18"/>
        <v>1.4931549622540174</v>
      </c>
      <c r="H81" s="40">
        <f>(B38/B$35)*100</f>
        <v>52.974590499056127</v>
      </c>
      <c r="I81" s="40">
        <f t="shared" si="39"/>
        <v>55.622279071854933</v>
      </c>
      <c r="J81" s="40">
        <f t="shared" si="39"/>
        <v>55.386736715334209</v>
      </c>
      <c r="K81" s="40">
        <f t="shared" si="39"/>
        <v>56.733699946781925</v>
      </c>
      <c r="L81" s="40">
        <f t="shared" si="39"/>
        <v>57.90265674193008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1.2991256653085648</v>
      </c>
      <c r="C83" s="206">
        <f t="shared" si="38"/>
        <v>-2.2277541107262433</v>
      </c>
      <c r="D83" s="43">
        <f>IF(AND(E$5-D$5 &lt;&gt; 0,D40&lt;&gt;0,E40&lt;&gt;0),(EXP(LN(E40/D40)/(E$5-D$5))-1)*100,0)</f>
        <v>0.74065771528060154</v>
      </c>
      <c r="E83" s="43">
        <f>IF(AND(F$5-E$5 &lt;&gt; 0,E40&lt;&gt;0,F40&lt;&gt;0),(EXP(LN(F40/E40)/(F$5-E$5))-1)*100,0)</f>
        <v>0.52806739742288222</v>
      </c>
      <c r="F83" s="206">
        <f t="shared" si="18"/>
        <v>0.5988809428255637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1.1593818224175045</v>
      </c>
      <c r="C89" s="44">
        <f>IF(AND(F$5-D$5 &lt;&gt; 0,D7&lt;&gt;0,F7&lt;&gt;0),(EXP(LN(F7/D7)/(F$5-D$5))-1)*100,0)</f>
        <v>0.13195942157449014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2.006641065906134</v>
      </c>
      <c r="C90" s="44">
        <f t="shared" ref="C90:C122" si="43">IF(AND(F$5-D$5 &lt;&gt; 0,D8&lt;&gt;0,F8&lt;&gt;0),(EXP(LN(F8/D8)/(F$5-D$5))-1)*100,0)</f>
        <v>0.47111786263700495</v>
      </c>
    </row>
    <row r="91" spans="1:12" x14ac:dyDescent="0.2">
      <c r="A91" s="30" t="str">
        <f t="shared" si="41"/>
        <v>Mining and quarrying</v>
      </c>
      <c r="B91" s="44">
        <f t="shared" si="42"/>
        <v>7.3260352311359744</v>
      </c>
      <c r="C91" s="44">
        <f t="shared" si="43"/>
        <v>-3.928804124325691</v>
      </c>
    </row>
    <row r="92" spans="1:12" x14ac:dyDescent="0.2">
      <c r="A92" s="30" t="str">
        <f t="shared" si="41"/>
        <v>Electricity and gas</v>
      </c>
      <c r="B92" s="44">
        <f t="shared" si="42"/>
        <v>-2.724403802611175</v>
      </c>
      <c r="C92" s="44">
        <f t="shared" si="43"/>
        <v>-0.48490054327363641</v>
      </c>
    </row>
    <row r="93" spans="1:12" x14ac:dyDescent="0.2">
      <c r="A93" s="30" t="str">
        <f t="shared" si="41"/>
        <v>Water and sewerage</v>
      </c>
      <c r="B93" s="44">
        <f t="shared" si="42"/>
        <v>0.95592075913779606</v>
      </c>
      <c r="C93" s="44">
        <f t="shared" si="43"/>
        <v>0.41516849045108994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1.1267906830109142</v>
      </c>
      <c r="C95" s="44">
        <f t="shared" si="43"/>
        <v>-0.39332989381362093</v>
      </c>
    </row>
    <row r="96" spans="1:12" x14ac:dyDescent="0.2">
      <c r="A96" s="30" t="str">
        <f t="shared" si="41"/>
        <v>Food drink and tobacco</v>
      </c>
      <c r="B96" s="44">
        <f t="shared" si="42"/>
        <v>0.24052203751503409</v>
      </c>
      <c r="C96" s="44">
        <f t="shared" si="43"/>
        <v>-0.63837258605872194</v>
      </c>
    </row>
    <row r="97" spans="1:3" x14ac:dyDescent="0.2">
      <c r="A97" s="30" t="str">
        <f t="shared" si="41"/>
        <v>Engineering</v>
      </c>
      <c r="B97" s="44">
        <f t="shared" si="42"/>
        <v>0.77008110083374159</v>
      </c>
      <c r="C97" s="44">
        <f t="shared" si="43"/>
        <v>0.37589750077249295</v>
      </c>
    </row>
    <row r="98" spans="1:3" x14ac:dyDescent="0.2">
      <c r="A98" s="30" t="str">
        <f t="shared" si="41"/>
        <v>Rest of manufacturing</v>
      </c>
      <c r="B98" s="44">
        <f t="shared" si="42"/>
        <v>1.3450261173704181</v>
      </c>
      <c r="C98" s="44">
        <f t="shared" si="43"/>
        <v>-0.47361140674349045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2.5193956062666167</v>
      </c>
      <c r="C100" s="44">
        <f t="shared" si="43"/>
        <v>-3.0481352595701505E-2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0.95090292780288799</v>
      </c>
      <c r="C102" s="44">
        <f t="shared" si="43"/>
        <v>0.65927500070215306</v>
      </c>
    </row>
    <row r="103" spans="1:3" x14ac:dyDescent="0.2">
      <c r="A103" s="30" t="str">
        <f t="shared" si="41"/>
        <v>Wholesale and retail trade</v>
      </c>
      <c r="B103" s="44">
        <f t="shared" si="42"/>
        <v>1.300630740009967</v>
      </c>
      <c r="C103" s="44">
        <f t="shared" si="43"/>
        <v>0.17473442940045825</v>
      </c>
    </row>
    <row r="104" spans="1:3" x14ac:dyDescent="0.2">
      <c r="A104" s="30" t="str">
        <f t="shared" si="41"/>
        <v>Transport and storage</v>
      </c>
      <c r="B104" s="44">
        <f t="shared" si="42"/>
        <v>3.0375410466848995</v>
      </c>
      <c r="C104" s="44">
        <f t="shared" si="43"/>
        <v>0.55572892666280183</v>
      </c>
    </row>
    <row r="105" spans="1:3" x14ac:dyDescent="0.2">
      <c r="A105" s="30" t="str">
        <f t="shared" si="41"/>
        <v>Accommodation and food</v>
      </c>
      <c r="B105" s="44">
        <f t="shared" si="42"/>
        <v>-1.3774894907023327</v>
      </c>
      <c r="C105" s="44">
        <f t="shared" si="43"/>
        <v>1.7870186121661913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0.20312053164328603</v>
      </c>
      <c r="C107" s="44">
        <f t="shared" si="43"/>
        <v>0.52853803439634195</v>
      </c>
    </row>
    <row r="108" spans="1:3" x14ac:dyDescent="0.2">
      <c r="A108" s="30" t="str">
        <f t="shared" si="41"/>
        <v>Media</v>
      </c>
      <c r="B108" s="44">
        <f t="shared" si="42"/>
        <v>0.30110949998738423</v>
      </c>
      <c r="C108" s="44">
        <f t="shared" si="43"/>
        <v>8.5690976942642827E-2</v>
      </c>
    </row>
    <row r="109" spans="1:3" x14ac:dyDescent="0.2">
      <c r="A109" s="30" t="str">
        <f t="shared" si="41"/>
        <v>Information technology</v>
      </c>
      <c r="B109" s="44">
        <f t="shared" si="42"/>
        <v>-5.9526564196734411</v>
      </c>
      <c r="C109" s="44">
        <f t="shared" si="43"/>
        <v>1.0833794450863632</v>
      </c>
    </row>
    <row r="110" spans="1:3" x14ac:dyDescent="0.2">
      <c r="A110" s="30" t="str">
        <f t="shared" si="41"/>
        <v>Finance and insurance</v>
      </c>
      <c r="B110" s="44">
        <f t="shared" si="42"/>
        <v>3.5008824401888017</v>
      </c>
      <c r="C110" s="44">
        <f t="shared" si="43"/>
        <v>-0.17861218275063706</v>
      </c>
    </row>
    <row r="111" spans="1:3" x14ac:dyDescent="0.2">
      <c r="A111" s="30" t="str">
        <f t="shared" si="41"/>
        <v>Real estate</v>
      </c>
      <c r="B111" s="44">
        <f t="shared" si="42"/>
        <v>-1.27546302620406</v>
      </c>
      <c r="C111" s="44">
        <f t="shared" si="43"/>
        <v>1.0830932323219633</v>
      </c>
    </row>
    <row r="112" spans="1:3" x14ac:dyDescent="0.2">
      <c r="A112" s="30" t="str">
        <f t="shared" si="41"/>
        <v>Professional services</v>
      </c>
      <c r="B112" s="44">
        <f t="shared" si="42"/>
        <v>4.2786309066328743</v>
      </c>
      <c r="C112" s="44">
        <f t="shared" si="43"/>
        <v>0.67777366996513155</v>
      </c>
    </row>
    <row r="113" spans="1:3" x14ac:dyDescent="0.2">
      <c r="A113" s="30" t="str">
        <f t="shared" si="41"/>
        <v>Support services</v>
      </c>
      <c r="B113" s="44">
        <f t="shared" si="42"/>
        <v>-3.0181936601811898</v>
      </c>
      <c r="C113" s="44">
        <f t="shared" si="43"/>
        <v>0.75324113012715799</v>
      </c>
    </row>
    <row r="114" spans="1:3" x14ac:dyDescent="0.2">
      <c r="A114" s="30" t="str">
        <f t="shared" si="41"/>
        <v>Arts and entertainment</v>
      </c>
      <c r="B114" s="44">
        <f t="shared" si="42"/>
        <v>1.8457830724693203</v>
      </c>
      <c r="C114" s="44">
        <f t="shared" si="43"/>
        <v>-2.6832671821241938E-3</v>
      </c>
    </row>
    <row r="115" spans="1:3" x14ac:dyDescent="0.2">
      <c r="A115" s="30" t="str">
        <f t="shared" si="41"/>
        <v>Other services</v>
      </c>
      <c r="B115" s="44">
        <f t="shared" si="42"/>
        <v>-3.1960662680213803</v>
      </c>
      <c r="C115" s="44">
        <f t="shared" si="43"/>
        <v>-0.10810549456458096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-6.4454930802892996E-2</v>
      </c>
      <c r="C117" s="44">
        <f t="shared" si="43"/>
        <v>1.193023481913924</v>
      </c>
    </row>
    <row r="118" spans="1:3" x14ac:dyDescent="0.2">
      <c r="A118" s="30" t="str">
        <f t="shared" si="41"/>
        <v>Public admin. and defence</v>
      </c>
      <c r="B118" s="44">
        <f t="shared" si="42"/>
        <v>1.7871276895253807E-2</v>
      </c>
      <c r="C118" s="44">
        <f t="shared" si="43"/>
        <v>-4.6795967250101711E-3</v>
      </c>
    </row>
    <row r="119" spans="1:3" x14ac:dyDescent="0.2">
      <c r="A119" s="30" t="str">
        <f t="shared" si="41"/>
        <v>Education</v>
      </c>
      <c r="B119" s="44">
        <f t="shared" si="42"/>
        <v>-1.587211549533396</v>
      </c>
      <c r="C119" s="44">
        <f t="shared" si="43"/>
        <v>1.1320513372612862</v>
      </c>
    </row>
    <row r="120" spans="1:3" x14ac:dyDescent="0.2">
      <c r="A120" s="30" t="str">
        <f t="shared" si="41"/>
        <v>Health and social work</v>
      </c>
      <c r="B120" s="44">
        <f t="shared" si="42"/>
        <v>0.82950137456028195</v>
      </c>
      <c r="C120" s="44">
        <f t="shared" si="43"/>
        <v>1.4931549622540174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0.58371587574732597</v>
      </c>
      <c r="C122" s="206">
        <f t="shared" si="43"/>
        <v>0.5988809428255637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Cheshire and Warrington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204.73134435260098</v>
      </c>
      <c r="C9" s="299" t="str">
        <f>CONCATENATE("(",ROUND((B9/$H11)*100,1),")")</f>
        <v>(37.3)</v>
      </c>
      <c r="D9" s="249">
        <f>SUM(D30,D51,D72,D93,D114,D135,D156,D177,D198,D219,D240,D261,D282,D303,D324,D345,D366,D387,D408,D429,D450,D471)</f>
        <v>47.673025985309863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39.934495084808276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292.33886542271904</v>
      </c>
      <c r="I9" s="299" t="str">
        <f>CONCATENATE("(",ROUND((H9/$H11)*100,1),")")</f>
        <v>(53.3)</v>
      </c>
      <c r="K9" s="249">
        <f>B14-B9</f>
        <v>5.0578966786866602</v>
      </c>
      <c r="L9" s="249">
        <f>D14-D9</f>
        <v>2.1999076877063928</v>
      </c>
      <c r="M9" s="249">
        <f>F14-F9</f>
        <v>0.98870568675393145</v>
      </c>
      <c r="N9" s="249">
        <f>SUM(K9:M9)</f>
        <v>8.2465100531469844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126.31947931905522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107.83122034260757</v>
      </c>
      <c r="E10" s="299" t="str">
        <f>CONCATENATE("(",ROUND((D10/$H11)*100,1),")")</f>
        <v>(19.7)</v>
      </c>
      <c r="F10" s="249">
        <f t="shared" ref="F10" si="2">SUM(F31,F52,F73,F94,F115,F136,F157,F178,F199,F220,F241,F262,F283,F304,F325,F346,F367,F388,F409,F430,F451,F472)</f>
        <v>21.806434915618041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255.95713457728081</v>
      </c>
      <c r="I10" s="299" t="str">
        <f>CONCATENATE("(",ROUND((H10/$H11)*100,1),")")</f>
        <v>(46.7)</v>
      </c>
      <c r="K10" s="249">
        <f t="shared" ref="K10:K11" si="4">B15-B10</f>
        <v>7.844493878140625</v>
      </c>
      <c r="L10" s="249">
        <f t="shared" ref="L10:L11" si="5">D15-D10</f>
        <v>3.3669574863938863</v>
      </c>
      <c r="M10" s="249">
        <f t="shared" ref="M10:M11" si="6">F15-F10</f>
        <v>1.1500385823186576</v>
      </c>
      <c r="N10" s="249">
        <f t="shared" ref="N10:N11" si="7">SUM(K10:M10)</f>
        <v>12.361489946853169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331.05082367165613</v>
      </c>
      <c r="C11" s="299" t="str">
        <f>CONCATENATE("(",ROUND((B11/$H11)*100,1),")")</f>
        <v>(60.4)</v>
      </c>
      <c r="D11" s="249">
        <f t="shared" ref="D11" si="8">SUM(D32,D53,D74,D95,D116,D137,D158,D179,D200,D221,D242,D263,D284,D305,D326,D347,D368,D389,D410,D431,D452,D473)</f>
        <v>155.50424632791746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61.740930000426317</v>
      </c>
      <c r="G11" s="299" t="str">
        <f>CONCATENATE("(",ROUND((F11/$H11)*100,1),")")</f>
        <v>(11.3)</v>
      </c>
      <c r="H11" s="249">
        <f t="shared" ref="H11" si="10">SUM(H32,H53,H74,H95,H116,H137,H158,H179,H200,H221,H242,H263,H284,H305,H326,H347,H368,H389,H410,H431,H452,H473)</f>
        <v>548.29599999999982</v>
      </c>
      <c r="I11" s="299" t="str">
        <f>CONCATENATE("(",ROUND((H11/$H11)*100,1),")")</f>
        <v>(100)</v>
      </c>
      <c r="K11" s="249">
        <f t="shared" si="4"/>
        <v>12.902390556827413</v>
      </c>
      <c r="L11" s="249">
        <f t="shared" si="5"/>
        <v>5.5668651741002009</v>
      </c>
      <c r="M11" s="249">
        <f t="shared" si="6"/>
        <v>2.1387442690725891</v>
      </c>
      <c r="N11" s="249">
        <f t="shared" si="7"/>
        <v>20.608000000000203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209.78924103128765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49.872933673016256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40.923200771562207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300.5853754758661</v>
      </c>
      <c r="I14" s="299" t="str">
        <f>CONCATENATE("(",ROUND((H14/$H16)*100,1),")")</f>
        <v>(52.8)</v>
      </c>
      <c r="K14" s="249">
        <f>B19-B14</f>
        <v>5.3724687238732258</v>
      </c>
      <c r="L14" s="249">
        <f>D19-D14</f>
        <v>4.3966489081152815</v>
      </c>
      <c r="M14" s="249">
        <f>F19-F14</f>
        <v>1.941232374533115</v>
      </c>
      <c r="N14" s="249">
        <f>SUM(K14:M14)</f>
        <v>11.710350006521622</v>
      </c>
    </row>
    <row r="15" spans="1:17" x14ac:dyDescent="0.2">
      <c r="A15" s="282" t="s">
        <v>365</v>
      </c>
      <c r="B15" s="249">
        <f t="shared" si="0"/>
        <v>134.16397319719584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111.19817782900145</v>
      </c>
      <c r="E15" s="299" t="str">
        <f>CONCATENATE("(",ROUND((D15/$H16)*100,1),")")</f>
        <v>(19.5)</v>
      </c>
      <c r="F15" s="249">
        <f t="shared" ref="F15" si="15">SUM(F36,F57,F78,F99,F120,F141,F162,F183,F204,F225,F246,F267,F288,F309,F330,F351,F372,F393,F414,F435,F456,F477)</f>
        <v>22.956473497936699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268.31862452413407</v>
      </c>
      <c r="I15" s="299" t="str">
        <f>CONCATENATE("(",ROUND((H15/$H16)*100,1),")")</f>
        <v>(47.2)</v>
      </c>
      <c r="K15" s="249">
        <f t="shared" ref="K15:K16" si="17">B20-B15</f>
        <v>12.567523719256229</v>
      </c>
      <c r="L15" s="249">
        <f t="shared" ref="L15:L16" si="18">D20-D15</f>
        <v>4.3462081539913129</v>
      </c>
      <c r="M15" s="249">
        <f t="shared" ref="M15:M16" si="19">F20-F15</f>
        <v>2.1419181202305815</v>
      </c>
      <c r="N15" s="249">
        <f t="shared" ref="N15:N16" si="20">SUM(K15:M15)</f>
        <v>19.055649993478124</v>
      </c>
    </row>
    <row r="16" spans="1:17" x14ac:dyDescent="0.2">
      <c r="A16" s="282" t="s">
        <v>363</v>
      </c>
      <c r="B16" s="249">
        <f t="shared" si="0"/>
        <v>343.95321422848355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161.07111150201766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63.879674269498906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568.90400000000011</v>
      </c>
      <c r="I16" s="299" t="str">
        <f>CONCATENATE("(",ROUND((H16/$H16)*100,1),")")</f>
        <v>(100)</v>
      </c>
      <c r="K16" s="249">
        <f t="shared" si="17"/>
        <v>17.93999244312937</v>
      </c>
      <c r="L16" s="249">
        <f t="shared" si="18"/>
        <v>8.7428570621065944</v>
      </c>
      <c r="M16" s="249">
        <f t="shared" si="19"/>
        <v>4.0831504947637143</v>
      </c>
      <c r="N16" s="249">
        <f t="shared" si="20"/>
        <v>30.765999999999678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215.16170975516087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54.269582581131537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42.864433146095323</v>
      </c>
      <c r="G19" s="299" t="str">
        <f>CONCATENATE("(",ROUND((F19/$H21)*100,1),")")</f>
        <v>(7.1)</v>
      </c>
      <c r="H19" s="249">
        <f t="shared" ref="H19" si="26">SUM(H40,H61,H82,H103,H124,H145,H166,H187,H208,H229,H250,H271,H292,H313,H334,H355,H376,H397,H418,H439,H460,H481)</f>
        <v>312.29572548238781</v>
      </c>
      <c r="I19" s="299" t="str">
        <f>CONCATENATE("(",ROUND((H19/$H21)*100,1),")")</f>
        <v>(52.1)</v>
      </c>
      <c r="K19" s="249">
        <f>B19-B9</f>
        <v>10.430365402559886</v>
      </c>
      <c r="L19" s="249">
        <f>D19-D9</f>
        <v>6.5965565958216743</v>
      </c>
      <c r="M19" s="249">
        <f>F19-F9</f>
        <v>2.9299380612870465</v>
      </c>
      <c r="N19" s="249">
        <f>SUM(K19:M19)</f>
        <v>19.956860059668607</v>
      </c>
    </row>
    <row r="20" spans="1:14" x14ac:dyDescent="0.2">
      <c r="A20" s="282" t="s">
        <v>365</v>
      </c>
      <c r="B20" s="249">
        <f t="shared" si="0"/>
        <v>146.73149691645207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115.54438598299276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25.09839161816728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287.37427451761209</v>
      </c>
      <c r="I20" s="299" t="str">
        <f>CONCATENATE("(",ROUND((H20/$H21)*100,1),")")</f>
        <v>(47.9)</v>
      </c>
      <c r="K20" s="249">
        <f t="shared" ref="K20:K21" si="30">B20-B10</f>
        <v>20.412017597396854</v>
      </c>
      <c r="L20" s="249">
        <f t="shared" ref="L20:L21" si="31">D20-D10</f>
        <v>7.7131656403851991</v>
      </c>
      <c r="M20" s="249">
        <f t="shared" ref="M20:M21" si="32">F20-F10</f>
        <v>3.2919567025492391</v>
      </c>
      <c r="N20" s="249">
        <f t="shared" ref="N20:N21" si="33">SUM(K20:M20)</f>
        <v>31.417139940331293</v>
      </c>
    </row>
    <row r="21" spans="1:14" x14ac:dyDescent="0.2">
      <c r="A21" s="282" t="s">
        <v>363</v>
      </c>
      <c r="B21" s="249">
        <f t="shared" si="0"/>
        <v>361.89320667161292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169.81396856412425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67.962824764262621</v>
      </c>
      <c r="G21" s="299" t="str">
        <f>CONCATENATE("(",ROUND((F21/$H21)*100,1),")")</f>
        <v>(11.3)</v>
      </c>
      <c r="H21" s="249">
        <f t="shared" ref="H21" si="35">SUM(H42,H63,H84,H105,H126,H147,H168,H189,H210,H231,H252,H273,H294,H315,H336,H357,H378,H399,H420,H441,H462,H483)</f>
        <v>599.66999999999985</v>
      </c>
      <c r="I21" s="299" t="str">
        <f>CONCATENATE("(",ROUND((H21/$H21)*100,1),")")</f>
        <v>(100)</v>
      </c>
      <c r="K21" s="249">
        <f t="shared" si="30"/>
        <v>30.842382999956783</v>
      </c>
      <c r="L21" s="249">
        <f t="shared" si="31"/>
        <v>14.309722236206795</v>
      </c>
      <c r="M21" s="249">
        <f t="shared" si="32"/>
        <v>6.2218947638363034</v>
      </c>
      <c r="N21" s="249">
        <f t="shared" si="33"/>
        <v>51.373999999999882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1.9844938139029658</v>
      </c>
      <c r="C30" s="299" t="str">
        <f>CONCATENATE("(",ROUND((B30/$H32)*100,1),")")</f>
        <v>(37.5)</v>
      </c>
      <c r="D30" s="302">
        <f>'Ind T6'!M9</f>
        <v>1.177966648754683E-2</v>
      </c>
      <c r="E30" s="299" t="str">
        <f>CONCATENATE("(",ROUND((D30/$H32)*100,1),")")</f>
        <v>(0.2)</v>
      </c>
      <c r="F30" s="302">
        <f>'Ind T6'!N9</f>
        <v>1.990953630966831</v>
      </c>
      <c r="G30" s="299" t="str">
        <f>CONCATENATE("(",ROUND((F30/$H32)*100,1),")")</f>
        <v>(37.6)</v>
      </c>
      <c r="H30" s="302">
        <f>SUM(B30,D30,F30)</f>
        <v>3.9872271113573436</v>
      </c>
      <c r="I30" s="299" t="str">
        <f>CONCATENATE("(",ROUND((H30/$H32)*100,1),")")</f>
        <v>(75.3)</v>
      </c>
      <c r="K30" s="302">
        <f>B35-B30</f>
        <v>0.14415308397380966</v>
      </c>
      <c r="L30" s="302">
        <f>D35-D30</f>
        <v>4.3857579624823756E-4</v>
      </c>
      <c r="M30" s="302">
        <f>F35-F30</f>
        <v>1.3029013507144693E-2</v>
      </c>
      <c r="N30" s="302">
        <f>SUM(K30:M30)</f>
        <v>0.15762067327720258</v>
      </c>
    </row>
    <row r="31" spans="1:14" x14ac:dyDescent="0.2">
      <c r="A31" s="282" t="s">
        <v>365</v>
      </c>
      <c r="B31" s="302">
        <f>'Ind T6'!L8</f>
        <v>0.43584766003487618</v>
      </c>
      <c r="C31" s="299" t="str">
        <f>CONCATENATE("(",ROUND((B31/$H32)*100,1),")")</f>
        <v>(8.2)</v>
      </c>
      <c r="D31" s="302">
        <f>'Ind T6'!M8</f>
        <v>0.15275567509692881</v>
      </c>
      <c r="E31" s="299" t="str">
        <f>CONCATENATE("(",ROUND((D31/$H32)*100,1),")")</f>
        <v>(2.9)</v>
      </c>
      <c r="F31" s="302">
        <f>'Ind T6'!N8</f>
        <v>0.72216955351084933</v>
      </c>
      <c r="G31" s="299" t="str">
        <f>CONCATENATE("(",ROUND((F31/$H32)*100,1),")")</f>
        <v>(13.6)</v>
      </c>
      <c r="H31" s="302">
        <f t="shared" ref="H31" si="36">SUM(B31,D31,F31)</f>
        <v>1.3107728886426542</v>
      </c>
      <c r="I31" s="299" t="str">
        <f>CONCATENATE("(",ROUND((H31/$H32)*100,1),")")</f>
        <v>(24.7)</v>
      </c>
      <c r="K31" s="302">
        <f t="shared" ref="K31:K32" si="37">B36-B31</f>
        <v>1.6418214510638574E-2</v>
      </c>
      <c r="L31" s="302">
        <f t="shared" ref="L31:L32" si="38">D36-D31</f>
        <v>9.2690363074807158E-4</v>
      </c>
      <c r="M31" s="302">
        <f t="shared" ref="M31:M32" si="39">F36-F31</f>
        <v>3.8034208581413043E-2</v>
      </c>
      <c r="N31" s="302">
        <f t="shared" ref="N31:N32" si="40">SUM(K31:M31)</f>
        <v>5.5379326722799688E-2</v>
      </c>
    </row>
    <row r="32" spans="1:14" x14ac:dyDescent="0.2">
      <c r="A32" s="282" t="s">
        <v>363</v>
      </c>
      <c r="B32" s="302">
        <f>SUM(B30:B31)</f>
        <v>2.4203414739378419</v>
      </c>
      <c r="C32" s="299" t="str">
        <f>CONCATENATE("(",ROUND((B32/$H32)*100,1),")")</f>
        <v>(45.7)</v>
      </c>
      <c r="D32" s="302">
        <f>SUM(D30:D31)</f>
        <v>0.16453534158447564</v>
      </c>
      <c r="E32" s="299" t="str">
        <f>CONCATENATE("(",ROUND((D32/$H32)*100,1),")")</f>
        <v>(3.1)</v>
      </c>
      <c r="F32" s="302">
        <f>SUM(F30:F31)</f>
        <v>2.7131231844776802</v>
      </c>
      <c r="G32" s="299" t="str">
        <f>CONCATENATE("(",ROUND((F32/$H32)*100,1),")")</f>
        <v>(51.2)</v>
      </c>
      <c r="H32" s="302">
        <f>SUM(H30:H31)</f>
        <v>5.2979999999999983</v>
      </c>
      <c r="I32" s="299" t="str">
        <f>CONCATENATE("(",ROUND((H32/$H32)*100,1),")")</f>
        <v>(100)</v>
      </c>
      <c r="K32" s="302">
        <f t="shared" si="37"/>
        <v>0.16057129848444829</v>
      </c>
      <c r="L32" s="302">
        <f t="shared" si="38"/>
        <v>1.3654794269963022E-3</v>
      </c>
      <c r="M32" s="302">
        <f t="shared" si="39"/>
        <v>5.1063222088557847E-2</v>
      </c>
      <c r="N32" s="302">
        <f t="shared" si="40"/>
        <v>0.21300000000000244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2.1286468978767754</v>
      </c>
      <c r="C35" s="299" t="str">
        <f>CONCATENATE("(",ROUND((B35/$H37)*100,1),")")</f>
        <v>(38.6)</v>
      </c>
      <c r="D35" s="302">
        <f>'Ind T6'!R9</f>
        <v>1.2218242283795068E-2</v>
      </c>
      <c r="E35" s="299" t="str">
        <f>CONCATENATE("(",ROUND((D35/$H37)*100,1),")")</f>
        <v>(0.2)</v>
      </c>
      <c r="F35" s="302">
        <f>'Ind T6'!S9</f>
        <v>2.0039826444739757</v>
      </c>
      <c r="G35" s="299" t="str">
        <f>CONCATENATE("(",ROUND((F35/$H37)*100,1),")")</f>
        <v>(36.4)</v>
      </c>
      <c r="H35" s="302">
        <f>SUM(B35,D35,F35)</f>
        <v>4.1448477846345462</v>
      </c>
      <c r="I35" s="299" t="str">
        <f>CONCATENATE("(",ROUND((H35/$H37)*100,1),")")</f>
        <v>(75.2)</v>
      </c>
      <c r="K35" s="302">
        <f>B40-B35</f>
        <v>0.23411475651917879</v>
      </c>
      <c r="L35" s="302">
        <f>D40-D35</f>
        <v>4.29143700865749E-4</v>
      </c>
      <c r="M35" s="302">
        <f>F40-F35</f>
        <v>-0.10476684919642709</v>
      </c>
      <c r="N35" s="302">
        <f>SUM(K35:M35)</f>
        <v>0.12977705102361745</v>
      </c>
    </row>
    <row r="36" spans="1:14" x14ac:dyDescent="0.2">
      <c r="A36" s="282" t="s">
        <v>365</v>
      </c>
      <c r="B36" s="302">
        <f>'Ind T6'!Q8</f>
        <v>0.45226587454551476</v>
      </c>
      <c r="C36" s="299" t="str">
        <f>CONCATENATE("(",ROUND((B36/$H37)*100,1),")")</f>
        <v>(8.2)</v>
      </c>
      <c r="D36" s="302">
        <f>'Ind T6'!R8</f>
        <v>0.15368257872767688</v>
      </c>
      <c r="E36" s="299" t="str">
        <f>CONCATENATE("(",ROUND((D36/$H37)*100,1),")")</f>
        <v>(2.8)</v>
      </c>
      <c r="F36" s="302">
        <f>'Ind T6'!S8</f>
        <v>0.76020376209226237</v>
      </c>
      <c r="G36" s="299" t="str">
        <f>CONCATENATE("(",ROUND((F36/$H37)*100,1),")")</f>
        <v>(13.8)</v>
      </c>
      <c r="H36" s="302">
        <f t="shared" ref="H36" si="41">SUM(B36,D36,F36)</f>
        <v>1.3661522153654539</v>
      </c>
      <c r="I36" s="299" t="str">
        <f>CONCATENATE("(",ROUND((H36/$H37)*100,1),")")</f>
        <v>(24.8)</v>
      </c>
      <c r="K36" s="302">
        <f t="shared" ref="K36:K37" si="42">B41-B36</f>
        <v>1.0321849195867039E-2</v>
      </c>
      <c r="L36" s="302">
        <f t="shared" ref="L36:L37" si="43">D41-D36</f>
        <v>-7.471131664228664E-3</v>
      </c>
      <c r="M36" s="302">
        <f t="shared" ref="M36:M37" si="44">F41-F36</f>
        <v>4.1372231444740226E-2</v>
      </c>
      <c r="N36" s="302">
        <f t="shared" ref="N36:N37" si="45">SUM(K36:M36)</f>
        <v>4.4222948976378601E-2</v>
      </c>
    </row>
    <row r="37" spans="1:14" x14ac:dyDescent="0.2">
      <c r="A37" s="282" t="s">
        <v>363</v>
      </c>
      <c r="B37" s="302">
        <f>SUM(B35:B36)</f>
        <v>2.5809127724222902</v>
      </c>
      <c r="C37" s="299" t="str">
        <f>CONCATENATE("(",ROUND((B37/$H37)*100,1),")")</f>
        <v>(46.8)</v>
      </c>
      <c r="D37" s="302">
        <f>SUM(D35:D36)</f>
        <v>0.16590082101147194</v>
      </c>
      <c r="E37" s="299" t="str">
        <f>CONCATENATE("(",ROUND((D37/$H37)*100,1),")")</f>
        <v>(3)</v>
      </c>
      <c r="F37" s="302">
        <f>SUM(F35:F36)</f>
        <v>2.764186406566238</v>
      </c>
      <c r="G37" s="299" t="str">
        <f>CONCATENATE("(",ROUND((F37/$H37)*100,1),")")</f>
        <v>(50.2)</v>
      </c>
      <c r="H37" s="302">
        <f>SUM(H35:H36)</f>
        <v>5.5110000000000001</v>
      </c>
      <c r="I37" s="299" t="str">
        <f>CONCATENATE("(",ROUND((H37/$H37)*100,1),")")</f>
        <v>(100)</v>
      </c>
      <c r="K37" s="302">
        <f t="shared" si="42"/>
        <v>0.24443660571504555</v>
      </c>
      <c r="L37" s="302">
        <f t="shared" si="43"/>
        <v>-7.0419879633629168E-3</v>
      </c>
      <c r="M37" s="302">
        <f t="shared" si="44"/>
        <v>-6.3394617751686866E-2</v>
      </c>
      <c r="N37" s="302">
        <f t="shared" si="45"/>
        <v>0.17399999999999577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2.3627616543959542</v>
      </c>
      <c r="C40" s="299" t="str">
        <f>CONCATENATE("(",ROUND((B40/$H42)*100,1),")")</f>
        <v>(41.6)</v>
      </c>
      <c r="D40" s="302">
        <f>'Ind T6'!W9</f>
        <v>1.2647385984660817E-2</v>
      </c>
      <c r="E40" s="299" t="str">
        <f>CONCATENATE("(",ROUND((D40/$H42)*100,1),")")</f>
        <v>(0.2)</v>
      </c>
      <c r="F40" s="302">
        <f>'Ind T6'!X9</f>
        <v>1.8992157952775486</v>
      </c>
      <c r="G40" s="299" t="str">
        <f>CONCATENATE("(",ROUND((F40/$H42)*100,1),")")</f>
        <v>(33.4)</v>
      </c>
      <c r="H40" s="302">
        <f>SUM(B40,D40,F40)</f>
        <v>4.2746248356581642</v>
      </c>
      <c r="I40" s="299" t="str">
        <f>CONCATENATE("(",ROUND((H40/$H42)*100,1),")")</f>
        <v>(75.2)</v>
      </c>
      <c r="K40" s="302">
        <f>B40-B30</f>
        <v>0.37826784049298845</v>
      </c>
      <c r="L40" s="302">
        <f>D40-D30</f>
        <v>8.6771949711398656E-4</v>
      </c>
      <c r="M40" s="302">
        <f>F40-F30</f>
        <v>-9.1737835689282399E-2</v>
      </c>
      <c r="N40" s="302">
        <f>SUM(K40:M40)</f>
        <v>0.28739772430082006</v>
      </c>
    </row>
    <row r="41" spans="1:14" x14ac:dyDescent="0.2">
      <c r="A41" s="282" t="s">
        <v>365</v>
      </c>
      <c r="B41" s="302">
        <f>'Ind T6'!V8</f>
        <v>0.4625877237413818</v>
      </c>
      <c r="C41" s="299" t="str">
        <f>CONCATENATE("(",ROUND((B41/$H42)*100,1),")")</f>
        <v>(8.1)</v>
      </c>
      <c r="D41" s="302">
        <f>'Ind T6'!W8</f>
        <v>0.14621144706344821</v>
      </c>
      <c r="E41" s="299" t="str">
        <f>CONCATENATE("(",ROUND((D41/$H42)*100,1),")")</f>
        <v>(2.6)</v>
      </c>
      <c r="F41" s="302">
        <f>'Ind T6'!X8</f>
        <v>0.8015759935370026</v>
      </c>
      <c r="G41" s="299" t="str">
        <f>CONCATENATE("(",ROUND((F41/$H42)*100,1),")")</f>
        <v>(14.1)</v>
      </c>
      <c r="H41" s="302">
        <f t="shared" ref="H41" si="46">SUM(B41,D41,F41)</f>
        <v>1.4103751643418327</v>
      </c>
      <c r="I41" s="299" t="str">
        <f>CONCATENATE("(",ROUND((H41/$H42)*100,1),")")</f>
        <v>(24.8)</v>
      </c>
      <c r="K41" s="302">
        <f t="shared" ref="K41:K42" si="47">B41-B31</f>
        <v>2.6740063706505612E-2</v>
      </c>
      <c r="L41" s="302">
        <f t="shared" ref="L41:L42" si="48">D41-D31</f>
        <v>-6.5442280334805925E-3</v>
      </c>
      <c r="M41" s="302">
        <f t="shared" ref="M41:M42" si="49">F41-F31</f>
        <v>7.9406440026153269E-2</v>
      </c>
      <c r="N41" s="302">
        <f t="shared" ref="N41:N42" si="50">SUM(K41:M41)</f>
        <v>9.9602275699178289E-2</v>
      </c>
    </row>
    <row r="42" spans="1:14" x14ac:dyDescent="0.2">
      <c r="A42" s="282" t="s">
        <v>363</v>
      </c>
      <c r="B42" s="302">
        <f>SUM(B40:B41)</f>
        <v>2.8253493781373358</v>
      </c>
      <c r="C42" s="299" t="str">
        <f>CONCATENATE("(",ROUND((B42/$H42)*100,1),")")</f>
        <v>(49.7)</v>
      </c>
      <c r="D42" s="302">
        <f>SUM(D40:D41)</f>
        <v>0.15885883304810902</v>
      </c>
      <c r="E42" s="299" t="str">
        <f>CONCATENATE("(",ROUND((D42/$H42)*100,1),")")</f>
        <v>(2.8)</v>
      </c>
      <c r="F42" s="302">
        <f>SUM(F40:F41)</f>
        <v>2.7007917888145512</v>
      </c>
      <c r="G42" s="299" t="str">
        <f>CONCATENATE("(",ROUND((F42/$H42)*100,1),")")</f>
        <v>(47.5)</v>
      </c>
      <c r="H42" s="302">
        <f>SUM(H40:H41)</f>
        <v>5.6849999999999969</v>
      </c>
      <c r="I42" s="299" t="str">
        <f>CONCATENATE("(",ROUND((H42/$H42)*100,1),")")</f>
        <v>(100)</v>
      </c>
      <c r="K42" s="302">
        <f t="shared" si="47"/>
        <v>0.40500790419949384</v>
      </c>
      <c r="L42" s="302">
        <f t="shared" si="48"/>
        <v>-5.6765085363666146E-3</v>
      </c>
      <c r="M42" s="302">
        <f t="shared" si="49"/>
        <v>-1.2331395663129019E-2</v>
      </c>
      <c r="N42" s="302">
        <f t="shared" si="50"/>
        <v>0.38699999999999823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0.54835928809917256</v>
      </c>
      <c r="C51" s="299" t="str">
        <f>CONCATENATE("(",ROUND((B51/$H53)*100,1),")")</f>
        <v>(81.2)</v>
      </c>
      <c r="D51" s="302">
        <f>'Ind T6'!M18</f>
        <v>8.2591768631780516E-3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0.55661846496235057</v>
      </c>
      <c r="I51" s="299" t="str">
        <f>CONCATENATE("(",ROUND((H51/$H53)*100,1),")")</f>
        <v>(82.5)</v>
      </c>
      <c r="K51" s="302">
        <f>B56-B51</f>
        <v>-0.12021789752386769</v>
      </c>
      <c r="L51" s="302">
        <f>D56-D51</f>
        <v>-1.6194195136912844E-3</v>
      </c>
      <c r="M51" s="302">
        <f>F56-F51</f>
        <v>0</v>
      </c>
      <c r="N51" s="302">
        <f>SUM(K51:M51)</f>
        <v>-0.12183731703755897</v>
      </c>
    </row>
    <row r="52" spans="1:14" x14ac:dyDescent="0.2">
      <c r="A52" s="282" t="s">
        <v>365</v>
      </c>
      <c r="B52" s="302">
        <f>'Ind T6'!L17</f>
        <v>9.911012235712785E-2</v>
      </c>
      <c r="C52" s="299" t="str">
        <f>CONCATENATE("(",ROUND((B52/$H53)*100,1),")")</f>
        <v>(14.7)</v>
      </c>
      <c r="D52" s="302">
        <f>'Ind T6'!M17</f>
        <v>1.9271412680521859E-2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0.11838153503764971</v>
      </c>
      <c r="I52" s="299" t="str">
        <f>CONCATENATE("(",ROUND((H52/$H53)*100,1),")")</f>
        <v>(17.5)</v>
      </c>
      <c r="K52" s="302">
        <f t="shared" ref="K52:K53" si="52">B57-B52</f>
        <v>-2.2138120491468183E-2</v>
      </c>
      <c r="L52" s="302">
        <f t="shared" ref="L52:L53" si="53">D57-D52</f>
        <v>-4.024562470973098E-3</v>
      </c>
      <c r="M52" s="302">
        <f t="shared" ref="M52:M53" si="54">F57-F52</f>
        <v>0</v>
      </c>
      <c r="N52" s="302">
        <f t="shared" ref="N52:N53" si="55">SUM(K52:M52)</f>
        <v>-2.6162682962441279E-2</v>
      </c>
    </row>
    <row r="53" spans="1:14" x14ac:dyDescent="0.2">
      <c r="A53" s="282" t="s">
        <v>363</v>
      </c>
      <c r="B53" s="302">
        <f>SUM(B51:B52)</f>
        <v>0.64746941045630035</v>
      </c>
      <c r="C53" s="299" t="str">
        <f>CONCATENATE("(",ROUND((B53/$H53)*100,1),")")</f>
        <v>(95.9)</v>
      </c>
      <c r="D53" s="302">
        <f>SUM(D51:D52)</f>
        <v>2.7530589543699913E-2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0.67500000000000027</v>
      </c>
      <c r="I53" s="299" t="str">
        <f>CONCATENATE("(",ROUND((H53/$H53)*100,1),")")</f>
        <v>(100)</v>
      </c>
      <c r="K53" s="302">
        <f t="shared" si="52"/>
        <v>-0.14235601801533582</v>
      </c>
      <c r="L53" s="302">
        <f t="shared" si="53"/>
        <v>-5.6439819846643841E-3</v>
      </c>
      <c r="M53" s="302">
        <f t="shared" si="54"/>
        <v>0</v>
      </c>
      <c r="N53" s="302">
        <f t="shared" si="55"/>
        <v>-0.14800000000000019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0.42814139057530487</v>
      </c>
      <c r="C56" s="299" t="str">
        <f>CONCATENATE("(",ROUND((B56/$H58)*100,1),")")</f>
        <v>(81.2)</v>
      </c>
      <c r="D56" s="302">
        <f>'Ind T6'!R18</f>
        <v>6.6397573494867673E-3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0.43478114792479161</v>
      </c>
      <c r="I56" s="299" t="str">
        <f>CONCATENATE("(",ROUND((H56/$H58)*100,1),")")</f>
        <v>(82.5)</v>
      </c>
      <c r="K56" s="302">
        <f>B61-B56</f>
        <v>-0.12661541654912567</v>
      </c>
      <c r="L56" s="302">
        <f>D61-D56</f>
        <v>-1.5943028040411398E-3</v>
      </c>
      <c r="M56" s="302">
        <f>F61-F56</f>
        <v>0</v>
      </c>
      <c r="N56" s="302">
        <f>SUM(K56:M56)</f>
        <v>-0.1282097193531668</v>
      </c>
    </row>
    <row r="57" spans="1:14" x14ac:dyDescent="0.2">
      <c r="A57" s="282" t="s">
        <v>365</v>
      </c>
      <c r="B57" s="302">
        <f>'Ind T6'!Q17</f>
        <v>7.6972001865659667E-2</v>
      </c>
      <c r="C57" s="299" t="str">
        <f>CONCATENATE("(",ROUND((B57/$H58)*100,1),")")</f>
        <v>(14.6)</v>
      </c>
      <c r="D57" s="302">
        <f>'Ind T6'!R17</f>
        <v>1.5246850209548761E-2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9.2218852075208427E-2</v>
      </c>
      <c r="I57" s="299" t="str">
        <f>CONCATENATE("(",ROUND((H57/$H58)*100,1),")")</f>
        <v>(17.5)</v>
      </c>
      <c r="K57" s="302">
        <f t="shared" ref="K57:K58" si="57">B62-B57</f>
        <v>-2.4595378489338474E-2</v>
      </c>
      <c r="L57" s="302">
        <f t="shared" ref="L57:L58" si="58">D62-D57</f>
        <v>-4.194902157495092E-3</v>
      </c>
      <c r="M57" s="302">
        <f t="shared" ref="M57:M58" si="59">F62-F57</f>
        <v>0</v>
      </c>
      <c r="N57" s="302">
        <f t="shared" ref="N57:N58" si="60">SUM(K57:M57)</f>
        <v>-2.8790280646833567E-2</v>
      </c>
    </row>
    <row r="58" spans="1:14" x14ac:dyDescent="0.2">
      <c r="A58" s="282" t="s">
        <v>363</v>
      </c>
      <c r="B58" s="302">
        <f>SUM(B56:B57)</f>
        <v>0.50511339244096454</v>
      </c>
      <c r="C58" s="299" t="str">
        <f>CONCATENATE("(",ROUND((B58/$H58)*100,1),")")</f>
        <v>(95.8)</v>
      </c>
      <c r="D58" s="302">
        <f>SUM(D56:D57)</f>
        <v>2.1886607559035529E-2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0.52700000000000002</v>
      </c>
      <c r="I58" s="299" t="str">
        <f>CONCATENATE("(",ROUND((H58/$H58)*100,1),")")</f>
        <v>(100)</v>
      </c>
      <c r="K58" s="302">
        <f t="shared" si="57"/>
        <v>-0.15121079503846413</v>
      </c>
      <c r="L58" s="302">
        <f t="shared" si="58"/>
        <v>-5.7892049615362318E-3</v>
      </c>
      <c r="M58" s="302">
        <f t="shared" si="59"/>
        <v>0</v>
      </c>
      <c r="N58" s="302">
        <f t="shared" si="60"/>
        <v>-0.15700000000000036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0.3015259740261792</v>
      </c>
      <c r="C61" s="299" t="str">
        <f>CONCATENATE("(",ROUND((B61/$H63)*100,1),")")</f>
        <v>(81.5)</v>
      </c>
      <c r="D61" s="302">
        <f>'Ind T6'!W18</f>
        <v>5.0454545454456275E-3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0.30657142857162484</v>
      </c>
      <c r="I61" s="299" t="str">
        <f>CONCATENATE("(",ROUND((H61/$H63)*100,1),")")</f>
        <v>(82.9)</v>
      </c>
      <c r="K61" s="302">
        <f>B61-B51</f>
        <v>-0.24683331407299336</v>
      </c>
      <c r="L61" s="302">
        <f>D61-D51</f>
        <v>-3.2137223177324242E-3</v>
      </c>
      <c r="M61" s="302">
        <f>F61-F51</f>
        <v>0</v>
      </c>
      <c r="N61" s="302">
        <f>SUM(K61:M61)</f>
        <v>-0.25004703639072579</v>
      </c>
    </row>
    <row r="62" spans="1:14" x14ac:dyDescent="0.2">
      <c r="A62" s="282" t="s">
        <v>365</v>
      </c>
      <c r="B62" s="302">
        <f>'Ind T6'!V17</f>
        <v>5.2376623376321194E-2</v>
      </c>
      <c r="C62" s="299" t="str">
        <f>CONCATENATE("(",ROUND((B62/$H63)*100,1),")")</f>
        <v>(14.2)</v>
      </c>
      <c r="D62" s="302">
        <f>'Ind T6'!W17</f>
        <v>1.1051948052053669E-2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6.3428571428374866E-2</v>
      </c>
      <c r="I62" s="299" t="str">
        <f>CONCATENATE("(",ROUND((H62/$H63)*100,1),")")</f>
        <v>(17.1)</v>
      </c>
      <c r="K62" s="302">
        <f t="shared" ref="K62:K63" si="62">B62-B52</f>
        <v>-4.6733498980806656E-2</v>
      </c>
      <c r="L62" s="302">
        <f t="shared" ref="L62:L63" si="63">D62-D52</f>
        <v>-8.2194646284681899E-3</v>
      </c>
      <c r="M62" s="302">
        <f t="shared" ref="M62:M63" si="64">F62-F52</f>
        <v>0</v>
      </c>
      <c r="N62" s="302">
        <f t="shared" ref="N62:N63" si="65">SUM(K62:M62)</f>
        <v>-5.4952963609274846E-2</v>
      </c>
    </row>
    <row r="63" spans="1:14" x14ac:dyDescent="0.2">
      <c r="A63" s="282" t="s">
        <v>363</v>
      </c>
      <c r="B63" s="302">
        <f>SUM(B61:B62)</f>
        <v>0.35390259740250041</v>
      </c>
      <c r="C63" s="299" t="str">
        <f>CONCATENATE("(",ROUND((B63/$H63)*100,1),")")</f>
        <v>(95.6)</v>
      </c>
      <c r="D63" s="302">
        <f>SUM(D61:D62)</f>
        <v>1.6097402597499297E-2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0.36999999999999972</v>
      </c>
      <c r="I63" s="299" t="str">
        <f>CONCATENATE("(",ROUND((H63/$H63)*100,1),")")</f>
        <v>(100)</v>
      </c>
      <c r="K63" s="302">
        <f t="shared" si="62"/>
        <v>-0.29356681305379995</v>
      </c>
      <c r="L63" s="302">
        <f t="shared" si="63"/>
        <v>-1.1433186946200616E-2</v>
      </c>
      <c r="M63" s="302">
        <f t="shared" si="64"/>
        <v>0</v>
      </c>
      <c r="N63" s="302">
        <f t="shared" si="65"/>
        <v>-0.30500000000000055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3.5253951782807675</v>
      </c>
      <c r="C72" s="299" t="str">
        <f>CONCATENATE("(",ROUND((B72/$H74)*100,1),")")</f>
        <v>(57.7)</v>
      </c>
      <c r="D72" s="302">
        <f>'Ind T6'!M27</f>
        <v>0.24052425386193052</v>
      </c>
      <c r="E72" s="299" t="str">
        <f>CONCATENATE("(",ROUND((D72/$H74)*100,1),")")</f>
        <v>(3.9)</v>
      </c>
      <c r="F72" s="302">
        <f>'Ind T6'!N27</f>
        <v>2.3752741267700231E-2</v>
      </c>
      <c r="G72" s="299" t="str">
        <f>CONCATENATE("(",ROUND((F72/$H74)*100,1),")")</f>
        <v>(0.4)</v>
      </c>
      <c r="H72" s="302">
        <f>SUM(B72,D72,F72)</f>
        <v>3.789672173410398</v>
      </c>
      <c r="I72" s="299" t="str">
        <f>CONCATENATE("(",ROUND((H72/$H74)*100,1),")")</f>
        <v>(62)</v>
      </c>
      <c r="K72" s="302">
        <f>B77-B72</f>
        <v>-0.11094559972888174</v>
      </c>
      <c r="L72" s="302">
        <f>D77-D72</f>
        <v>-5.0296508833002074E-3</v>
      </c>
      <c r="M72" s="302">
        <f>F77-F72</f>
        <v>-2.0328096920024102E-4</v>
      </c>
      <c r="N72" s="302">
        <f>SUM(K72:M72)</f>
        <v>-0.11617853158138219</v>
      </c>
    </row>
    <row r="73" spans="1:14" x14ac:dyDescent="0.2">
      <c r="A73" s="282" t="s">
        <v>365</v>
      </c>
      <c r="B73" s="302">
        <f>'Ind T6'!L26</f>
        <v>1.6414920121881147</v>
      </c>
      <c r="C73" s="299" t="str">
        <f>CONCATENATE("(",ROUND((B73/$H74)*100,1),")")</f>
        <v>(26.8)</v>
      </c>
      <c r="D73" s="302">
        <f>'Ind T6'!M26</f>
        <v>0.61779326121117806</v>
      </c>
      <c r="E73" s="299" t="str">
        <f>CONCATENATE("(",ROUND((D73/$H74)*100,1),")")</f>
        <v>(10.1)</v>
      </c>
      <c r="F73" s="302">
        <f>'Ind T6'!N26</f>
        <v>6.5042553190307356E-2</v>
      </c>
      <c r="G73" s="299" t="str">
        <f>CONCATENATE("(",ROUND((F73/$H74)*100,1),")")</f>
        <v>(1.1)</v>
      </c>
      <c r="H73" s="302">
        <f t="shared" ref="H73" si="66">SUM(B73,D73,F73)</f>
        <v>2.3243278265896001</v>
      </c>
      <c r="I73" s="299" t="str">
        <f>CONCATENATE("(",ROUND((H73/$H74)*100,1),")")</f>
        <v>(38)</v>
      </c>
      <c r="K73" s="302">
        <f t="shared" ref="K73:K74" si="67">B78-B73</f>
        <v>2.5854209941061912E-2</v>
      </c>
      <c r="L73" s="302">
        <f t="shared" ref="L73:L74" si="68">D78-D73</f>
        <v>-1.4060635149280687E-2</v>
      </c>
      <c r="M73" s="302">
        <f t="shared" ref="M73:M74" si="69">F78-F73</f>
        <v>3.8495678960849544E-4</v>
      </c>
      <c r="N73" s="302">
        <f t="shared" ref="N73:N74" si="70">SUM(K73:M73)</f>
        <v>1.217853158138972E-2</v>
      </c>
    </row>
    <row r="74" spans="1:14" x14ac:dyDescent="0.2">
      <c r="A74" s="282" t="s">
        <v>363</v>
      </c>
      <c r="B74" s="302">
        <f>SUM(B72:B73)</f>
        <v>5.1668871904688825</v>
      </c>
      <c r="C74" s="299" t="str">
        <f>CONCATENATE("(",ROUND((B74/$H74)*100,1),")")</f>
        <v>(84.5)</v>
      </c>
      <c r="D74" s="302">
        <f>SUM(D72:D73)</f>
        <v>0.85831751507310861</v>
      </c>
      <c r="E74" s="299" t="str">
        <f>CONCATENATE("(",ROUND((D74/$H74)*100,1),")")</f>
        <v>(14)</v>
      </c>
      <c r="F74" s="302">
        <f>SUM(F72:F73)</f>
        <v>8.8795294458007587E-2</v>
      </c>
      <c r="G74" s="299" t="str">
        <f>CONCATENATE("(",ROUND((F74/$H74)*100,1),")")</f>
        <v>(1.5)</v>
      </c>
      <c r="H74" s="302">
        <f>SUM(H72:H73)</f>
        <v>6.1139999999999981</v>
      </c>
      <c r="I74" s="299" t="str">
        <f>CONCATENATE("(",ROUND((H74/$H74)*100,1),")")</f>
        <v>(100)</v>
      </c>
      <c r="K74" s="302">
        <f t="shared" si="67"/>
        <v>-8.5091389787820049E-2</v>
      </c>
      <c r="L74" s="302">
        <f t="shared" si="68"/>
        <v>-1.9090286032580894E-2</v>
      </c>
      <c r="M74" s="302">
        <f t="shared" si="69"/>
        <v>1.8167582040824748E-4</v>
      </c>
      <c r="N74" s="302">
        <f t="shared" si="70"/>
        <v>-0.1039999999999927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3.4144495785518858</v>
      </c>
      <c r="C77" s="299" t="str">
        <f>CONCATENATE("(",ROUND((B77/$H79)*100,1),")")</f>
        <v>(56.8)</v>
      </c>
      <c r="D77" s="302">
        <f>'Ind T6'!R27</f>
        <v>0.23549460297863031</v>
      </c>
      <c r="E77" s="299" t="str">
        <f>CONCATENATE("(",ROUND((D77/$H79)*100,1),")")</f>
        <v>(3.9)</v>
      </c>
      <c r="F77" s="302">
        <f>'Ind T6'!S27</f>
        <v>2.354946029849999E-2</v>
      </c>
      <c r="G77" s="299" t="str">
        <f>CONCATENATE("(",ROUND((F77/$H79)*100,1),")")</f>
        <v>(0.4)</v>
      </c>
      <c r="H77" s="302">
        <f>SUM(B77,D77,F77)</f>
        <v>3.6734936418290158</v>
      </c>
      <c r="I77" s="299" t="str">
        <f>CONCATENATE("(",ROUND((H77/$H79)*100,1),")")</f>
        <v>(61.1)</v>
      </c>
      <c r="K77" s="302">
        <f>B82-B77</f>
        <v>-0.34738851474434362</v>
      </c>
      <c r="L77" s="302">
        <f>D82-D77</f>
        <v>-1.9287548506163599E-2</v>
      </c>
      <c r="M77" s="302">
        <f>F82-F77</f>
        <v>-1.125508827836328E-3</v>
      </c>
      <c r="N77" s="302">
        <f>SUM(K77:M77)</f>
        <v>-0.36780157207834357</v>
      </c>
    </row>
    <row r="78" spans="1:14" x14ac:dyDescent="0.2">
      <c r="A78" s="282" t="s">
        <v>365</v>
      </c>
      <c r="B78" s="302">
        <f>'Ind T6'!Q26</f>
        <v>1.6673462221291766</v>
      </c>
      <c r="C78" s="299" t="str">
        <f>CONCATENATE("(",ROUND((B78/$H79)*100,1),")")</f>
        <v>(27.7)</v>
      </c>
      <c r="D78" s="302">
        <f>'Ind T6'!R26</f>
        <v>0.60373262606189737</v>
      </c>
      <c r="E78" s="299" t="str">
        <f>CONCATENATE("(",ROUND((D78/$H79)*100,1),")")</f>
        <v>(10)</v>
      </c>
      <c r="F78" s="302">
        <f>'Ind T6'!S26</f>
        <v>6.5427509979915852E-2</v>
      </c>
      <c r="G78" s="299" t="str">
        <f>CONCATENATE("(",ROUND((F78/$H79)*100,1),")")</f>
        <v>(1.1)</v>
      </c>
      <c r="H78" s="302">
        <f t="shared" ref="H78" si="71">SUM(B78,D78,F78)</f>
        <v>2.3365063581709897</v>
      </c>
      <c r="I78" s="299" t="str">
        <f>CONCATENATE("(",ROUND((H78/$H79)*100,1),")")</f>
        <v>(38.9)</v>
      </c>
      <c r="K78" s="302">
        <f t="shared" ref="K78:K79" si="72">B83-B78</f>
        <v>-3.1959632065848398E-2</v>
      </c>
      <c r="L78" s="302">
        <f t="shared" ref="L78:L79" si="73">D83-D78</f>
        <v>-5.3397538487157115E-2</v>
      </c>
      <c r="M78" s="302">
        <f t="shared" ref="M78:M79" si="74">F83-F78</f>
        <v>-2.8412573686620729E-3</v>
      </c>
      <c r="N78" s="302">
        <f t="shared" ref="N78:N79" si="75">SUM(K78:M78)</f>
        <v>-8.8198427921667585E-2</v>
      </c>
    </row>
    <row r="79" spans="1:14" x14ac:dyDescent="0.2">
      <c r="A79" s="282" t="s">
        <v>363</v>
      </c>
      <c r="B79" s="302">
        <f>SUM(B77:B78)</f>
        <v>5.0817958006810624</v>
      </c>
      <c r="C79" s="299" t="str">
        <f>CONCATENATE("(",ROUND((B79/$H79)*100,1),")")</f>
        <v>(84.6)</v>
      </c>
      <c r="D79" s="302">
        <f>SUM(D77:D78)</f>
        <v>0.83922722904052771</v>
      </c>
      <c r="E79" s="299" t="str">
        <f>CONCATENATE("(",ROUND((D79/$H79)*100,1),")")</f>
        <v>(14)</v>
      </c>
      <c r="F79" s="302">
        <f>SUM(F77:F78)</f>
        <v>8.8976970278415835E-2</v>
      </c>
      <c r="G79" s="299" t="str">
        <f>CONCATENATE("(",ROUND((F79/$H79)*100,1),")")</f>
        <v>(1.5)</v>
      </c>
      <c r="H79" s="302">
        <f>SUM(H77:H78)</f>
        <v>6.0100000000000051</v>
      </c>
      <c r="I79" s="299" t="str">
        <f>CONCATENATE("(",ROUND((H79/$H79)*100,1),")")</f>
        <v>(100)</v>
      </c>
      <c r="K79" s="302">
        <f t="shared" si="72"/>
        <v>-0.3793481468101918</v>
      </c>
      <c r="L79" s="302">
        <f t="shared" si="73"/>
        <v>-7.2685086993320769E-2</v>
      </c>
      <c r="M79" s="302">
        <f t="shared" si="74"/>
        <v>-3.9667661964983975E-3</v>
      </c>
      <c r="N79" s="302">
        <f t="shared" si="75"/>
        <v>-0.45600000000001095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3.0670610638075422</v>
      </c>
      <c r="C82" s="299" t="str">
        <f>CONCATENATE("(",ROUND((B82/$H84)*100,1),")")</f>
        <v>(55.2)</v>
      </c>
      <c r="D82" s="302">
        <f>'Ind T6'!W27</f>
        <v>0.21620705447246671</v>
      </c>
      <c r="E82" s="299" t="str">
        <f>CONCATENATE("(",ROUND((D82/$H84)*100,1),")")</f>
        <v>(3.9)</v>
      </c>
      <c r="F82" s="302">
        <f>'Ind T6'!X27</f>
        <v>2.2423951470663662E-2</v>
      </c>
      <c r="G82" s="299" t="str">
        <f>CONCATENATE("(",ROUND((F82/$H84)*100,1),")")</f>
        <v>(0.4)</v>
      </c>
      <c r="H82" s="302">
        <f>SUM(B82,D82,F82)</f>
        <v>3.3056920697506724</v>
      </c>
      <c r="I82" s="299" t="str">
        <f>CONCATENATE("(",ROUND((H82/$H84)*100,1),")")</f>
        <v>(59.5)</v>
      </c>
      <c r="K82" s="302">
        <f>B82-B72</f>
        <v>-0.45833411447322536</v>
      </c>
      <c r="L82" s="302">
        <f>D82-D72</f>
        <v>-2.4317199389463806E-2</v>
      </c>
      <c r="M82" s="302">
        <f>F82-F72</f>
        <v>-1.328789797036569E-3</v>
      </c>
      <c r="N82" s="302">
        <f>SUM(K82:M82)</f>
        <v>-0.48398010365972571</v>
      </c>
    </row>
    <row r="83" spans="1:14" x14ac:dyDescent="0.2">
      <c r="A83" s="282" t="s">
        <v>365</v>
      </c>
      <c r="B83" s="302">
        <f>'Ind T6'!V26</f>
        <v>1.6353865900633282</v>
      </c>
      <c r="C83" s="299" t="str">
        <f>CONCATENATE("(",ROUND((B83/$H84)*100,1),")")</f>
        <v>(29.4)</v>
      </c>
      <c r="D83" s="302">
        <f>'Ind T6'!W26</f>
        <v>0.55033508757474026</v>
      </c>
      <c r="E83" s="299" t="str">
        <f>CONCATENATE("(",ROUND((D83/$H84)*100,1),")")</f>
        <v>(9.9)</v>
      </c>
      <c r="F83" s="302">
        <f>'Ind T6'!X26</f>
        <v>6.2586252611253779E-2</v>
      </c>
      <c r="G83" s="299" t="str">
        <f>CONCATENATE("(",ROUND((F83/$H84)*100,1),")")</f>
        <v>(1.1)</v>
      </c>
      <c r="H83" s="302">
        <f t="shared" ref="H83" si="76">SUM(B83,D83,F83)</f>
        <v>2.2483079302493221</v>
      </c>
      <c r="I83" s="299" t="str">
        <f>CONCATENATE("(",ROUND((H83/$H84)*100,1),")")</f>
        <v>(40.5)</v>
      </c>
      <c r="K83" s="302">
        <f t="shared" ref="K83:K84" si="77">B83-B73</f>
        <v>-6.1054221247864859E-3</v>
      </c>
      <c r="L83" s="302">
        <f t="shared" ref="L83:L84" si="78">D83-D73</f>
        <v>-6.7458173636437802E-2</v>
      </c>
      <c r="M83" s="302">
        <f t="shared" ref="M83:M84" si="79">F83-F73</f>
        <v>-2.4563005790535775E-3</v>
      </c>
      <c r="N83" s="302">
        <f t="shared" ref="N83:N84" si="80">SUM(K83:M83)</f>
        <v>-7.6019896340277865E-2</v>
      </c>
    </row>
    <row r="84" spans="1:14" x14ac:dyDescent="0.2">
      <c r="A84" s="282" t="s">
        <v>363</v>
      </c>
      <c r="B84" s="302">
        <f>SUM(B82:B83)</f>
        <v>4.7024476538708706</v>
      </c>
      <c r="C84" s="299" t="str">
        <f>CONCATENATE("(",ROUND((B84/$H84)*100,1),")")</f>
        <v>(84.7)</v>
      </c>
      <c r="D84" s="302">
        <f>SUM(D82:D83)</f>
        <v>0.76654214204720694</v>
      </c>
      <c r="E84" s="299" t="str">
        <f>CONCATENATE("(",ROUND((D84/$H84)*100,1),")")</f>
        <v>(13.8)</v>
      </c>
      <c r="F84" s="302">
        <f>SUM(F82:F83)</f>
        <v>8.5010204081917437E-2</v>
      </c>
      <c r="G84" s="299" t="str">
        <f>CONCATENATE("(",ROUND((F84/$H84)*100,1),")")</f>
        <v>(1.5)</v>
      </c>
      <c r="H84" s="302">
        <f>SUM(H82:H83)</f>
        <v>5.5539999999999949</v>
      </c>
      <c r="I84" s="299" t="str">
        <f>CONCATENATE("(",ROUND((H84/$H84)*100,1),")")</f>
        <v>(100)</v>
      </c>
      <c r="K84" s="302">
        <f t="shared" si="77"/>
        <v>-0.46443953659801185</v>
      </c>
      <c r="L84" s="302">
        <f t="shared" si="78"/>
        <v>-9.1775373025901663E-2</v>
      </c>
      <c r="M84" s="302">
        <f t="shared" si="79"/>
        <v>-3.78509037609015E-3</v>
      </c>
      <c r="N84" s="302">
        <f t="shared" si="80"/>
        <v>-0.56000000000000361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3.729722814629111</v>
      </c>
      <c r="C93" s="299" t="str">
        <f>CONCATENATE("(",ROUND((B93/$H95)*100,1),")")</f>
        <v>(72)</v>
      </c>
      <c r="D93" s="302">
        <f>'Ind T6'!M36</f>
        <v>0.14183837569850899</v>
      </c>
      <c r="E93" s="299" t="str">
        <f>CONCATENATE("(",ROUND((D93/$H95)*100,1),")")</f>
        <v>(2.7)</v>
      </c>
      <c r="F93" s="302">
        <f>'Ind T6'!N36</f>
        <v>8.0637445753666381E-2</v>
      </c>
      <c r="G93" s="299" t="str">
        <f>CONCATENATE("(",ROUND((F93/$H95)*100,1),")")</f>
        <v>(1.6)</v>
      </c>
      <c r="H93" s="302">
        <f>SUM(B93,D93,F93)</f>
        <v>3.9521986360812864</v>
      </c>
      <c r="I93" s="299" t="str">
        <f>CONCATENATE("(",ROUND((H93/$H95)*100,1),")")</f>
        <v>(76.3)</v>
      </c>
      <c r="K93" s="302">
        <f>B98-B93</f>
        <v>0.28100728817606635</v>
      </c>
      <c r="L93" s="302">
        <f>D98-D93</f>
        <v>1.4717542622072005E-2</v>
      </c>
      <c r="M93" s="302">
        <f>F98-F93</f>
        <v>6.9574220757171595E-3</v>
      </c>
      <c r="N93" s="302">
        <f>SUM(K93:M93)</f>
        <v>0.30268225287385553</v>
      </c>
    </row>
    <row r="94" spans="1:14" x14ac:dyDescent="0.2">
      <c r="A94" s="282" t="s">
        <v>365</v>
      </c>
      <c r="B94" s="302">
        <f>'Ind T6'!L35</f>
        <v>0.96684618722611093</v>
      </c>
      <c r="C94" s="299" t="str">
        <f>CONCATENATE("(",ROUND((B94/$H95)*100,1),")")</f>
        <v>(18.7)</v>
      </c>
      <c r="D94" s="302">
        <f>'Ind T6'!M35</f>
        <v>0.19532895226637459</v>
      </c>
      <c r="E94" s="299" t="str">
        <f>CONCATENATE("(",ROUND((D94/$H95)*100,1),")")</f>
        <v>(3.8)</v>
      </c>
      <c r="F94" s="302">
        <f>'Ind T6'!N35</f>
        <v>6.7626224426229342E-2</v>
      </c>
      <c r="G94" s="299" t="str">
        <f>CONCATENATE("(",ROUND((F94/$H95)*100,1),")")</f>
        <v>(1.3)</v>
      </c>
      <c r="H94" s="302">
        <f t="shared" ref="H94" si="81">SUM(B94,D94,F94)</f>
        <v>1.2298013639187149</v>
      </c>
      <c r="I94" s="299" t="str">
        <f>CONCATENATE("(",ROUND((H94/$H95)*100,1),")")</f>
        <v>(23.7)</v>
      </c>
      <c r="K94" s="302">
        <f t="shared" ref="K94:K95" si="82">B99-B94</f>
        <v>5.6261869026301037E-2</v>
      </c>
      <c r="L94" s="302">
        <f t="shared" ref="L94:L95" si="83">D99-D94</f>
        <v>1.2828306380888777E-2</v>
      </c>
      <c r="M94" s="302">
        <f t="shared" ref="M94:M95" si="84">F99-F94</f>
        <v>7.2275717189442396E-3</v>
      </c>
      <c r="N94" s="302">
        <f t="shared" ref="N94:N95" si="85">SUM(K94:M94)</f>
        <v>7.6317747126134053E-2</v>
      </c>
    </row>
    <row r="95" spans="1:14" x14ac:dyDescent="0.2">
      <c r="A95" s="282" t="s">
        <v>363</v>
      </c>
      <c r="B95" s="302">
        <f>SUM(B93:B94)</f>
        <v>4.696569001855222</v>
      </c>
      <c r="C95" s="299" t="str">
        <f>CONCATENATE("(",ROUND((B95/$H95)*100,1),")")</f>
        <v>(90.6)</v>
      </c>
      <c r="D95" s="302">
        <f>SUM(D93:D94)</f>
        <v>0.33716732796488358</v>
      </c>
      <c r="E95" s="299" t="str">
        <f>CONCATENATE("(",ROUND((D95/$H95)*100,1),")")</f>
        <v>(6.5)</v>
      </c>
      <c r="F95" s="302">
        <f>SUM(F93:F94)</f>
        <v>0.14826367017989572</v>
      </c>
      <c r="G95" s="299" t="str">
        <f>CONCATENATE("(",ROUND((F95/$H95)*100,1),")")</f>
        <v>(2.9)</v>
      </c>
      <c r="H95" s="302">
        <f>SUM(H93:H94)</f>
        <v>5.1820000000000013</v>
      </c>
      <c r="I95" s="299" t="str">
        <f>CONCATENATE("(",ROUND((H95/$H95)*100,1),")")</f>
        <v>(100)</v>
      </c>
      <c r="K95" s="302">
        <f t="shared" si="82"/>
        <v>0.33726915720236761</v>
      </c>
      <c r="L95" s="302">
        <f t="shared" si="83"/>
        <v>2.7545849002960754E-2</v>
      </c>
      <c r="M95" s="302">
        <f t="shared" si="84"/>
        <v>1.4184993794661399E-2</v>
      </c>
      <c r="N95" s="302">
        <f t="shared" si="85"/>
        <v>0.37899999999998979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4.0107301028051774</v>
      </c>
      <c r="C98" s="299" t="str">
        <f>CONCATENATE("(",ROUND((B98/$H100)*100,1),")")</f>
        <v>(72.1)</v>
      </c>
      <c r="D98" s="302">
        <f>'Ind T6'!R36</f>
        <v>0.15655591832058099</v>
      </c>
      <c r="E98" s="299" t="str">
        <f>CONCATENATE("(",ROUND((D98/$H100)*100,1),")")</f>
        <v>(2.8)</v>
      </c>
      <c r="F98" s="302">
        <f>'Ind T6'!S36</f>
        <v>8.7594867829383541E-2</v>
      </c>
      <c r="G98" s="299" t="str">
        <f>CONCATENATE("(",ROUND((F98/$H100)*100,1),")")</f>
        <v>(1.6)</v>
      </c>
      <c r="H98" s="302">
        <f>SUM(B98,D98,F98)</f>
        <v>4.2548808889551424</v>
      </c>
      <c r="I98" s="299" t="str">
        <f>CONCATENATE("(",ROUND((H98/$H100)*100,1),")")</f>
        <v>(76.5)</v>
      </c>
      <c r="K98" s="302">
        <f>B103-B98</f>
        <v>-4.071643605053632E-2</v>
      </c>
      <c r="L98" s="302">
        <f>D103-D98</f>
        <v>6.3652916583891161E-3</v>
      </c>
      <c r="M98" s="302">
        <f>F103-F98</f>
        <v>2.3428070551881897E-3</v>
      </c>
      <c r="N98" s="302">
        <f>SUM(K98:M98)</f>
        <v>-3.2008337336959014E-2</v>
      </c>
    </row>
    <row r="99" spans="1:14" x14ac:dyDescent="0.2">
      <c r="A99" s="282" t="s">
        <v>365</v>
      </c>
      <c r="B99" s="302">
        <f>'Ind T6'!Q35</f>
        <v>1.023108056252412</v>
      </c>
      <c r="C99" s="299" t="str">
        <f>CONCATENATE("(",ROUND((B99/$H100)*100,1),")")</f>
        <v>(18.4)</v>
      </c>
      <c r="D99" s="302">
        <f>'Ind T6'!R35</f>
        <v>0.20815725864726337</v>
      </c>
      <c r="E99" s="299" t="str">
        <f>CONCATENATE("(",ROUND((D99/$H100)*100,1),")")</f>
        <v>(3.7)</v>
      </c>
      <c r="F99" s="302">
        <f>'Ind T6'!S35</f>
        <v>7.4853796145173582E-2</v>
      </c>
      <c r="G99" s="299" t="str">
        <f>CONCATENATE("(",ROUND((F99/$H100)*100,1),")")</f>
        <v>(1.3)</v>
      </c>
      <c r="H99" s="302">
        <f t="shared" ref="H99" si="86">SUM(B99,D99,F99)</f>
        <v>1.3061191110448489</v>
      </c>
      <c r="I99" s="299" t="str">
        <f>CONCATENATE("(",ROUND((H99/$H100)*100,1),")")</f>
        <v>(23.5)</v>
      </c>
      <c r="K99" s="302">
        <f t="shared" ref="K99:K100" si="87">B104-B99</f>
        <v>-4.7518412353634742E-2</v>
      </c>
      <c r="L99" s="302">
        <f t="shared" ref="L99:L100" si="88">D104-D99</f>
        <v>-3.7387731825503367E-3</v>
      </c>
      <c r="M99" s="302">
        <f t="shared" ref="M99:M100" si="89">F104-F99</f>
        <v>4.2655228731439815E-3</v>
      </c>
      <c r="N99" s="302">
        <f t="shared" ref="N99:N100" si="90">SUM(K99:M99)</f>
        <v>-4.6991662663041098E-2</v>
      </c>
    </row>
    <row r="100" spans="1:14" x14ac:dyDescent="0.2">
      <c r="A100" s="282" t="s">
        <v>363</v>
      </c>
      <c r="B100" s="302">
        <f>SUM(B98:B99)</f>
        <v>5.0338381590575896</v>
      </c>
      <c r="C100" s="299" t="str">
        <f>CONCATENATE("(",ROUND((B100/$H100)*100,1),")")</f>
        <v>(90.5)</v>
      </c>
      <c r="D100" s="302">
        <f>SUM(D98:D99)</f>
        <v>0.36471317696784433</v>
      </c>
      <c r="E100" s="299" t="str">
        <f>CONCATENATE("(",ROUND((D100/$H100)*100,1),")")</f>
        <v>(6.6)</v>
      </c>
      <c r="F100" s="302">
        <f>SUM(F98:F99)</f>
        <v>0.16244866397455712</v>
      </c>
      <c r="G100" s="299" t="str">
        <f>CONCATENATE("(",ROUND((F100/$H100)*100,1),")")</f>
        <v>(2.9)</v>
      </c>
      <c r="H100" s="302">
        <f>SUM(H98:H99)</f>
        <v>5.5609999999999911</v>
      </c>
      <c r="I100" s="299" t="str">
        <f>CONCATENATE("(",ROUND((H100/$H100)*100,1),")")</f>
        <v>(100)</v>
      </c>
      <c r="K100" s="302">
        <f t="shared" si="87"/>
        <v>-8.8234848404171728E-2</v>
      </c>
      <c r="L100" s="302">
        <f t="shared" si="88"/>
        <v>2.6265184758388349E-3</v>
      </c>
      <c r="M100" s="302">
        <f t="shared" si="89"/>
        <v>6.608329928332185E-3</v>
      </c>
      <c r="N100" s="302">
        <f t="shared" si="90"/>
        <v>-7.9000000000000709E-2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3.9700136667546411</v>
      </c>
      <c r="C103" s="299" t="str">
        <f>CONCATENATE("(",ROUND((B103/$H105)*100,1),")")</f>
        <v>(72.4)</v>
      </c>
      <c r="D103" s="302">
        <f>'Ind T6'!W36</f>
        <v>0.16292120997897011</v>
      </c>
      <c r="E103" s="299" t="str">
        <f>CONCATENATE("(",ROUND((D103/$H105)*100,1),")")</f>
        <v>(3)</v>
      </c>
      <c r="F103" s="302">
        <f>'Ind T6'!X36</f>
        <v>8.9937674884571731E-2</v>
      </c>
      <c r="G103" s="299" t="str">
        <f>CONCATENATE("(",ROUND((F103/$H105)*100,1),")")</f>
        <v>(1.6)</v>
      </c>
      <c r="H103" s="302">
        <f>SUM(B103,D103,F103)</f>
        <v>4.2228725516181838</v>
      </c>
      <c r="I103" s="299" t="str">
        <f>CONCATENATE("(",ROUND((H103/$H105)*100,1),")")</f>
        <v>(77)</v>
      </c>
      <c r="K103" s="302">
        <f>B103-B93</f>
        <v>0.24029085212553003</v>
      </c>
      <c r="L103" s="302">
        <f>D103-D93</f>
        <v>2.1082834280461121E-2</v>
      </c>
      <c r="M103" s="302">
        <f>F103-F93</f>
        <v>9.3002291309053492E-3</v>
      </c>
      <c r="N103" s="302">
        <f>SUM(K103:M103)</f>
        <v>0.27067391553689646</v>
      </c>
    </row>
    <row r="104" spans="1:14" x14ac:dyDescent="0.2">
      <c r="A104" s="282" t="s">
        <v>365</v>
      </c>
      <c r="B104" s="302">
        <f>'Ind T6'!V35</f>
        <v>0.97558964389877723</v>
      </c>
      <c r="C104" s="299" t="str">
        <f>CONCATENATE("(",ROUND((B104/$H105)*100,1),")")</f>
        <v>(17.8)</v>
      </c>
      <c r="D104" s="302">
        <f>'Ind T6'!W35</f>
        <v>0.20441848546471303</v>
      </c>
      <c r="E104" s="299" t="str">
        <f>CONCATENATE("(",ROUND((D104/$H105)*100,1),")")</f>
        <v>(3.7)</v>
      </c>
      <c r="F104" s="302">
        <f>'Ind T6'!X35</f>
        <v>7.9119319018317563E-2</v>
      </c>
      <c r="G104" s="299" t="str">
        <f>CONCATENATE("(",ROUND((F104/$H105)*100,1),")")</f>
        <v>(1.4)</v>
      </c>
      <c r="H104" s="302">
        <f t="shared" ref="H104" si="91">SUM(B104,D104,F104)</f>
        <v>1.2591274483818078</v>
      </c>
      <c r="I104" s="299" t="str">
        <f>CONCATENATE("(",ROUND((H104/$H105)*100,1),")")</f>
        <v>(23)</v>
      </c>
      <c r="K104" s="302">
        <f t="shared" ref="K104:K105" si="92">B104-B94</f>
        <v>8.7434566726662943E-3</v>
      </c>
      <c r="L104" s="302">
        <f t="shared" ref="L104:L105" si="93">D104-D94</f>
        <v>9.0895331983384398E-3</v>
      </c>
      <c r="M104" s="302">
        <f t="shared" ref="M104:M105" si="94">F104-F94</f>
        <v>1.1493094592088221E-2</v>
      </c>
      <c r="N104" s="302">
        <f t="shared" ref="N104:N105" si="95">SUM(K104:M104)</f>
        <v>2.9326084463092955E-2</v>
      </c>
    </row>
    <row r="105" spans="1:14" x14ac:dyDescent="0.2">
      <c r="A105" s="282" t="s">
        <v>363</v>
      </c>
      <c r="B105" s="302">
        <f>SUM(B103:B104)</f>
        <v>4.9456033106534179</v>
      </c>
      <c r="C105" s="299" t="str">
        <f>CONCATENATE("(",ROUND((B105/$H105)*100,1),")")</f>
        <v>(90.2)</v>
      </c>
      <c r="D105" s="302">
        <f>SUM(D103:D104)</f>
        <v>0.36733969544368317</v>
      </c>
      <c r="E105" s="299" t="str">
        <f>CONCATENATE("(",ROUND((D105/$H105)*100,1),")")</f>
        <v>(6.7)</v>
      </c>
      <c r="F105" s="302">
        <f>SUM(F103:F104)</f>
        <v>0.16905699390288931</v>
      </c>
      <c r="G105" s="299" t="str">
        <f>CONCATENATE("(",ROUND((F105/$H105)*100,1),")")</f>
        <v>(3.1)</v>
      </c>
      <c r="H105" s="302">
        <f>SUM(H103:H104)</f>
        <v>5.4819999999999913</v>
      </c>
      <c r="I105" s="299" t="str">
        <f>CONCATENATE("(",ROUND((H105/$H105)*100,1),")")</f>
        <v>(100)</v>
      </c>
      <c r="K105" s="302">
        <f t="shared" si="92"/>
        <v>0.24903430879819588</v>
      </c>
      <c r="L105" s="302">
        <f t="shared" si="93"/>
        <v>3.0172367478799589E-2</v>
      </c>
      <c r="M105" s="302">
        <f t="shared" si="94"/>
        <v>2.0793323722993584E-2</v>
      </c>
      <c r="N105" s="302">
        <f t="shared" si="95"/>
        <v>0.29999999999998905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23.880584771198016</v>
      </c>
      <c r="C114" s="299" t="str">
        <f>CONCATENATE("(",ROUND((B114/$H116)*100,1),")")</f>
        <v>(69.7)</v>
      </c>
      <c r="D114" s="302">
        <f>'Ind T6'!M45</f>
        <v>1.1674210065994657</v>
      </c>
      <c r="E114" s="299" t="str">
        <f>CONCATENATE("(",ROUND((D114/$H116)*100,1),")")</f>
        <v>(3.4)</v>
      </c>
      <c r="F114" s="302">
        <f>'Ind T6'!N45</f>
        <v>1.688876671467378</v>
      </c>
      <c r="G114" s="299" t="str">
        <f>CONCATENATE("(",ROUND((F114/$H116)*100,1),")")</f>
        <v>(4.9)</v>
      </c>
      <c r="H114" s="302">
        <f>SUM(B114,D114,F114)</f>
        <v>26.736882449264858</v>
      </c>
      <c r="I114" s="299" t="str">
        <f>CONCATENATE("(",ROUND((H114/$H116)*100,1),")")</f>
        <v>(78)</v>
      </c>
      <c r="K114" s="302">
        <f>B119-B114</f>
        <v>-0.42447126942945346</v>
      </c>
      <c r="L114" s="302">
        <f>D119-D114</f>
        <v>2.6330077227316728E-3</v>
      </c>
      <c r="M114" s="302">
        <f>F119-F114</f>
        <v>-1.1260882559760432E-2</v>
      </c>
      <c r="N114" s="302">
        <f>SUM(K114:M114)</f>
        <v>-0.43309914426648222</v>
      </c>
    </row>
    <row r="115" spans="1:14" x14ac:dyDescent="0.2">
      <c r="A115" s="282" t="s">
        <v>365</v>
      </c>
      <c r="B115" s="302">
        <f>'Ind T6'!L44</f>
        <v>5.4754272675250162</v>
      </c>
      <c r="C115" s="299" t="str">
        <f>CONCATENATE("(",ROUND((B115/$H116)*100,1),")")</f>
        <v>(16)</v>
      </c>
      <c r="D115" s="302">
        <f>'Ind T6'!M44</f>
        <v>1.316204358972946</v>
      </c>
      <c r="E115" s="299" t="str">
        <f>CONCATENATE("(",ROUND((D115/$H116)*100,1),")")</f>
        <v>(3.8)</v>
      </c>
      <c r="F115" s="302">
        <f>'Ind T6'!N44</f>
        <v>0.74848592423720517</v>
      </c>
      <c r="G115" s="299" t="str">
        <f>CONCATENATE("(",ROUND((F115/$H116)*100,1),")")</f>
        <v>(2.2)</v>
      </c>
      <c r="H115" s="302">
        <f t="shared" ref="H115" si="96">SUM(B115,D115,F115)</f>
        <v>7.5401175507351672</v>
      </c>
      <c r="I115" s="299" t="str">
        <f>CONCATENATE("(",ROUND((H115/$H116)*100,1),")")</f>
        <v>(22)</v>
      </c>
      <c r="K115" s="302">
        <f t="shared" ref="K115:K116" si="97">B120-B115</f>
        <v>-1.1735624708383519E-2</v>
      </c>
      <c r="L115" s="302">
        <f t="shared" ref="L115:L116" si="98">D120-D115</f>
        <v>-1.0660961052240125E-2</v>
      </c>
      <c r="M115" s="302">
        <f t="shared" ref="M115:M116" si="99">F120-F115</f>
        <v>-4.9504269972906134E-2</v>
      </c>
      <c r="N115" s="302">
        <f t="shared" ref="N115:N116" si="100">SUM(K115:M115)</f>
        <v>-7.1900855733529778E-2</v>
      </c>
    </row>
    <row r="116" spans="1:14" x14ac:dyDescent="0.2">
      <c r="A116" s="282" t="s">
        <v>363</v>
      </c>
      <c r="B116" s="302">
        <f>SUM(B114:B115)</f>
        <v>29.356012038723033</v>
      </c>
      <c r="C116" s="299" t="str">
        <f>CONCATENATE("(",ROUND((B116/$H116)*100,1),")")</f>
        <v>(85.6)</v>
      </c>
      <c r="D116" s="302">
        <f>SUM(D114:D115)</f>
        <v>2.4836253655724114</v>
      </c>
      <c r="E116" s="299" t="str">
        <f>CONCATENATE("(",ROUND((D116/$H116)*100,1),")")</f>
        <v>(7.2)</v>
      </c>
      <c r="F116" s="302">
        <f>SUM(F114:F115)</f>
        <v>2.4373625957045832</v>
      </c>
      <c r="G116" s="299" t="str">
        <f>CONCATENATE("(",ROUND((F116/$H116)*100,1),")")</f>
        <v>(7.1)</v>
      </c>
      <c r="H116" s="302">
        <f>SUM(H114:H115)</f>
        <v>34.277000000000022</v>
      </c>
      <c r="I116" s="299" t="str">
        <f>CONCATENATE("(",ROUND((H116/$H116)*100,1),")")</f>
        <v>(100)</v>
      </c>
      <c r="K116" s="302">
        <f t="shared" si="97"/>
        <v>-0.43620689413783609</v>
      </c>
      <c r="L116" s="302">
        <f t="shared" si="98"/>
        <v>-8.0279533295080086E-3</v>
      </c>
      <c r="M116" s="302">
        <f t="shared" si="99"/>
        <v>-6.07651525326669E-2</v>
      </c>
      <c r="N116" s="302">
        <f t="shared" si="100"/>
        <v>-0.505000000000011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23.456113501768563</v>
      </c>
      <c r="C119" s="299" t="str">
        <f>CONCATENATE("(",ROUND((B119/$H121)*100,1),")")</f>
        <v>(69.5)</v>
      </c>
      <c r="D119" s="302">
        <f>'Ind T6'!R45</f>
        <v>1.1700540143221974</v>
      </c>
      <c r="E119" s="299" t="str">
        <f>CONCATENATE("(",ROUND((D119/$H121)*100,1),")")</f>
        <v>(3.5)</v>
      </c>
      <c r="F119" s="302">
        <f>'Ind T6'!S45</f>
        <v>1.6776157889076175</v>
      </c>
      <c r="G119" s="299" t="str">
        <f>CONCATENATE("(",ROUND((F119/$H121)*100,1),")")</f>
        <v>(5)</v>
      </c>
      <c r="H119" s="302">
        <f>SUM(B119,D119,F119)</f>
        <v>26.303783304998376</v>
      </c>
      <c r="I119" s="299" t="str">
        <f>CONCATENATE("(",ROUND((H119/$H121)*100,1),")")</f>
        <v>(77.9)</v>
      </c>
      <c r="K119" s="302">
        <f>B124-B119</f>
        <v>-1.5022479499039711</v>
      </c>
      <c r="L119" s="302">
        <f>D124-D119</f>
        <v>-4.6374403736710423E-2</v>
      </c>
      <c r="M119" s="302">
        <f>F124-F119</f>
        <v>1.5599044824228248E-3</v>
      </c>
      <c r="N119" s="302">
        <f>SUM(K119:M119)</f>
        <v>-1.5470624491582587</v>
      </c>
    </row>
    <row r="120" spans="1:14" x14ac:dyDescent="0.2">
      <c r="A120" s="282" t="s">
        <v>365</v>
      </c>
      <c r="B120" s="302">
        <f>'Ind T6'!Q44</f>
        <v>5.4636916428166327</v>
      </c>
      <c r="C120" s="299" t="str">
        <f>CONCATENATE("(",ROUND((B120/$H121)*100,1),")")</f>
        <v>(16.2)</v>
      </c>
      <c r="D120" s="302">
        <f>'Ind T6'!R44</f>
        <v>1.3055433979207058</v>
      </c>
      <c r="E120" s="299" t="str">
        <f>CONCATENATE("(",ROUND((D120/$H121)*100,1),")")</f>
        <v>(3.9)</v>
      </c>
      <c r="F120" s="302">
        <f>'Ind T6'!S44</f>
        <v>0.69898165426429903</v>
      </c>
      <c r="G120" s="299" t="str">
        <f>CONCATENATE("(",ROUND((F120/$H121)*100,1),")")</f>
        <v>(2.1)</v>
      </c>
      <c r="H120" s="302">
        <f t="shared" ref="H120" si="101">SUM(B120,D120,F120)</f>
        <v>7.4682166950016384</v>
      </c>
      <c r="I120" s="299" t="str">
        <f>CONCATENATE("(",ROUND((H120/$H121)*100,1),")")</f>
        <v>(22.1)</v>
      </c>
      <c r="K120" s="302">
        <f t="shared" ref="K120:K121" si="102">B125-B120</f>
        <v>-0.19014751476227154</v>
      </c>
      <c r="L120" s="302">
        <f t="shared" ref="L120:L121" si="103">D125-D120</f>
        <v>-4.4289083277029073E-2</v>
      </c>
      <c r="M120" s="302">
        <f t="shared" ref="M120:M121" si="104">F125-F120</f>
        <v>-6.9500952802477589E-2</v>
      </c>
      <c r="N120" s="302">
        <f t="shared" ref="N120:N121" si="105">SUM(K120:M120)</f>
        <v>-0.3039375508417782</v>
      </c>
    </row>
    <row r="121" spans="1:14" x14ac:dyDescent="0.2">
      <c r="A121" s="282" t="s">
        <v>363</v>
      </c>
      <c r="B121" s="302">
        <f>SUM(B119:B120)</f>
        <v>28.919805144585197</v>
      </c>
      <c r="C121" s="299" t="str">
        <f>CONCATENATE("(",ROUND((B121/$H121)*100,1),")")</f>
        <v>(85.6)</v>
      </c>
      <c r="D121" s="302">
        <f>SUM(D119:D120)</f>
        <v>2.4755974122429034</v>
      </c>
      <c r="E121" s="299" t="str">
        <f>CONCATENATE("(",ROUND((D121/$H121)*100,1),")")</f>
        <v>(7.3)</v>
      </c>
      <c r="F121" s="302">
        <f>SUM(F119:F120)</f>
        <v>2.3765974431719163</v>
      </c>
      <c r="G121" s="299" t="str">
        <f>CONCATENATE("(",ROUND((F121/$H121)*100,1),")")</f>
        <v>(7)</v>
      </c>
      <c r="H121" s="302">
        <f>SUM(H119:H120)</f>
        <v>33.772000000000013</v>
      </c>
      <c r="I121" s="299" t="str">
        <f>CONCATENATE("(",ROUND((H121/$H121)*100,1),")")</f>
        <v>(100)</v>
      </c>
      <c r="K121" s="302">
        <f t="shared" si="102"/>
        <v>-1.6923954646662445</v>
      </c>
      <c r="L121" s="302">
        <f t="shared" si="103"/>
        <v>-9.0663487013739719E-2</v>
      </c>
      <c r="M121" s="302">
        <f t="shared" si="104"/>
        <v>-6.7941048320054431E-2</v>
      </c>
      <c r="N121" s="302">
        <f t="shared" si="105"/>
        <v>-1.8510000000000386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21.953865551864592</v>
      </c>
      <c r="C124" s="299" t="str">
        <f>CONCATENATE("(",ROUND((B124/$H126)*100,1),")")</f>
        <v>(68.8)</v>
      </c>
      <c r="D124" s="302">
        <f>'Ind T6'!W45</f>
        <v>1.1236796105854869</v>
      </c>
      <c r="E124" s="299" t="str">
        <f>CONCATENATE("(",ROUND((D124/$H126)*100,1),")")</f>
        <v>(3.5)</v>
      </c>
      <c r="F124" s="302">
        <f>'Ind T6'!X45</f>
        <v>1.6791756933900404</v>
      </c>
      <c r="G124" s="299" t="str">
        <f>CONCATENATE("(",ROUND((F124/$H126)*100,1),")")</f>
        <v>(5.3)</v>
      </c>
      <c r="H124" s="302">
        <f>SUM(B124,D124,F124)</f>
        <v>24.756720855840118</v>
      </c>
      <c r="I124" s="299" t="str">
        <f>CONCATENATE("(",ROUND((H124/$H126)*100,1),")")</f>
        <v>(77.6)</v>
      </c>
      <c r="K124" s="302">
        <f>B124-B114</f>
        <v>-1.9267192193334246</v>
      </c>
      <c r="L124" s="302">
        <f>D124-D114</f>
        <v>-4.3741396013978751E-2</v>
      </c>
      <c r="M124" s="302">
        <f>F124-F114</f>
        <v>-9.7009780773376075E-3</v>
      </c>
      <c r="N124" s="302">
        <f>SUM(K124:M124)</f>
        <v>-1.980161593424741</v>
      </c>
    </row>
    <row r="125" spans="1:14" x14ac:dyDescent="0.2">
      <c r="A125" s="282" t="s">
        <v>365</v>
      </c>
      <c r="B125" s="302">
        <f>'Ind T6'!V44</f>
        <v>5.2735441280543611</v>
      </c>
      <c r="C125" s="299" t="str">
        <f>CONCATENATE("(",ROUND((B125/$H126)*100,1),")")</f>
        <v>(16.5)</v>
      </c>
      <c r="D125" s="302">
        <f>'Ind T6'!W44</f>
        <v>1.2612543146436768</v>
      </c>
      <c r="E125" s="299" t="str">
        <f>CONCATENATE("(",ROUND((D125/$H126)*100,1),")")</f>
        <v>(4)</v>
      </c>
      <c r="F125" s="302">
        <f>'Ind T6'!X44</f>
        <v>0.62948070146182145</v>
      </c>
      <c r="G125" s="299" t="str">
        <f>CONCATENATE("(",ROUND((F125/$H126)*100,1),")")</f>
        <v>(2)</v>
      </c>
      <c r="H125" s="302">
        <f t="shared" ref="H125" si="106">SUM(B125,D125,F125)</f>
        <v>7.1642791441598588</v>
      </c>
      <c r="I125" s="299" t="str">
        <f>CONCATENATE("(",ROUND((H125/$H126)*100,1),")")</f>
        <v>(22.4)</v>
      </c>
      <c r="K125" s="302">
        <f t="shared" ref="K125:K126" si="107">B125-B115</f>
        <v>-0.20188313947065506</v>
      </c>
      <c r="L125" s="302">
        <f t="shared" ref="L125:L126" si="108">D125-D115</f>
        <v>-5.4950044329269199E-2</v>
      </c>
      <c r="M125" s="302">
        <f t="shared" ref="M125:M126" si="109">F125-F115</f>
        <v>-0.11900522277538372</v>
      </c>
      <c r="N125" s="302">
        <f t="shared" ref="N125:N126" si="110">SUM(K125:M125)</f>
        <v>-0.37583840657530798</v>
      </c>
    </row>
    <row r="126" spans="1:14" x14ac:dyDescent="0.2">
      <c r="A126" s="282" t="s">
        <v>363</v>
      </c>
      <c r="B126" s="302">
        <f>SUM(B124:B125)</f>
        <v>27.227409679918953</v>
      </c>
      <c r="C126" s="299" t="str">
        <f>CONCATENATE("(",ROUND((B126/$H126)*100,1),")")</f>
        <v>(85.3)</v>
      </c>
      <c r="D126" s="302">
        <f>SUM(D124:D125)</f>
        <v>2.3849339252291637</v>
      </c>
      <c r="E126" s="299" t="str">
        <f>CONCATENATE("(",ROUND((D126/$H126)*100,1),")")</f>
        <v>(7.5)</v>
      </c>
      <c r="F126" s="302">
        <f>SUM(F124:F125)</f>
        <v>2.3086563948518619</v>
      </c>
      <c r="G126" s="299" t="str">
        <f>CONCATENATE("(",ROUND((F126/$H126)*100,1),")")</f>
        <v>(7.2)</v>
      </c>
      <c r="H126" s="302">
        <f>SUM(H124:H125)</f>
        <v>31.920999999999978</v>
      </c>
      <c r="I126" s="299" t="str">
        <f>CONCATENATE("(",ROUND((H126/$H126)*100,1),")")</f>
        <v>(100)</v>
      </c>
      <c r="K126" s="302">
        <f t="shared" si="107"/>
        <v>-2.1286023588040806</v>
      </c>
      <c r="L126" s="302">
        <f t="shared" si="108"/>
        <v>-9.8691440343247727E-2</v>
      </c>
      <c r="M126" s="302">
        <f t="shared" si="109"/>
        <v>-0.12870620085272133</v>
      </c>
      <c r="N126" s="302">
        <f t="shared" si="110"/>
        <v>-2.3560000000000496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1.1750367625720508</v>
      </c>
      <c r="C135" s="299" t="str">
        <f>CONCATENATE("(",ROUND((B135/$H137)*100,1),")")</f>
        <v>(73.1)</v>
      </c>
      <c r="D135" s="302">
        <f>'Ind T6'!M54</f>
        <v>2.2886701789104503E-2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1.1979234643611554</v>
      </c>
      <c r="I135" s="299" t="str">
        <f>CONCATENATE("(",ROUND((H135/$H137)*100,1),")")</f>
        <v>(74.5)</v>
      </c>
      <c r="K135" s="302">
        <f>B140-B135</f>
        <v>-5.3974227655250395E-2</v>
      </c>
      <c r="L135" s="302">
        <f>D140-D135</f>
        <v>-5.2279444263607713E-4</v>
      </c>
      <c r="M135" s="302">
        <f>F140-F135</f>
        <v>0</v>
      </c>
      <c r="N135" s="302">
        <f>SUM(K135:M135)</f>
        <v>-5.4497022097886469E-2</v>
      </c>
    </row>
    <row r="136" spans="1:14" x14ac:dyDescent="0.2">
      <c r="A136" s="282" t="s">
        <v>365</v>
      </c>
      <c r="B136" s="302">
        <f>'Ind T6'!L53</f>
        <v>0.30971475713764168</v>
      </c>
      <c r="C136" s="299" t="str">
        <f>CONCATENATE("(",ROUND((B136/$H137)*100,1),")")</f>
        <v>(19.3)</v>
      </c>
      <c r="D136" s="302">
        <f>'Ind T6'!M53</f>
        <v>9.9361778501204132E-2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0.40907653563884583</v>
      </c>
      <c r="I136" s="299" t="str">
        <f>CONCATENATE("(",ROUND((H136/$H137)*100,1),")")</f>
        <v>(25.5)</v>
      </c>
      <c r="K136" s="302">
        <f t="shared" ref="K136:K137" si="112">B141-B136</f>
        <v>-9.5223085145521025E-3</v>
      </c>
      <c r="L136" s="302">
        <f t="shared" ref="L136:L137" si="113">D141-D136</f>
        <v>-3.9806693875621135E-3</v>
      </c>
      <c r="M136" s="302">
        <f t="shared" ref="M136:M137" si="114">F141-F136</f>
        <v>0</v>
      </c>
      <c r="N136" s="302">
        <f t="shared" ref="N136:N137" si="115">SUM(K136:M136)</f>
        <v>-1.3502977902114216E-2</v>
      </c>
    </row>
    <row r="137" spans="1:14" x14ac:dyDescent="0.2">
      <c r="A137" s="282" t="s">
        <v>363</v>
      </c>
      <c r="B137" s="302">
        <f>SUM(B135:B136)</f>
        <v>1.4847515197096925</v>
      </c>
      <c r="C137" s="299" t="str">
        <f>CONCATENATE("(",ROUND((B137/$H137)*100,1),")")</f>
        <v>(92.4)</v>
      </c>
      <c r="D137" s="302">
        <f>SUM(D135:D136)</f>
        <v>0.12224848029030863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1.6070000000000011</v>
      </c>
      <c r="I137" s="299" t="str">
        <f>CONCATENATE("(",ROUND((H137/$H137)*100,1),")")</f>
        <v>(100)</v>
      </c>
      <c r="K137" s="302">
        <f t="shared" si="112"/>
        <v>-6.3496536169802553E-2</v>
      </c>
      <c r="L137" s="302">
        <f t="shared" si="113"/>
        <v>-4.5034638301981872E-3</v>
      </c>
      <c r="M137" s="302">
        <f t="shared" si="114"/>
        <v>0</v>
      </c>
      <c r="N137" s="302">
        <f t="shared" si="115"/>
        <v>-6.800000000000074E-2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1.1210625349168004</v>
      </c>
      <c r="C140" s="299" t="str">
        <f>CONCATENATE("(",ROUND((B140/$H142)*100,1),")")</f>
        <v>(72.8)</v>
      </c>
      <c r="D140" s="302">
        <f>'Ind T6'!R54</f>
        <v>2.2363907346468426E-2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1.1434264422632689</v>
      </c>
      <c r="I140" s="299" t="str">
        <f>CONCATENATE("(",ROUND((H140/$H142)*100,1),")")</f>
        <v>(74.3)</v>
      </c>
      <c r="K140" s="302">
        <f>B145-B140</f>
        <v>-4.106019756065904E-2</v>
      </c>
      <c r="L140" s="302">
        <f>D145-D140</f>
        <v>4.318264207503128E-5</v>
      </c>
      <c r="M140" s="302">
        <f>F145-F140</f>
        <v>0</v>
      </c>
      <c r="N140" s="302">
        <f>SUM(K140:M140)</f>
        <v>-4.1017014918584005E-2</v>
      </c>
    </row>
    <row r="141" spans="1:14" x14ac:dyDescent="0.2">
      <c r="A141" s="282" t="s">
        <v>365</v>
      </c>
      <c r="B141" s="302">
        <f>'Ind T6'!Q53</f>
        <v>0.30019244862308958</v>
      </c>
      <c r="C141" s="299" t="str">
        <f>CONCATENATE("(",ROUND((B141/$H142)*100,1),")")</f>
        <v>(19.5)</v>
      </c>
      <c r="D141" s="302">
        <f>'Ind T6'!R53</f>
        <v>9.5381109113642018E-2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0.39557355773673158</v>
      </c>
      <c r="I141" s="299" t="str">
        <f>CONCATENATE("(",ROUND((H141/$H142)*100,1),")")</f>
        <v>(25.7)</v>
      </c>
      <c r="K141" s="302">
        <f t="shared" ref="K141:K142" si="117">B146-B141</f>
        <v>-1.6252495562871783E-3</v>
      </c>
      <c r="L141" s="302">
        <f t="shared" ref="L141:L142" si="118">D146-D141</f>
        <v>-2.3577355251285514E-3</v>
      </c>
      <c r="M141" s="302">
        <f t="shared" ref="M141:M142" si="119">F146-F141</f>
        <v>0</v>
      </c>
      <c r="N141" s="302">
        <f t="shared" ref="N141:N142" si="120">SUM(K141:M141)</f>
        <v>-3.9829850814157297E-3</v>
      </c>
    </row>
    <row r="142" spans="1:14" x14ac:dyDescent="0.2">
      <c r="A142" s="282" t="s">
        <v>363</v>
      </c>
      <c r="B142" s="302">
        <f>SUM(B140:B141)</f>
        <v>1.42125498353989</v>
      </c>
      <c r="C142" s="299" t="str">
        <f>CONCATENATE("(",ROUND((B142/$H142)*100,1),")")</f>
        <v>(92.3)</v>
      </c>
      <c r="D142" s="302">
        <f>SUM(D140:D141)</f>
        <v>0.11774501646011044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1.5390000000000006</v>
      </c>
      <c r="I142" s="299" t="str">
        <f>CONCATENATE("(",ROUND((H142/$H142)*100,1),")")</f>
        <v>(100)</v>
      </c>
      <c r="K142" s="302">
        <f t="shared" si="117"/>
        <v>-4.2685447116946218E-2</v>
      </c>
      <c r="L142" s="302">
        <f t="shared" si="118"/>
        <v>-2.3145528830535167E-3</v>
      </c>
      <c r="M142" s="302">
        <f t="shared" si="119"/>
        <v>0</v>
      </c>
      <c r="N142" s="302">
        <f t="shared" si="120"/>
        <v>-4.4999999999999735E-2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1.0800023373561414</v>
      </c>
      <c r="C145" s="299" t="str">
        <f>CONCATENATE("(",ROUND((B145/$H147)*100,1),")")</f>
        <v>(72.3)</v>
      </c>
      <c r="D145" s="302">
        <f>'Ind T6'!W54</f>
        <v>2.2407089988543457E-2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1.1024094273446847</v>
      </c>
      <c r="I145" s="299" t="str">
        <f>CONCATENATE("(",ROUND((H145/$H147)*100,1),")")</f>
        <v>(73.8)</v>
      </c>
      <c r="K145" s="302">
        <f>B145-B135</f>
        <v>-9.5034425215909435E-2</v>
      </c>
      <c r="L145" s="302">
        <f>D145-D135</f>
        <v>-4.7961180056104585E-4</v>
      </c>
      <c r="M145" s="302">
        <f>F145-F135</f>
        <v>0</v>
      </c>
      <c r="N145" s="302">
        <f>SUM(K145:M145)</f>
        <v>-9.5514037016470488E-2</v>
      </c>
    </row>
    <row r="146" spans="1:14" x14ac:dyDescent="0.2">
      <c r="A146" s="282" t="s">
        <v>365</v>
      </c>
      <c r="B146" s="302">
        <f>'Ind T6'!V53</f>
        <v>0.2985671990668024</v>
      </c>
      <c r="C146" s="299" t="str">
        <f>CONCATENATE("(",ROUND((B146/$H147)*100,1),")")</f>
        <v>(20)</v>
      </c>
      <c r="D146" s="302">
        <f>'Ind T6'!W53</f>
        <v>9.3023373588513467E-2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0.39159057265531588</v>
      </c>
      <c r="I146" s="299" t="str">
        <f>CONCATENATE("(",ROUND((H146/$H147)*100,1),")")</f>
        <v>(26.2)</v>
      </c>
      <c r="K146" s="302">
        <f t="shared" ref="K146:K147" si="122">B146-B136</f>
        <v>-1.1147558070839281E-2</v>
      </c>
      <c r="L146" s="302">
        <f t="shared" ref="L146:L147" si="123">D146-D136</f>
        <v>-6.338404912690665E-3</v>
      </c>
      <c r="M146" s="302">
        <f t="shared" ref="M146:M147" si="124">F146-F136</f>
        <v>0</v>
      </c>
      <c r="N146" s="302">
        <f t="shared" ref="N146:N147" si="125">SUM(K146:M146)</f>
        <v>-1.7485962983529946E-2</v>
      </c>
    </row>
    <row r="147" spans="1:14" x14ac:dyDescent="0.2">
      <c r="A147" s="282" t="s">
        <v>363</v>
      </c>
      <c r="B147" s="302">
        <f>SUM(B145:B146)</f>
        <v>1.3785695364229438</v>
      </c>
      <c r="C147" s="299" t="str">
        <f>CONCATENATE("(",ROUND((B147/$H147)*100,1),")")</f>
        <v>(92.3)</v>
      </c>
      <c r="D147" s="302">
        <f>SUM(D145:D146)</f>
        <v>0.11543046357705693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1.4940000000000007</v>
      </c>
      <c r="I147" s="299" t="str">
        <f>CONCATENATE("(",ROUND((H147/$H147)*100,1),")")</f>
        <v>(100)</v>
      </c>
      <c r="K147" s="302">
        <f t="shared" si="122"/>
        <v>-0.10618198328674877</v>
      </c>
      <c r="L147" s="302">
        <f t="shared" si="123"/>
        <v>-6.8180167132517039E-3</v>
      </c>
      <c r="M147" s="302">
        <f t="shared" si="124"/>
        <v>0</v>
      </c>
      <c r="N147" s="302">
        <f t="shared" si="125"/>
        <v>-0.11300000000000048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2.9927716228574437</v>
      </c>
      <c r="C156" s="299" t="str">
        <f>CONCATENATE("(",ROUND((B156/$H158)*100,1),")")</f>
        <v>(72.4)</v>
      </c>
      <c r="D156" s="302">
        <f>'Ind T6'!M63</f>
        <v>6.6510199456187372E-2</v>
      </c>
      <c r="E156" s="299" t="str">
        <f>CONCATENATE("(",ROUND((D156/$H158)*100,1),")")</f>
        <v>(1.6)</v>
      </c>
      <c r="F156" s="302">
        <f>'Ind T6'!N63</f>
        <v>0.13414451495705412</v>
      </c>
      <c r="G156" s="299" t="str">
        <f>CONCATENATE("(",ROUND((F156/$H158)*100,1),")")</f>
        <v>(3.2)</v>
      </c>
      <c r="H156" s="302">
        <f>SUM(B156,D156,F156)</f>
        <v>3.1934263372706848</v>
      </c>
      <c r="I156" s="299" t="str">
        <f>CONCATENATE("(",ROUND((H156/$H158)*100,1),")")</f>
        <v>(77.3)</v>
      </c>
      <c r="K156" s="302">
        <f>B161-B156</f>
        <v>6.0045588620546209E-2</v>
      </c>
      <c r="L156" s="302">
        <f>D161-D156</f>
        <v>1.8970942954444209E-3</v>
      </c>
      <c r="M156" s="302">
        <f>F161-F156</f>
        <v>-1.865217652943757E-3</v>
      </c>
      <c r="N156" s="302">
        <f>SUM(K156:M156)</f>
        <v>6.0077465263046873E-2</v>
      </c>
    </row>
    <row r="157" spans="1:14" x14ac:dyDescent="0.2">
      <c r="A157" s="282" t="s">
        <v>365</v>
      </c>
      <c r="B157" s="302">
        <f>'Ind T6'!L62</f>
        <v>0.68777166816848667</v>
      </c>
      <c r="C157" s="299" t="str">
        <f>CONCATENATE("(",ROUND((B157/$H158)*100,1),")")</f>
        <v>(16.6)</v>
      </c>
      <c r="D157" s="302">
        <f>'Ind T6'!M62</f>
        <v>0.23681378059919031</v>
      </c>
      <c r="E157" s="299" t="str">
        <f>CONCATENATE("(",ROUND((D157/$H158)*100,1),")")</f>
        <v>(5.7)</v>
      </c>
      <c r="F157" s="302">
        <f>'Ind T6'!N62</f>
        <v>1.4988213961647498E-2</v>
      </c>
      <c r="G157" s="299" t="str">
        <f>CONCATENATE("(",ROUND((F157/$H158)*100,1),")")</f>
        <v>(0.4)</v>
      </c>
      <c r="H157" s="302">
        <f t="shared" ref="H157" si="126">SUM(B157,D157,F157)</f>
        <v>0.93957366272932452</v>
      </c>
      <c r="I157" s="299" t="str">
        <f>CONCATENATE("(",ROUND((H157/$H158)*100,1),")")</f>
        <v>(22.7)</v>
      </c>
      <c r="K157" s="302">
        <f t="shared" ref="K157:K158" si="127">B162-B157</f>
        <v>4.6189461473404303E-2</v>
      </c>
      <c r="L157" s="302">
        <f t="shared" ref="L157:L158" si="128">D162-D157</f>
        <v>9.6036532471810987E-3</v>
      </c>
      <c r="M157" s="302">
        <f t="shared" ref="M157:M158" si="129">F162-F157</f>
        <v>1.2942001636585994E-4</v>
      </c>
      <c r="N157" s="302">
        <f t="shared" ref="N157:N158" si="130">SUM(K157:M157)</f>
        <v>5.592253473695126E-2</v>
      </c>
    </row>
    <row r="158" spans="1:14" x14ac:dyDescent="0.2">
      <c r="A158" s="282" t="s">
        <v>363</v>
      </c>
      <c r="B158" s="302">
        <f>SUM(B156:B157)</f>
        <v>3.6805432910259306</v>
      </c>
      <c r="C158" s="299" t="str">
        <f>CONCATENATE("(",ROUND((B158/$H158)*100,1),")")</f>
        <v>(89.1)</v>
      </c>
      <c r="D158" s="302">
        <f>SUM(D156:D157)</f>
        <v>0.3033239800553777</v>
      </c>
      <c r="E158" s="299" t="str">
        <f>CONCATENATE("(",ROUND((D158/$H158)*100,1),")")</f>
        <v>(7.3)</v>
      </c>
      <c r="F158" s="302">
        <f>SUM(F156:F157)</f>
        <v>0.14913272891870161</v>
      </c>
      <c r="G158" s="299" t="str">
        <f>CONCATENATE("(",ROUND((F158/$H158)*100,1),")")</f>
        <v>(3.6)</v>
      </c>
      <c r="H158" s="302">
        <f>SUM(H156:H157)</f>
        <v>4.1330000000000098</v>
      </c>
      <c r="I158" s="299" t="str">
        <f>CONCATENATE("(",ROUND((H158/$H158)*100,1),")")</f>
        <v>(100)</v>
      </c>
      <c r="K158" s="302">
        <f t="shared" si="127"/>
        <v>0.10623505009395018</v>
      </c>
      <c r="L158" s="302">
        <f t="shared" si="128"/>
        <v>1.1500747542625478E-2</v>
      </c>
      <c r="M158" s="302">
        <f t="shared" si="129"/>
        <v>-1.7357976365778849E-3</v>
      </c>
      <c r="N158" s="302">
        <f t="shared" si="130"/>
        <v>0.11599999999999777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3.0528172114779899</v>
      </c>
      <c r="C161" s="299" t="str">
        <f>CONCATENATE("(",ROUND((B161/$H163)*100,1),")")</f>
        <v>(71.8)</v>
      </c>
      <c r="D161" s="302">
        <f>'Ind T6'!R63</f>
        <v>6.8407293751631792E-2</v>
      </c>
      <c r="E161" s="299" t="str">
        <f>CONCATENATE("(",ROUND((D161/$H163)*100,1),")")</f>
        <v>(1.6)</v>
      </c>
      <c r="F161" s="302">
        <f>'Ind T6'!S63</f>
        <v>0.13227929730411037</v>
      </c>
      <c r="G161" s="299" t="str">
        <f>CONCATENATE("(",ROUND((F161/$H163)*100,1),")")</f>
        <v>(3.1)</v>
      </c>
      <c r="H161" s="302">
        <f>SUM(B161,D161,F161)</f>
        <v>3.2535038025337317</v>
      </c>
      <c r="I161" s="299" t="str">
        <f>CONCATENATE("(",ROUND((H161/$H163)*100,1),")")</f>
        <v>(76.6)</v>
      </c>
      <c r="K161" s="302">
        <f>B166-B161</f>
        <v>5.7098511029773924E-2</v>
      </c>
      <c r="L161" s="302">
        <f>D166-D161</f>
        <v>2.6951116871563596E-3</v>
      </c>
      <c r="M161" s="302">
        <f>F166-F161</f>
        <v>-6.9397470200840417E-3</v>
      </c>
      <c r="N161" s="302">
        <f>SUM(K161:M161)</f>
        <v>5.2853875696846242E-2</v>
      </c>
    </row>
    <row r="162" spans="1:14" x14ac:dyDescent="0.2">
      <c r="A162" s="282" t="s">
        <v>365</v>
      </c>
      <c r="B162" s="302">
        <f>'Ind T6'!Q62</f>
        <v>0.73396112964189097</v>
      </c>
      <c r="C162" s="299" t="str">
        <f>CONCATENATE("(",ROUND((B162/$H163)*100,1),")")</f>
        <v>(17.3)</v>
      </c>
      <c r="D162" s="302">
        <f>'Ind T6'!R62</f>
        <v>0.24641743384637141</v>
      </c>
      <c r="E162" s="299" t="str">
        <f>CONCATENATE("(",ROUND((D162/$H163)*100,1),")")</f>
        <v>(5.8)</v>
      </c>
      <c r="F162" s="302">
        <f>'Ind T6'!S62</f>
        <v>1.5117633978013358E-2</v>
      </c>
      <c r="G162" s="299" t="str">
        <f>CONCATENATE("(",ROUND((F162/$H163)*100,1),")")</f>
        <v>(0.4)</v>
      </c>
      <c r="H162" s="302">
        <f t="shared" ref="H162" si="131">SUM(B162,D162,F162)</f>
        <v>0.99549619746627571</v>
      </c>
      <c r="I162" s="299" t="str">
        <f>CONCATENATE("(",ROUND((H162/$H163)*100,1),")")</f>
        <v>(23.4)</v>
      </c>
      <c r="K162" s="302">
        <f t="shared" ref="K162:K163" si="132">B167-B162</f>
        <v>8.2470803423832395E-2</v>
      </c>
      <c r="L162" s="302">
        <f t="shared" ref="L162:L163" si="133">D167-D162</f>
        <v>1.3460899776345764E-2</v>
      </c>
      <c r="M162" s="302">
        <f t="shared" ref="M162:M163" si="134">F167-F162</f>
        <v>2.1442110296463097E-4</v>
      </c>
      <c r="N162" s="302">
        <f t="shared" ref="N162:N163" si="135">SUM(K162:M162)</f>
        <v>9.6146124303142788E-2</v>
      </c>
    </row>
    <row r="163" spans="1:14" x14ac:dyDescent="0.2">
      <c r="A163" s="282" t="s">
        <v>363</v>
      </c>
      <c r="B163" s="302">
        <f>SUM(B161:B162)</f>
        <v>3.7867783411198808</v>
      </c>
      <c r="C163" s="299" t="str">
        <f>CONCATENATE("(",ROUND((B163/$H163)*100,1),")")</f>
        <v>(89.1)</v>
      </c>
      <c r="D163" s="302">
        <f>SUM(D161:D162)</f>
        <v>0.31482472759800317</v>
      </c>
      <c r="E163" s="299" t="str">
        <f>CONCATENATE("(",ROUND((D163/$H163)*100,1),")")</f>
        <v>(7.4)</v>
      </c>
      <c r="F163" s="302">
        <f>SUM(F161:F162)</f>
        <v>0.14739693128212372</v>
      </c>
      <c r="G163" s="299" t="str">
        <f>CONCATENATE("(",ROUND((F163/$H163)*100,1),")")</f>
        <v>(3.5)</v>
      </c>
      <c r="H163" s="302">
        <f>SUM(H161:H162)</f>
        <v>4.2490000000000077</v>
      </c>
      <c r="I163" s="299" t="str">
        <f>CONCATENATE("(",ROUND((H163/$H163)*100,1),")")</f>
        <v>(100)</v>
      </c>
      <c r="K163" s="302">
        <f t="shared" si="132"/>
        <v>0.13956931445360654</v>
      </c>
      <c r="L163" s="302">
        <f t="shared" si="133"/>
        <v>1.6156011463502151E-2</v>
      </c>
      <c r="M163" s="302">
        <f t="shared" si="134"/>
        <v>-6.7253259171194124E-3</v>
      </c>
      <c r="N163" s="302">
        <f t="shared" si="135"/>
        <v>0.14899999999998928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3.1099157225077638</v>
      </c>
      <c r="C166" s="299" t="str">
        <f>CONCATENATE("(",ROUND((B166/$H168)*100,1),")")</f>
        <v>(70.7)</v>
      </c>
      <c r="D166" s="302">
        <f>'Ind T6'!W63</f>
        <v>7.1102405438788152E-2</v>
      </c>
      <c r="E166" s="299" t="str">
        <f>CONCATENATE("(",ROUND((D166/$H168)*100,1),")")</f>
        <v>(1.6)</v>
      </c>
      <c r="F166" s="302">
        <f>'Ind T6'!X63</f>
        <v>0.12533955028402632</v>
      </c>
      <c r="G166" s="299" t="str">
        <f>CONCATENATE("(",ROUND((F166/$H168)*100,1),")")</f>
        <v>(2.8)</v>
      </c>
      <c r="H166" s="302">
        <f>SUM(B166,D166,F166)</f>
        <v>3.3063576782305781</v>
      </c>
      <c r="I166" s="299" t="str">
        <f>CONCATENATE("(",ROUND((H166/$H168)*100,1),")")</f>
        <v>(75.2)</v>
      </c>
      <c r="K166" s="302">
        <f>B166-B156</f>
        <v>0.11714409965032013</v>
      </c>
      <c r="L166" s="302">
        <f>D166-D156</f>
        <v>4.5922059826007805E-3</v>
      </c>
      <c r="M166" s="302">
        <f>F166-F156</f>
        <v>-8.8049646730277986E-3</v>
      </c>
      <c r="N166" s="302">
        <f>SUM(K166:M166)</f>
        <v>0.11293134095989311</v>
      </c>
    </row>
    <row r="167" spans="1:14" x14ac:dyDescent="0.2">
      <c r="A167" s="282" t="s">
        <v>365</v>
      </c>
      <c r="B167" s="302">
        <f>'Ind T6'!V62</f>
        <v>0.81643193306572337</v>
      </c>
      <c r="C167" s="299" t="str">
        <f>CONCATENATE("(",ROUND((B167/$H168)*100,1),")")</f>
        <v>(18.6)</v>
      </c>
      <c r="D167" s="302">
        <f>'Ind T6'!W62</f>
        <v>0.25987833362271717</v>
      </c>
      <c r="E167" s="299" t="str">
        <f>CONCATENATE("(",ROUND((D167/$H168)*100,1),")")</f>
        <v>(5.9)</v>
      </c>
      <c r="F167" s="302">
        <f>'Ind T6'!X62</f>
        <v>1.5332055080977989E-2</v>
      </c>
      <c r="G167" s="299" t="str">
        <f>CONCATENATE("(",ROUND((F167/$H168)*100,1),")")</f>
        <v>(0.3)</v>
      </c>
      <c r="H167" s="302">
        <f t="shared" ref="H167" si="136">SUM(B167,D167,F167)</f>
        <v>1.0916423217694184</v>
      </c>
      <c r="I167" s="299" t="str">
        <f>CONCATENATE("(",ROUND((H167/$H168)*100,1),")")</f>
        <v>(24.8)</v>
      </c>
      <c r="K167" s="302">
        <f t="shared" ref="K167:K168" si="137">B167-B157</f>
        <v>0.1286602648972367</v>
      </c>
      <c r="L167" s="302">
        <f t="shared" ref="L167:L168" si="138">D167-D157</f>
        <v>2.3064553023526863E-2</v>
      </c>
      <c r="M167" s="302">
        <f t="shared" ref="M167:M168" si="139">F167-F157</f>
        <v>3.4384111933049091E-4</v>
      </c>
      <c r="N167" s="302">
        <f t="shared" ref="N167:N168" si="140">SUM(K167:M167)</f>
        <v>0.15206865904009406</v>
      </c>
    </row>
    <row r="168" spans="1:14" x14ac:dyDescent="0.2">
      <c r="A168" s="282" t="s">
        <v>363</v>
      </c>
      <c r="B168" s="302">
        <f>SUM(B166:B167)</f>
        <v>3.9263476555734873</v>
      </c>
      <c r="C168" s="299" t="str">
        <f>CONCATENATE("(",ROUND((B168/$H168)*100,1),")")</f>
        <v>(89.3)</v>
      </c>
      <c r="D168" s="302">
        <f>SUM(D166:D167)</f>
        <v>0.33098073906150532</v>
      </c>
      <c r="E168" s="299" t="str">
        <f>CONCATENATE("(",ROUND((D168/$H168)*100,1),")")</f>
        <v>(7.5)</v>
      </c>
      <c r="F168" s="302">
        <f>SUM(F166:F167)</f>
        <v>0.14067160536500431</v>
      </c>
      <c r="G168" s="299" t="str">
        <f>CONCATENATE("(",ROUND((F168/$H168)*100,1),")")</f>
        <v>(3.2)</v>
      </c>
      <c r="H168" s="302">
        <f>SUM(H166:H167)</f>
        <v>4.3979999999999961</v>
      </c>
      <c r="I168" s="299" t="str">
        <f>CONCATENATE("(",ROUND((H168/$H168)*100,1),")")</f>
        <v>(100)</v>
      </c>
      <c r="K168" s="302">
        <f t="shared" si="137"/>
        <v>0.24580436454755672</v>
      </c>
      <c r="L168" s="302">
        <f t="shared" si="138"/>
        <v>2.7656759006127629E-2</v>
      </c>
      <c r="M168" s="302">
        <f t="shared" si="139"/>
        <v>-8.4611235536972973E-3</v>
      </c>
      <c r="N168" s="302">
        <f t="shared" si="140"/>
        <v>0.26499999999998702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16.344582842224721</v>
      </c>
      <c r="C177" s="299" t="str">
        <f>CONCATENATE("(",ROUND((B177/$H179)*100,1),")")</f>
        <v>(49.7)</v>
      </c>
      <c r="D177" s="302">
        <f>'Ind T6'!M72</f>
        <v>1.1646869437721401</v>
      </c>
      <c r="E177" s="299" t="str">
        <f>CONCATENATE("(",ROUND((D177/$H179)*100,1),")")</f>
        <v>(3.5)</v>
      </c>
      <c r="F177" s="302">
        <f>'Ind T6'!N72</f>
        <v>10.645467035778006</v>
      </c>
      <c r="G177" s="299" t="str">
        <f>CONCATENATE("(",ROUND((F177/$H179)*100,1),")")</f>
        <v>(32.4)</v>
      </c>
      <c r="H177" s="302">
        <f>SUM(B177,D177,F177)</f>
        <v>28.154736821774868</v>
      </c>
      <c r="I177" s="299" t="str">
        <f>CONCATENATE("(",ROUND((H177/$H179)*100,1),")")</f>
        <v>(85.6)</v>
      </c>
      <c r="K177" s="302">
        <f>B182-B177</f>
        <v>-0.33490330598741735</v>
      </c>
      <c r="L177" s="302">
        <f>D182-D177</f>
        <v>1.1836893128498671E-2</v>
      </c>
      <c r="M177" s="302">
        <f>F182-F177</f>
        <v>2.0898351971977647E-2</v>
      </c>
      <c r="N177" s="302">
        <f>SUM(K177:M177)</f>
        <v>-0.30216806088694104</v>
      </c>
    </row>
    <row r="178" spans="1:14" x14ac:dyDescent="0.2">
      <c r="A178" s="282" t="s">
        <v>365</v>
      </c>
      <c r="B178" s="302">
        <f>'Ind T6'!L71</f>
        <v>2.7472909673120056</v>
      </c>
      <c r="C178" s="299" t="str">
        <f>CONCATENATE("(",ROUND((B178/$H179)*100,1),")")</f>
        <v>(8.4)</v>
      </c>
      <c r="D178" s="302">
        <f>'Ind T6'!M71</f>
        <v>1.6830868187574362</v>
      </c>
      <c r="E178" s="299" t="str">
        <f>CONCATENATE("(",ROUND((D178/$H179)*100,1),")")</f>
        <v>(5.1)</v>
      </c>
      <c r="F178" s="302">
        <f>'Ind T6'!N71</f>
        <v>0.29188539215562681</v>
      </c>
      <c r="G178" s="299" t="str">
        <f>CONCATENATE("(",ROUND((F178/$H179)*100,1),")")</f>
        <v>(0.9)</v>
      </c>
      <c r="H178" s="302">
        <f t="shared" ref="H178" si="141">SUM(B178,D178,F178)</f>
        <v>4.7222631782250684</v>
      </c>
      <c r="I178" s="299" t="str">
        <f>CONCATENATE("(",ROUND((H178/$H179)*100,1),")")</f>
        <v>(14.4)</v>
      </c>
      <c r="K178" s="302">
        <f t="shared" ref="K178:K179" si="142">B183-B178</f>
        <v>-1.0098271005723358E-2</v>
      </c>
      <c r="L178" s="302">
        <f t="shared" ref="L178:L179" si="143">D183-D178</f>
        <v>4.9691211706266447E-3</v>
      </c>
      <c r="M178" s="302">
        <f t="shared" ref="M178:M179" si="144">F183-F178</f>
        <v>2.9721072206501109E-4</v>
      </c>
      <c r="N178" s="302">
        <f t="shared" ref="N178:N179" si="145">SUM(K178:M178)</f>
        <v>-4.8319391130317024E-3</v>
      </c>
    </row>
    <row r="179" spans="1:14" x14ac:dyDescent="0.2">
      <c r="A179" s="282" t="s">
        <v>363</v>
      </c>
      <c r="B179" s="302">
        <f>SUM(B177:B178)</f>
        <v>19.091873809536725</v>
      </c>
      <c r="C179" s="299" t="str">
        <f>CONCATENATE("(",ROUND((B179/$H179)*100,1),")")</f>
        <v>(58.1)</v>
      </c>
      <c r="D179" s="302">
        <f>SUM(D177:D178)</f>
        <v>2.8477737625295765</v>
      </c>
      <c r="E179" s="299" t="str">
        <f>CONCATENATE("(",ROUND((D179/$H179)*100,1),")")</f>
        <v>(8.7)</v>
      </c>
      <c r="F179" s="302">
        <f>SUM(F177:F178)</f>
        <v>10.937352427933632</v>
      </c>
      <c r="G179" s="299" t="str">
        <f>CONCATENATE("(",ROUND((F179/$H179)*100,1),")")</f>
        <v>(33.3)</v>
      </c>
      <c r="H179" s="302">
        <f>SUM(H177:H178)</f>
        <v>32.876999999999938</v>
      </c>
      <c r="I179" s="299" t="str">
        <f>CONCATENATE("(",ROUND((H179/$H179)*100,1),")")</f>
        <v>(100)</v>
      </c>
      <c r="K179" s="302">
        <f t="shared" si="142"/>
        <v>-0.3450015769931376</v>
      </c>
      <c r="L179" s="302">
        <f t="shared" si="143"/>
        <v>1.6806014299125316E-2</v>
      </c>
      <c r="M179" s="302">
        <f t="shared" si="144"/>
        <v>2.1195562694042991E-2</v>
      </c>
      <c r="N179" s="302">
        <f t="shared" si="145"/>
        <v>-0.3069999999999693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16.009679536237304</v>
      </c>
      <c r="C182" s="299" t="str">
        <f>CONCATENATE("(",ROUND((B182/$H184)*100,1),")")</f>
        <v>(49.2)</v>
      </c>
      <c r="D182" s="302">
        <f>'Ind T6'!R72</f>
        <v>1.1765238369006388</v>
      </c>
      <c r="E182" s="299" t="str">
        <f>CONCATENATE("(",ROUND((D182/$H184)*100,1),")")</f>
        <v>(3.6)</v>
      </c>
      <c r="F182" s="302">
        <f>'Ind T6'!S72</f>
        <v>10.666365387749984</v>
      </c>
      <c r="G182" s="299" t="str">
        <f>CONCATENATE("(",ROUND((F182/$H184)*100,1),")")</f>
        <v>(32.7)</v>
      </c>
      <c r="H182" s="302">
        <f>SUM(B182,D182,F182)</f>
        <v>27.852568760887927</v>
      </c>
      <c r="I182" s="299" t="str">
        <f>CONCATENATE("(",ROUND((H182/$H184)*100,1),")")</f>
        <v>(85.5)</v>
      </c>
      <c r="K182" s="302">
        <f>B187-B182</f>
        <v>-0.3658967215281308</v>
      </c>
      <c r="L182" s="302">
        <f>D187-D182</f>
        <v>5.3761950642667866E-2</v>
      </c>
      <c r="M182" s="302">
        <f>F187-F182</f>
        <v>0.33406721458319311</v>
      </c>
      <c r="N182" s="302">
        <f>SUM(K182:M182)</f>
        <v>2.1932443697730175E-2</v>
      </c>
    </row>
    <row r="183" spans="1:14" x14ac:dyDescent="0.2">
      <c r="A183" s="282" t="s">
        <v>365</v>
      </c>
      <c r="B183" s="302">
        <f>'Ind T6'!Q71</f>
        <v>2.7371926963062823</v>
      </c>
      <c r="C183" s="299" t="str">
        <f>CONCATENATE("(",ROUND((B183/$H184)*100,1),")")</f>
        <v>(8.4)</v>
      </c>
      <c r="D183" s="302">
        <f>'Ind T6'!R71</f>
        <v>1.6880559399280628</v>
      </c>
      <c r="E183" s="299" t="str">
        <f>CONCATENATE("(",ROUND((D183/$H184)*100,1),")")</f>
        <v>(5.2)</v>
      </c>
      <c r="F183" s="302">
        <f>'Ind T6'!S71</f>
        <v>0.29218260287769182</v>
      </c>
      <c r="G183" s="299" t="str">
        <f>CONCATENATE("(",ROUND((F183/$H184)*100,1),")")</f>
        <v>(0.9)</v>
      </c>
      <c r="H183" s="302">
        <f t="shared" ref="H183" si="146">SUM(B183,D183,F183)</f>
        <v>4.7174312391120372</v>
      </c>
      <c r="I183" s="299" t="str">
        <f>CONCATENATE("(",ROUND((H183/$H184)*100,1),")")</f>
        <v>(14.5)</v>
      </c>
      <c r="K183" s="302">
        <f t="shared" ref="K183:K184" si="147">B188-B183</f>
        <v>6.2546301559738282E-2</v>
      </c>
      <c r="L183" s="302">
        <f t="shared" ref="L183:L184" si="148">D188-D183</f>
        <v>5.755182634635081E-2</v>
      </c>
      <c r="M183" s="302">
        <f t="shared" ref="M183:M184" si="149">F188-F183</f>
        <v>1.4969428396235662E-2</v>
      </c>
      <c r="N183" s="302">
        <f t="shared" ref="N183:N184" si="150">SUM(K183:M183)</f>
        <v>0.13506755630232475</v>
      </c>
    </row>
    <row r="184" spans="1:14" x14ac:dyDescent="0.2">
      <c r="A184" s="282" t="s">
        <v>363</v>
      </c>
      <c r="B184" s="302">
        <f>SUM(B182:B183)</f>
        <v>18.746872232543588</v>
      </c>
      <c r="C184" s="299" t="str">
        <f>CONCATENATE("(",ROUND((B184/$H184)*100,1),")")</f>
        <v>(57.6)</v>
      </c>
      <c r="D184" s="302">
        <f>SUM(D182:D183)</f>
        <v>2.8645797768287018</v>
      </c>
      <c r="E184" s="299" t="str">
        <f>CONCATENATE("(",ROUND((D184/$H184)*100,1),")")</f>
        <v>(8.8)</v>
      </c>
      <c r="F184" s="302">
        <f>SUM(F182:F183)</f>
        <v>10.958547990627675</v>
      </c>
      <c r="G184" s="299" t="str">
        <f>CONCATENATE("(",ROUND((F184/$H184)*100,1),")")</f>
        <v>(33.6)</v>
      </c>
      <c r="H184" s="302">
        <f>SUM(H182:H183)</f>
        <v>32.569999999999965</v>
      </c>
      <c r="I184" s="299" t="str">
        <f>CONCATENATE("(",ROUND((H184/$H184)*100,1),")")</f>
        <v>(100)</v>
      </c>
      <c r="K184" s="302">
        <f t="shared" si="147"/>
        <v>-0.30335041996839607</v>
      </c>
      <c r="L184" s="302">
        <f t="shared" si="148"/>
        <v>0.11131377698901845</v>
      </c>
      <c r="M184" s="302">
        <f t="shared" si="149"/>
        <v>0.3490366429794296</v>
      </c>
      <c r="N184" s="302">
        <f t="shared" si="150"/>
        <v>0.15700000000005199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15.643782814709173</v>
      </c>
      <c r="C187" s="299" t="str">
        <f>CONCATENATE("(",ROUND((B187/$H189)*100,1),")")</f>
        <v>(47.8)</v>
      </c>
      <c r="D187" s="302">
        <f>'Ind T6'!W72</f>
        <v>1.2302857875433066</v>
      </c>
      <c r="E187" s="299" t="str">
        <f>CONCATENATE("(",ROUND((D187/$H189)*100,1),")")</f>
        <v>(3.8)</v>
      </c>
      <c r="F187" s="302">
        <f>'Ind T6'!X72</f>
        <v>11.000432602333177</v>
      </c>
      <c r="G187" s="299" t="str">
        <f>CONCATENATE("(",ROUND((F187/$H189)*100,1),")")</f>
        <v>(33.6)</v>
      </c>
      <c r="H187" s="302">
        <f>SUM(B187,D187,F187)</f>
        <v>27.874501204585656</v>
      </c>
      <c r="I187" s="299" t="str">
        <f>CONCATENATE("(",ROUND((H187/$H189)*100,1),")")</f>
        <v>(85.2)</v>
      </c>
      <c r="K187" s="302">
        <f>B187-B177</f>
        <v>-0.70080002751554815</v>
      </c>
      <c r="L187" s="302">
        <f>D187-D177</f>
        <v>6.5598843771166537E-2</v>
      </c>
      <c r="M187" s="302">
        <f>F187-F177</f>
        <v>0.35496556655517075</v>
      </c>
      <c r="N187" s="302">
        <f>SUM(K187:M187)</f>
        <v>-0.28023561718921086</v>
      </c>
    </row>
    <row r="188" spans="1:14" x14ac:dyDescent="0.2">
      <c r="A188" s="282" t="s">
        <v>365</v>
      </c>
      <c r="B188" s="302">
        <f>'Ind T6'!V71</f>
        <v>2.7997389978660205</v>
      </c>
      <c r="C188" s="299" t="str">
        <f>CONCATENATE("(",ROUND((B188/$H189)*100,1),")")</f>
        <v>(8.6)</v>
      </c>
      <c r="D188" s="302">
        <f>'Ind T6'!W71</f>
        <v>1.7456077662744136</v>
      </c>
      <c r="E188" s="299" t="str">
        <f>CONCATENATE("(",ROUND((D188/$H189)*100,1),")")</f>
        <v>(5.3)</v>
      </c>
      <c r="F188" s="302">
        <f>'Ind T6'!X71</f>
        <v>0.30715203127392748</v>
      </c>
      <c r="G188" s="299" t="str">
        <f>CONCATENATE("(",ROUND((F188/$H189)*100,1),")")</f>
        <v>(0.9)</v>
      </c>
      <c r="H188" s="302">
        <f t="shared" ref="H188" si="151">SUM(B188,D188,F188)</f>
        <v>4.8524987954143617</v>
      </c>
      <c r="I188" s="299" t="str">
        <f>CONCATENATE("(",ROUND((H188/$H189)*100,1),")")</f>
        <v>(14.8)</v>
      </c>
      <c r="K188" s="302">
        <f t="shared" ref="K188:K189" si="152">B188-B178</f>
        <v>5.2448030554014924E-2</v>
      </c>
      <c r="L188" s="302">
        <f t="shared" ref="L188:L189" si="153">D188-D178</f>
        <v>6.2520947516977454E-2</v>
      </c>
      <c r="M188" s="302">
        <f t="shared" ref="M188:M189" si="154">F188-F178</f>
        <v>1.5266639118300673E-2</v>
      </c>
      <c r="N188" s="302">
        <f t="shared" ref="N188:N189" si="155">SUM(K188:M188)</f>
        <v>0.13023561718929305</v>
      </c>
    </row>
    <row r="189" spans="1:14" x14ac:dyDescent="0.2">
      <c r="A189" s="282" t="s">
        <v>363</v>
      </c>
      <c r="B189" s="302">
        <f>SUM(B187:B188)</f>
        <v>18.443521812575192</v>
      </c>
      <c r="C189" s="299" t="str">
        <f>CONCATENATE("(",ROUND((B189/$H189)*100,1),")")</f>
        <v>(56.4)</v>
      </c>
      <c r="D189" s="302">
        <f>SUM(D187:D188)</f>
        <v>2.9758935538177202</v>
      </c>
      <c r="E189" s="299" t="str">
        <f>CONCATENATE("(",ROUND((D189/$H189)*100,1),")")</f>
        <v>(9.1)</v>
      </c>
      <c r="F189" s="302">
        <f>SUM(F187:F188)</f>
        <v>11.307584633607105</v>
      </c>
      <c r="G189" s="299" t="str">
        <f>CONCATENATE("(",ROUND((F189/$H189)*100,1),")")</f>
        <v>(34.6)</v>
      </c>
      <c r="H189" s="302">
        <f>SUM(H187:H188)</f>
        <v>32.727000000000018</v>
      </c>
      <c r="I189" s="299" t="str">
        <f>CONCATENATE("(",ROUND((H189/$H189)*100,1),")")</f>
        <v>(100)</v>
      </c>
      <c r="K189" s="302">
        <f t="shared" si="152"/>
        <v>-0.64835199696153367</v>
      </c>
      <c r="L189" s="302">
        <f t="shared" si="153"/>
        <v>0.12811979128814377</v>
      </c>
      <c r="M189" s="302">
        <f t="shared" si="154"/>
        <v>0.37023220567347259</v>
      </c>
      <c r="N189" s="302">
        <f t="shared" si="155"/>
        <v>-0.14999999999991731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29.7301748482985</v>
      </c>
      <c r="C198" s="299" t="str">
        <f>CONCATENATE("(",ROUND((B198/$H200)*100,1),")")</f>
        <v>(33.6)</v>
      </c>
      <c r="D198" s="302">
        <f>'Ind T6'!M81</f>
        <v>10.739803925472884</v>
      </c>
      <c r="E198" s="299" t="str">
        <f>CONCATENATE("(",ROUND((D198/$H200)*100,1),")")</f>
        <v>(12.1)</v>
      </c>
      <c r="F198" s="302">
        <f>'Ind T6'!N81</f>
        <v>4.2824162003953656</v>
      </c>
      <c r="G198" s="299" t="str">
        <f>CONCATENATE("(",ROUND((F198/$H200)*100,1),")")</f>
        <v>(4.8)</v>
      </c>
      <c r="H198" s="302">
        <f>SUM(B198,D198,F198)</f>
        <v>44.752394974166755</v>
      </c>
      <c r="I198" s="299" t="str">
        <f>CONCATENATE("(",ROUND((H198/$H200)*100,1),")")</f>
        <v>(50.5)</v>
      </c>
      <c r="K198" s="302">
        <f>B203-B198</f>
        <v>0.54110796607729128</v>
      </c>
      <c r="L198" s="302">
        <f>D203-D198</f>
        <v>8.3866848153583362E-2</v>
      </c>
      <c r="M198" s="302">
        <f>F203-F198</f>
        <v>6.4231093562222341E-2</v>
      </c>
      <c r="N198" s="302">
        <f>SUM(K198:M198)</f>
        <v>0.68920590779309698</v>
      </c>
    </row>
    <row r="199" spans="1:14" x14ac:dyDescent="0.2">
      <c r="A199" s="282" t="s">
        <v>365</v>
      </c>
      <c r="B199" s="302">
        <f>'Ind T6'!L80</f>
        <v>18.665483318193662</v>
      </c>
      <c r="C199" s="299" t="str">
        <f>CONCATENATE("(",ROUND((B199/$H200)*100,1),")")</f>
        <v>(21.1)</v>
      </c>
      <c r="D199" s="302">
        <f>'Ind T6'!M80</f>
        <v>22.616790340444044</v>
      </c>
      <c r="E199" s="299" t="str">
        <f>CONCATENATE("(",ROUND((D199/$H200)*100,1),")")</f>
        <v>(25.5)</v>
      </c>
      <c r="F199" s="302">
        <f>'Ind T6'!N80</f>
        <v>2.571331367195421</v>
      </c>
      <c r="G199" s="299" t="str">
        <f>CONCATENATE("(",ROUND((F199/$H200)*100,1),")")</f>
        <v>(2.9)</v>
      </c>
      <c r="H199" s="302">
        <f t="shared" ref="H199" si="156">SUM(B199,D199,F199)</f>
        <v>43.853605025833126</v>
      </c>
      <c r="I199" s="299" t="str">
        <f>CONCATENATE("(",ROUND((H199/$H200)*100,1),")")</f>
        <v>(49.5)</v>
      </c>
      <c r="K199" s="302">
        <f t="shared" ref="K199:K200" si="157">B204-B199</f>
        <v>0.86711309865920327</v>
      </c>
      <c r="L199" s="302">
        <f t="shared" ref="L199:L200" si="158">D204-D199</f>
        <v>-0.66304976601278298</v>
      </c>
      <c r="M199" s="302">
        <f t="shared" ref="M199:M200" si="159">F204-F199</f>
        <v>0.10173075956067024</v>
      </c>
      <c r="N199" s="302">
        <f t="shared" ref="N199:N200" si="160">SUM(K199:M199)</f>
        <v>0.30579409220709053</v>
      </c>
    </row>
    <row r="200" spans="1:14" x14ac:dyDescent="0.2">
      <c r="A200" s="282" t="s">
        <v>363</v>
      </c>
      <c r="B200" s="302">
        <f>SUM(B198:B199)</f>
        <v>48.395658166492161</v>
      </c>
      <c r="C200" s="299" t="str">
        <f>CONCATENATE("(",ROUND((B200/$H200)*100,1),")")</f>
        <v>(54.6)</v>
      </c>
      <c r="D200" s="302">
        <f>SUM(D198:D199)</f>
        <v>33.356594265916925</v>
      </c>
      <c r="E200" s="299" t="str">
        <f>CONCATENATE("(",ROUND((D200/$H200)*100,1),")")</f>
        <v>(37.6)</v>
      </c>
      <c r="F200" s="302">
        <f>SUM(F198:F199)</f>
        <v>6.8537475675907871</v>
      </c>
      <c r="G200" s="299" t="str">
        <f>CONCATENATE("(",ROUND((F200/$H200)*100,1),")")</f>
        <v>(7.7)</v>
      </c>
      <c r="H200" s="302">
        <f>SUM(H198:H199)</f>
        <v>88.605999999999881</v>
      </c>
      <c r="I200" s="299" t="str">
        <f>CONCATENATE("(",ROUND((H200/$H200)*100,1),")")</f>
        <v>(100)</v>
      </c>
      <c r="K200" s="302">
        <f t="shared" si="157"/>
        <v>1.4082210647364946</v>
      </c>
      <c r="L200" s="302">
        <f t="shared" si="158"/>
        <v>-0.57918291785919962</v>
      </c>
      <c r="M200" s="302">
        <f t="shared" si="159"/>
        <v>0.16596185312289258</v>
      </c>
      <c r="N200" s="302">
        <f t="shared" si="160"/>
        <v>0.99500000000018751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30.271282814375791</v>
      </c>
      <c r="C203" s="299" t="str">
        <f>CONCATENATE("(",ROUND((B203/$H205)*100,1),")")</f>
        <v>(33.8)</v>
      </c>
      <c r="D203" s="302">
        <f>'Ind T6'!R81</f>
        <v>10.823670773626468</v>
      </c>
      <c r="E203" s="299" t="str">
        <f>CONCATENATE("(",ROUND((D203/$H205)*100,1),")")</f>
        <v>(12.1)</v>
      </c>
      <c r="F203" s="302">
        <f>'Ind T6'!S81</f>
        <v>4.346647293957588</v>
      </c>
      <c r="G203" s="299" t="str">
        <f>CONCATENATE("(",ROUND((F203/$H205)*100,1),")")</f>
        <v>(4.9)</v>
      </c>
      <c r="H203" s="302">
        <f>SUM(B203,D203,F203)</f>
        <v>45.441600881959843</v>
      </c>
      <c r="I203" s="299" t="str">
        <f>CONCATENATE("(",ROUND((H203/$H205)*100,1),")")</f>
        <v>(50.7)</v>
      </c>
      <c r="K203" s="302">
        <f>B208-B203</f>
        <v>0.70532937544570018</v>
      </c>
      <c r="L203" s="302">
        <f>D208-D203</f>
        <v>0.1508865390304468</v>
      </c>
      <c r="M203" s="302">
        <f>F208-F203</f>
        <v>0.10167385174623877</v>
      </c>
      <c r="N203" s="302">
        <f>SUM(K203:M203)</f>
        <v>0.95788976622238575</v>
      </c>
    </row>
    <row r="204" spans="1:14" x14ac:dyDescent="0.2">
      <c r="A204" s="282" t="s">
        <v>365</v>
      </c>
      <c r="B204" s="302">
        <f>'Ind T6'!Q80</f>
        <v>19.532596416852865</v>
      </c>
      <c r="C204" s="299" t="str">
        <f>CONCATENATE("(",ROUND((B204/$H205)*100,1),")")</f>
        <v>(21.8)</v>
      </c>
      <c r="D204" s="302">
        <f>'Ind T6'!R80</f>
        <v>21.953740574431261</v>
      </c>
      <c r="E204" s="299" t="str">
        <f>CONCATENATE("(",ROUND((D204/$H205)*100,1),")")</f>
        <v>(24.5)</v>
      </c>
      <c r="F204" s="302">
        <f>'Ind T6'!S80</f>
        <v>2.6730621267560912</v>
      </c>
      <c r="G204" s="299" t="str">
        <f>CONCATENATE("(",ROUND((F204/$H205)*100,1),")")</f>
        <v>(3)</v>
      </c>
      <c r="H204" s="302">
        <f t="shared" ref="H204" si="161">SUM(B204,D204,F204)</f>
        <v>44.15939911804022</v>
      </c>
      <c r="I204" s="299" t="str">
        <f>CONCATENATE("(",ROUND((H204/$H205)*100,1),")")</f>
        <v>(49.3)</v>
      </c>
      <c r="K204" s="302">
        <f t="shared" ref="K204:K205" si="162">B209-B204</f>
        <v>1.5617891528328371</v>
      </c>
      <c r="L204" s="302">
        <f t="shared" ref="L204:L205" si="163">D209-D204</f>
        <v>-1.3685230316741475</v>
      </c>
      <c r="M204" s="302">
        <f t="shared" ref="M204:M205" si="164">F209-F204</f>
        <v>0.2048441126188898</v>
      </c>
      <c r="N204" s="302">
        <f t="shared" ref="N204:N205" si="165">SUM(K204:M204)</f>
        <v>0.39811023377757948</v>
      </c>
    </row>
    <row r="205" spans="1:14" x14ac:dyDescent="0.2">
      <c r="A205" s="282" t="s">
        <v>363</v>
      </c>
      <c r="B205" s="302">
        <f>SUM(B203:B204)</f>
        <v>49.803879231228656</v>
      </c>
      <c r="C205" s="299" t="str">
        <f>CONCATENATE("(",ROUND((B205/$H205)*100,1),")")</f>
        <v>(55.6)</v>
      </c>
      <c r="D205" s="302">
        <f>SUM(D203:D204)</f>
        <v>32.777411348057726</v>
      </c>
      <c r="E205" s="299" t="str">
        <f>CONCATENATE("(",ROUND((D205/$H205)*100,1),")")</f>
        <v>(36.6)</v>
      </c>
      <c r="F205" s="302">
        <f>SUM(F203:F204)</f>
        <v>7.0197094207136796</v>
      </c>
      <c r="G205" s="299" t="str">
        <f>CONCATENATE("(",ROUND((F205/$H205)*100,1),")")</f>
        <v>(7.8)</v>
      </c>
      <c r="H205" s="302">
        <f>SUM(H203:H204)</f>
        <v>89.601000000000056</v>
      </c>
      <c r="I205" s="299" t="str">
        <f>CONCATENATE("(",ROUND((H205/$H205)*100,1),")")</f>
        <v>(100)</v>
      </c>
      <c r="K205" s="302">
        <f t="shared" si="162"/>
        <v>2.2671185282785373</v>
      </c>
      <c r="L205" s="302">
        <f t="shared" si="163"/>
        <v>-1.2176364926436989</v>
      </c>
      <c r="M205" s="302">
        <f t="shared" si="164"/>
        <v>0.30651796436512768</v>
      </c>
      <c r="N205" s="302">
        <f t="shared" si="165"/>
        <v>1.3559999999999661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30.976612189821491</v>
      </c>
      <c r="C208" s="299" t="str">
        <f>CONCATENATE("(",ROUND((B208/$H210)*100,1),")")</f>
        <v>(34.1)</v>
      </c>
      <c r="D208" s="302">
        <f>'Ind T6'!W81</f>
        <v>10.974557312656914</v>
      </c>
      <c r="E208" s="299" t="str">
        <f>CONCATENATE("(",ROUND((D208/$H210)*100,1),")")</f>
        <v>(12.1)</v>
      </c>
      <c r="F208" s="302">
        <f>'Ind T6'!X81</f>
        <v>4.4483211457038268</v>
      </c>
      <c r="G208" s="299" t="str">
        <f>CONCATENATE("(",ROUND((F208/$H210)*100,1),")")</f>
        <v>(4.9)</v>
      </c>
      <c r="H208" s="302">
        <f>SUM(B208,D208,F208)</f>
        <v>46.399490648182237</v>
      </c>
      <c r="I208" s="299" t="str">
        <f>CONCATENATE("(",ROUND((H208/$H210)*100,1),")")</f>
        <v>(51)</v>
      </c>
      <c r="K208" s="302">
        <f>B208-B198</f>
        <v>1.2464373415229915</v>
      </c>
      <c r="L208" s="302">
        <f>D208-D198</f>
        <v>0.23475338718403016</v>
      </c>
      <c r="M208" s="302">
        <f>F208-F198</f>
        <v>0.16590494530846112</v>
      </c>
      <c r="N208" s="302">
        <f>SUM(K208:M208)</f>
        <v>1.6470956740154827</v>
      </c>
    </row>
    <row r="209" spans="1:14" x14ac:dyDescent="0.2">
      <c r="A209" s="282" t="s">
        <v>365</v>
      </c>
      <c r="B209" s="302">
        <f>'Ind T6'!V80</f>
        <v>21.094385569685702</v>
      </c>
      <c r="C209" s="299" t="str">
        <f>CONCATENATE("(",ROUND((B209/$H210)*100,1),")")</f>
        <v>(23.2)</v>
      </c>
      <c r="D209" s="302">
        <f>'Ind T6'!W80</f>
        <v>20.585217542757114</v>
      </c>
      <c r="E209" s="299" t="str">
        <f>CONCATENATE("(",ROUND((D209/$H210)*100,1),")")</f>
        <v>(22.6)</v>
      </c>
      <c r="F209" s="302">
        <f>'Ind T6'!X80</f>
        <v>2.877906239374981</v>
      </c>
      <c r="G209" s="299" t="str">
        <f>CONCATENATE("(",ROUND((F209/$H210)*100,1),")")</f>
        <v>(3.2)</v>
      </c>
      <c r="H209" s="302">
        <f t="shared" ref="H209" si="166">SUM(B209,D209,F209)</f>
        <v>44.557509351817799</v>
      </c>
      <c r="I209" s="299" t="str">
        <f>CONCATENATE("(",ROUND((H209/$H210)*100,1),")")</f>
        <v>(49)</v>
      </c>
      <c r="K209" s="302">
        <f t="shared" ref="K209:K210" si="167">B209-B199</f>
        <v>2.4289022514920404</v>
      </c>
      <c r="L209" s="302">
        <f t="shared" ref="L209:L210" si="168">D209-D199</f>
        <v>-2.0315727976869304</v>
      </c>
      <c r="M209" s="302">
        <f t="shared" ref="M209:M210" si="169">F209-F199</f>
        <v>0.30657487217956003</v>
      </c>
      <c r="N209" s="302">
        <f t="shared" ref="N209:N210" si="170">SUM(K209:M209)</f>
        <v>0.70390432598467001</v>
      </c>
    </row>
    <row r="210" spans="1:14" x14ac:dyDescent="0.2">
      <c r="A210" s="282" t="s">
        <v>363</v>
      </c>
      <c r="B210" s="302">
        <f>SUM(B208:B209)</f>
        <v>52.070997759507193</v>
      </c>
      <c r="C210" s="299" t="str">
        <f>CONCATENATE("(",ROUND((B210/$H210)*100,1),")")</f>
        <v>(57.2)</v>
      </c>
      <c r="D210" s="302">
        <f>SUM(D208:D209)</f>
        <v>31.559774855414027</v>
      </c>
      <c r="E210" s="299" t="str">
        <f>CONCATENATE("(",ROUND((D210/$H210)*100,1),")")</f>
        <v>(34.7)</v>
      </c>
      <c r="F210" s="302">
        <f>SUM(F208:F209)</f>
        <v>7.3262273850788073</v>
      </c>
      <c r="G210" s="299" t="str">
        <f>CONCATENATE("(",ROUND((F210/$H210)*100,1),")")</f>
        <v>(8.1)</v>
      </c>
      <c r="H210" s="302">
        <f>SUM(H208:H209)</f>
        <v>90.957000000000036</v>
      </c>
      <c r="I210" s="299" t="str">
        <f>CONCATENATE("(",ROUND((H210/$H210)*100,1),")")</f>
        <v>(100)</v>
      </c>
      <c r="K210" s="302">
        <f t="shared" si="167"/>
        <v>3.6753395930150319</v>
      </c>
      <c r="L210" s="302">
        <f t="shared" si="168"/>
        <v>-1.7968194105028985</v>
      </c>
      <c r="M210" s="302">
        <f t="shared" si="169"/>
        <v>0.47247981748802026</v>
      </c>
      <c r="N210" s="302">
        <f t="shared" si="170"/>
        <v>2.3510000000001536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17.005356083645434</v>
      </c>
      <c r="C219" s="299" t="str">
        <f>CONCATENATE("(",ROUND((B219/$H221)*100,1),")")</f>
        <v>(54.9)</v>
      </c>
      <c r="D219" s="302">
        <f>'Ind T6'!M90</f>
        <v>2.4917667820312404</v>
      </c>
      <c r="E219" s="299" t="str">
        <f>CONCATENATE("(",ROUND((D219/$H221)*100,1),")")</f>
        <v>(8)</v>
      </c>
      <c r="F219" s="302">
        <f>'Ind T6'!N90</f>
        <v>4.3131248712884043</v>
      </c>
      <c r="G219" s="299" t="str">
        <f>CONCATENATE("(",ROUND((F219/$H221)*100,1),")")</f>
        <v>(13.9)</v>
      </c>
      <c r="H219" s="302">
        <f>SUM(B219,D219,F219)</f>
        <v>23.810247736965081</v>
      </c>
      <c r="I219" s="299" t="str">
        <f>CONCATENATE("(",ROUND((H219/$H221)*100,1),")")</f>
        <v>(76.8)</v>
      </c>
      <c r="K219" s="302">
        <f>B224-B219</f>
        <v>0.75731527052280612</v>
      </c>
      <c r="L219" s="302">
        <f>D224-D219</f>
        <v>9.7106786596301564E-2</v>
      </c>
      <c r="M219" s="302">
        <f>F224-F219</f>
        <v>0.32715900668336673</v>
      </c>
      <c r="N219" s="302">
        <f>SUM(K219:M219)</f>
        <v>1.1815810638024744</v>
      </c>
    </row>
    <row r="220" spans="1:14" x14ac:dyDescent="0.2">
      <c r="A220" s="282" t="s">
        <v>365</v>
      </c>
      <c r="B220" s="302">
        <f>'Ind T6'!L89</f>
        <v>4.3285892322405095</v>
      </c>
      <c r="C220" s="299" t="str">
        <f>CONCATENATE("(",ROUND((B220/$H221)*100,1),")")</f>
        <v>(14)</v>
      </c>
      <c r="D220" s="302">
        <f>'Ind T6'!M89</f>
        <v>2.5109540449517538</v>
      </c>
      <c r="E220" s="299" t="str">
        <f>CONCATENATE("(",ROUND((D220/$H221)*100,1),")")</f>
        <v>(8.1)</v>
      </c>
      <c r="F220" s="302">
        <f>'Ind T6'!N89</f>
        <v>0.337208985842604</v>
      </c>
      <c r="G220" s="299" t="str">
        <f>CONCATENATE("(",ROUND((F220/$H221)*100,1),")")</f>
        <v>(1.1)</v>
      </c>
      <c r="H220" s="302">
        <f t="shared" ref="H220" si="171">SUM(B220,D220,F220)</f>
        <v>7.1767522630348672</v>
      </c>
      <c r="I220" s="299" t="str">
        <f>CONCATENATE("(",ROUND((H220/$H221)*100,1),")")</f>
        <v>(23.2)</v>
      </c>
      <c r="K220" s="302">
        <f t="shared" ref="K220:K221" si="172">B225-B220</f>
        <v>0.44247879044349414</v>
      </c>
      <c r="L220" s="302">
        <f t="shared" ref="L220:L221" si="173">D225-D220</f>
        <v>0.27367019630446165</v>
      </c>
      <c r="M220" s="302">
        <f t="shared" ref="M220:M221" si="174">F225-F220</f>
        <v>1.726994944967275E-2</v>
      </c>
      <c r="N220" s="302">
        <f t="shared" ref="N220:N221" si="175">SUM(K220:M220)</f>
        <v>0.73341893619762855</v>
      </c>
    </row>
    <row r="221" spans="1:14" x14ac:dyDescent="0.2">
      <c r="A221" s="282" t="s">
        <v>363</v>
      </c>
      <c r="B221" s="302">
        <f>SUM(B219:B220)</f>
        <v>21.333945315885945</v>
      </c>
      <c r="C221" s="299" t="str">
        <f>CONCATENATE("(",ROUND((B221/$H221)*100,1),")")</f>
        <v>(68.8)</v>
      </c>
      <c r="D221" s="302">
        <f>SUM(D219:D220)</f>
        <v>5.0027208269829941</v>
      </c>
      <c r="E221" s="299" t="str">
        <f>CONCATENATE("(",ROUND((D221/$H221)*100,1),")")</f>
        <v>(16.1)</v>
      </c>
      <c r="F221" s="302">
        <f>SUM(F219:F220)</f>
        <v>4.6503338571310087</v>
      </c>
      <c r="G221" s="299" t="str">
        <f>CONCATENATE("(",ROUND((F221/$H221)*100,1),")")</f>
        <v>(15)</v>
      </c>
      <c r="H221" s="302">
        <f>SUM(H219:H220)</f>
        <v>30.986999999999949</v>
      </c>
      <c r="I221" s="299" t="str">
        <f>CONCATENATE("(",ROUND((H221/$H221)*100,1),")")</f>
        <v>(100)</v>
      </c>
      <c r="K221" s="302">
        <f t="shared" si="172"/>
        <v>1.1997940609663011</v>
      </c>
      <c r="L221" s="302">
        <f t="shared" si="173"/>
        <v>0.37077698290076277</v>
      </c>
      <c r="M221" s="302">
        <f t="shared" si="174"/>
        <v>0.34442895613303914</v>
      </c>
      <c r="N221" s="302">
        <f t="shared" si="175"/>
        <v>1.9150000000001031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17.762671354168241</v>
      </c>
      <c r="C224" s="299" t="str">
        <f>CONCATENATE("(",ROUND((B224/$H226)*100,1),")")</f>
        <v>(54)</v>
      </c>
      <c r="D224" s="302">
        <f>'Ind T6'!R90</f>
        <v>2.5888735686275419</v>
      </c>
      <c r="E224" s="299" t="str">
        <f>CONCATENATE("(",ROUND((D224/$H226)*100,1),")")</f>
        <v>(7.9)</v>
      </c>
      <c r="F224" s="302">
        <f>'Ind T6'!S90</f>
        <v>4.640283877971771</v>
      </c>
      <c r="G224" s="299" t="str">
        <f>CONCATENATE("(",ROUND((F224/$H226)*100,1),")")</f>
        <v>(14.1)</v>
      </c>
      <c r="H224" s="302">
        <f>SUM(B224,D224,F224)</f>
        <v>24.991828800767554</v>
      </c>
      <c r="I224" s="299" t="str">
        <f>CONCATENATE("(",ROUND((H224/$H226)*100,1),")")</f>
        <v>(76)</v>
      </c>
      <c r="K224" s="302">
        <f>B229-B224</f>
        <v>-0.2083113284634095</v>
      </c>
      <c r="L224" s="302">
        <f>D229-D224</f>
        <v>0.11353306464373203</v>
      </c>
      <c r="M224" s="302">
        <f>F229-F224</f>
        <v>0.30710296277293825</v>
      </c>
      <c r="N224" s="302">
        <f>SUM(K224:M224)</f>
        <v>0.21232469895326078</v>
      </c>
    </row>
    <row r="225" spans="1:14" x14ac:dyDescent="0.2">
      <c r="A225" s="282" t="s">
        <v>365</v>
      </c>
      <c r="B225" s="302">
        <f>'Ind T6'!Q89</f>
        <v>4.7710680226840037</v>
      </c>
      <c r="C225" s="299" t="str">
        <f>CONCATENATE("(",ROUND((B225/$H226)*100,1),")")</f>
        <v>(14.5)</v>
      </c>
      <c r="D225" s="302">
        <f>'Ind T6'!R89</f>
        <v>2.7846242412562154</v>
      </c>
      <c r="E225" s="299" t="str">
        <f>CONCATENATE("(",ROUND((D225/$H226)*100,1),")")</f>
        <v>(8.5)</v>
      </c>
      <c r="F225" s="302">
        <f>'Ind T6'!S89</f>
        <v>0.35447893529227675</v>
      </c>
      <c r="G225" s="299" t="str">
        <f>CONCATENATE("(",ROUND((F225/$H226)*100,1),")")</f>
        <v>(1.1)</v>
      </c>
      <c r="H225" s="302">
        <f t="shared" ref="H225" si="176">SUM(B225,D225,F225)</f>
        <v>7.9101711992324963</v>
      </c>
      <c r="I225" s="299" t="str">
        <f>CONCATENATE("(",ROUND((H225/$H226)*100,1),")")</f>
        <v>(24)</v>
      </c>
      <c r="K225" s="302">
        <f t="shared" ref="K225:K226" si="177">B230-B225</f>
        <v>0.28049225758629248</v>
      </c>
      <c r="L225" s="302">
        <f t="shared" ref="L225:L226" si="178">D230-D225</f>
        <v>0.27359004018577737</v>
      </c>
      <c r="M225" s="302">
        <f t="shared" ref="M225:M226" si="179">F230-F225</f>
        <v>4.5930032746744343E-3</v>
      </c>
      <c r="N225" s="302">
        <f t="shared" ref="N225:N226" si="180">SUM(K225:M225)</f>
        <v>0.55867530104674423</v>
      </c>
    </row>
    <row r="226" spans="1:14" x14ac:dyDescent="0.2">
      <c r="A226" s="282" t="s">
        <v>363</v>
      </c>
      <c r="B226" s="302">
        <f>SUM(B224:B225)</f>
        <v>22.533739376852246</v>
      </c>
      <c r="C226" s="299" t="str">
        <f>CONCATENATE("(",ROUND((B226/$H226)*100,1),")")</f>
        <v>(68.5)</v>
      </c>
      <c r="D226" s="302">
        <f>SUM(D224:D225)</f>
        <v>5.3734978098837569</v>
      </c>
      <c r="E226" s="299" t="str">
        <f>CONCATENATE("(",ROUND((D226/$H226)*100,1),")")</f>
        <v>(16.3)</v>
      </c>
      <c r="F226" s="302">
        <f>SUM(F224:F225)</f>
        <v>4.9947628132640478</v>
      </c>
      <c r="G226" s="299" t="str">
        <f>CONCATENATE("(",ROUND((F226/$H226)*100,1),")")</f>
        <v>(15.2)</v>
      </c>
      <c r="H226" s="302">
        <f>SUM(H224:H225)</f>
        <v>32.902000000000051</v>
      </c>
      <c r="I226" s="299" t="str">
        <f>CONCATENATE("(",ROUND((H226/$H226)*100,1),")")</f>
        <v>(100)</v>
      </c>
      <c r="K226" s="302">
        <f t="shared" si="177"/>
        <v>7.2180929122879434E-2</v>
      </c>
      <c r="L226" s="302">
        <f t="shared" si="178"/>
        <v>0.3871231048295094</v>
      </c>
      <c r="M226" s="302">
        <f t="shared" si="179"/>
        <v>0.31169596604761285</v>
      </c>
      <c r="N226" s="302">
        <f t="shared" si="180"/>
        <v>0.77100000000000168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17.554360025704831</v>
      </c>
      <c r="C229" s="299" t="str">
        <f>CONCATENATE("(",ROUND((B229/$H231)*100,1),")")</f>
        <v>(52.1)</v>
      </c>
      <c r="D229" s="302">
        <f>'Ind T6'!W90</f>
        <v>2.702406633271274</v>
      </c>
      <c r="E229" s="299" t="str">
        <f>CONCATENATE("(",ROUND((D229/$H231)*100,1),")")</f>
        <v>(8)</v>
      </c>
      <c r="F229" s="302">
        <f>'Ind T6'!X90</f>
        <v>4.9473868407447092</v>
      </c>
      <c r="G229" s="299" t="str">
        <f>CONCATENATE("(",ROUND((F229/$H231)*100,1),")")</f>
        <v>(14.7)</v>
      </c>
      <c r="H229" s="302">
        <f>SUM(B229,D229,F229)</f>
        <v>25.204153499720814</v>
      </c>
      <c r="I229" s="299" t="str">
        <f>CONCATENATE("(",ROUND((H229/$H231)*100,1),")")</f>
        <v>(74.8)</v>
      </c>
      <c r="K229" s="302">
        <f>B229-B219</f>
        <v>0.54900394205939662</v>
      </c>
      <c r="L229" s="302">
        <f>D229-D219</f>
        <v>0.21063985124003359</v>
      </c>
      <c r="M229" s="302">
        <f>F229-F219</f>
        <v>0.63426196945630497</v>
      </c>
      <c r="N229" s="302">
        <f>SUM(K229:M229)</f>
        <v>1.3939057627557352</v>
      </c>
    </row>
    <row r="230" spans="1:14" x14ac:dyDescent="0.2">
      <c r="A230" s="282" t="s">
        <v>365</v>
      </c>
      <c r="B230" s="302">
        <f>'Ind T6'!V89</f>
        <v>5.0515602802702961</v>
      </c>
      <c r="C230" s="299" t="str">
        <f>CONCATENATE("(",ROUND((B230/$H231)*100,1),")")</f>
        <v>(15)</v>
      </c>
      <c r="D230" s="302">
        <f>'Ind T6'!W89</f>
        <v>3.0582142814419928</v>
      </c>
      <c r="E230" s="299" t="str">
        <f>CONCATENATE("(",ROUND((D230/$H231)*100,1),")")</f>
        <v>(9.1)</v>
      </c>
      <c r="F230" s="302">
        <f>'Ind T6'!X89</f>
        <v>0.35907193856695119</v>
      </c>
      <c r="G230" s="299" t="str">
        <f>CONCATENATE("(",ROUND((F230/$H231)*100,1),")")</f>
        <v>(1.1)</v>
      </c>
      <c r="H230" s="302">
        <f t="shared" ref="H230" si="181">SUM(B230,D230,F230)</f>
        <v>8.4688465002792395</v>
      </c>
      <c r="I230" s="299" t="str">
        <f>CONCATENATE("(",ROUND((H230/$H231)*100,1),")")</f>
        <v>(25.2)</v>
      </c>
      <c r="K230" s="302">
        <f t="shared" ref="K230:K231" si="182">B230-B220</f>
        <v>0.72297104802978662</v>
      </c>
      <c r="L230" s="302">
        <f t="shared" ref="L230:L231" si="183">D230-D220</f>
        <v>0.54726023649023903</v>
      </c>
      <c r="M230" s="302">
        <f t="shared" ref="M230:M231" si="184">F230-F220</f>
        <v>2.1862952724347184E-2</v>
      </c>
      <c r="N230" s="302">
        <f t="shared" ref="N230:N231" si="185">SUM(K230:M230)</f>
        <v>1.2920942372443729</v>
      </c>
    </row>
    <row r="231" spans="1:14" x14ac:dyDescent="0.2">
      <c r="A231" s="282" t="s">
        <v>363</v>
      </c>
      <c r="B231" s="302">
        <f>SUM(B229:B230)</f>
        <v>22.605920305975125</v>
      </c>
      <c r="C231" s="299" t="str">
        <f>CONCATENATE("(",ROUND((B231/$H231)*100,1),")")</f>
        <v>(67.1)</v>
      </c>
      <c r="D231" s="302">
        <f>SUM(D229:D230)</f>
        <v>5.7606209147132663</v>
      </c>
      <c r="E231" s="299" t="str">
        <f>CONCATENATE("(",ROUND((D231/$H231)*100,1),")")</f>
        <v>(17.1)</v>
      </c>
      <c r="F231" s="302">
        <f>SUM(F229:F230)</f>
        <v>5.3064587793116607</v>
      </c>
      <c r="G231" s="299" t="str">
        <f>CONCATENATE("(",ROUND((F231/$H231)*100,1),")")</f>
        <v>(15.8)</v>
      </c>
      <c r="H231" s="302">
        <f>SUM(H229:H230)</f>
        <v>33.673000000000052</v>
      </c>
      <c r="I231" s="299" t="str">
        <f>CONCATENATE("(",ROUND((H231/$H231)*100,1),")")</f>
        <v>(100)</v>
      </c>
      <c r="K231" s="302">
        <f t="shared" si="182"/>
        <v>1.2719749900891806</v>
      </c>
      <c r="L231" s="302">
        <f t="shared" si="183"/>
        <v>0.75790008773027218</v>
      </c>
      <c r="M231" s="302">
        <f t="shared" si="184"/>
        <v>0.65612492218065199</v>
      </c>
      <c r="N231" s="302">
        <f t="shared" si="185"/>
        <v>2.6860000000001047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7.7749672214612149</v>
      </c>
      <c r="C240" s="299" t="str">
        <f>CONCATENATE("(",ROUND((B240/$H242)*100,1),")")</f>
        <v>(21.2)</v>
      </c>
      <c r="D240" s="302">
        <f>'Ind T6'!M99</f>
        <v>7.6016267829506612</v>
      </c>
      <c r="E240" s="299" t="str">
        <f>CONCATENATE("(",ROUND((D240/$H242)*100,1),")")</f>
        <v>(20.8)</v>
      </c>
      <c r="F240" s="302">
        <f>'Ind T6'!N99</f>
        <v>1.0992967607972355</v>
      </c>
      <c r="G240" s="299" t="str">
        <f>CONCATENATE("(",ROUND((F240/$H242)*100,1),")")</f>
        <v>(3)</v>
      </c>
      <c r="H240" s="302">
        <f>SUM(B240,D240,F240)</f>
        <v>16.475890765209112</v>
      </c>
      <c r="I240" s="299" t="str">
        <f>CONCATENATE("(",ROUND((H240/$H242)*100,1),")")</f>
        <v>(45)</v>
      </c>
      <c r="K240" s="302">
        <f>B245-B240</f>
        <v>0.67796191907971437</v>
      </c>
      <c r="L240" s="302">
        <f>D245-D240</f>
        <v>0.58198873308685695</v>
      </c>
      <c r="M240" s="302">
        <f>F245-F240</f>
        <v>0.11404306978495637</v>
      </c>
      <c r="N240" s="302">
        <f>SUM(K240:M240)</f>
        <v>1.3739937219515277</v>
      </c>
    </row>
    <row r="241" spans="1:14" x14ac:dyDescent="0.2">
      <c r="A241" s="282" t="s">
        <v>365</v>
      </c>
      <c r="B241" s="302">
        <f>'Ind T6'!L98</f>
        <v>6.5611419566353888</v>
      </c>
      <c r="C241" s="299" t="str">
        <f>CONCATENATE("(",ROUND((B241/$H242)*100,1),")")</f>
        <v>(17.9)</v>
      </c>
      <c r="D241" s="302">
        <f>'Ind T6'!M98</f>
        <v>12.540650095264468</v>
      </c>
      <c r="E241" s="299" t="str">
        <f>CONCATENATE("(",ROUND((D241/$H242)*100,1),")")</f>
        <v>(34.2)</v>
      </c>
      <c r="F241" s="302">
        <f>'Ind T6'!N98</f>
        <v>1.0443171828910602</v>
      </c>
      <c r="G241" s="299" t="str">
        <f>CONCATENATE("(",ROUND((F241/$H242)*100,1),")")</f>
        <v>(2.9)</v>
      </c>
      <c r="H241" s="302">
        <f t="shared" ref="H241" si="186">SUM(B241,D241,F241)</f>
        <v>20.146109234790917</v>
      </c>
      <c r="I241" s="299" t="str">
        <f>CONCATENATE("(",ROUND((H241/$H242)*100,1),")")</f>
        <v>(55)</v>
      </c>
      <c r="K241" s="302">
        <f t="shared" ref="K241:K242" si="187">B246-B241</f>
        <v>0.55649685130816273</v>
      </c>
      <c r="L241" s="302">
        <f t="shared" ref="L241:L242" si="188">D246-D241</f>
        <v>1.0650260994650882</v>
      </c>
      <c r="M241" s="302">
        <f t="shared" ref="M241:M242" si="189">F246-F241</f>
        <v>0.1124833272752026</v>
      </c>
      <c r="N241" s="302">
        <f t="shared" ref="N241:N242" si="190">SUM(K241:M241)</f>
        <v>1.7340062780484535</v>
      </c>
    </row>
    <row r="242" spans="1:14" x14ac:dyDescent="0.2">
      <c r="A242" s="282" t="s">
        <v>363</v>
      </c>
      <c r="B242" s="302">
        <f>SUM(B240:B241)</f>
        <v>14.336109178096603</v>
      </c>
      <c r="C242" s="299" t="str">
        <f>CONCATENATE("(",ROUND((B242/$H242)*100,1),")")</f>
        <v>(39.1)</v>
      </c>
      <c r="D242" s="302">
        <f>SUM(D240:D241)</f>
        <v>20.142276878215128</v>
      </c>
      <c r="E242" s="299" t="str">
        <f>CONCATENATE("(",ROUND((D242/$H242)*100,1),")")</f>
        <v>(55)</v>
      </c>
      <c r="F242" s="302">
        <f>SUM(F240:F241)</f>
        <v>2.1436139436882957</v>
      </c>
      <c r="G242" s="299" t="str">
        <f>CONCATENATE("(",ROUND((F242/$H242)*100,1),")")</f>
        <v>(5.9)</v>
      </c>
      <c r="H242" s="302">
        <f>SUM(H240:H241)</f>
        <v>36.622000000000028</v>
      </c>
      <c r="I242" s="299" t="str">
        <f>CONCATENATE("(",ROUND((H242/$H242)*100,1),")")</f>
        <v>(100)</v>
      </c>
      <c r="K242" s="302">
        <f t="shared" si="187"/>
        <v>1.234458770387878</v>
      </c>
      <c r="L242" s="302">
        <f t="shared" si="188"/>
        <v>1.647014832551946</v>
      </c>
      <c r="M242" s="302">
        <f t="shared" si="189"/>
        <v>0.22652639706015876</v>
      </c>
      <c r="N242" s="302">
        <f t="shared" si="190"/>
        <v>3.1079999999999828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8.4529291405409293</v>
      </c>
      <c r="C245" s="299" t="str">
        <f>CONCATENATE("(",ROUND((B245/$H247)*100,1),")")</f>
        <v>(21.3)</v>
      </c>
      <c r="D245" s="302">
        <f>'Ind T6'!R99</f>
        <v>8.1836155160375181</v>
      </c>
      <c r="E245" s="299" t="str">
        <f>CONCATENATE("(",ROUND((D245/$H247)*100,1),")")</f>
        <v>(20.6)</v>
      </c>
      <c r="F245" s="302">
        <f>'Ind T6'!S99</f>
        <v>1.2133398305821919</v>
      </c>
      <c r="G245" s="299" t="str">
        <f>CONCATENATE("(",ROUND((F245/$H247)*100,1),")")</f>
        <v>(3.1)</v>
      </c>
      <c r="H245" s="302">
        <f>SUM(B245,D245,F245)</f>
        <v>17.84988448716064</v>
      </c>
      <c r="I245" s="299" t="str">
        <f>CONCATENATE("(",ROUND((H245/$H247)*100,1),")")</f>
        <v>(44.9)</v>
      </c>
      <c r="K245" s="302">
        <f>B250-B245</f>
        <v>1.8319220292954466</v>
      </c>
      <c r="L245" s="302">
        <f>D250-D245</f>
        <v>1.5910842999603254</v>
      </c>
      <c r="M245" s="302">
        <f>F250-F245</f>
        <v>0.24544007391016121</v>
      </c>
      <c r="N245" s="302">
        <f>SUM(K245:M245)</f>
        <v>3.668446403165933</v>
      </c>
    </row>
    <row r="246" spans="1:14" x14ac:dyDescent="0.2">
      <c r="A246" s="282" t="s">
        <v>365</v>
      </c>
      <c r="B246" s="302">
        <f>'Ind T6'!Q98</f>
        <v>7.1176388079435515</v>
      </c>
      <c r="C246" s="299" t="str">
        <f>CONCATENATE("(",ROUND((B246/$H247)*100,1),")")</f>
        <v>(17.9)</v>
      </c>
      <c r="D246" s="302">
        <f>'Ind T6'!R98</f>
        <v>13.605676194729556</v>
      </c>
      <c r="E246" s="299" t="str">
        <f>CONCATENATE("(",ROUND((D246/$H247)*100,1),")")</f>
        <v>(34.2)</v>
      </c>
      <c r="F246" s="302">
        <f>'Ind T6'!S98</f>
        <v>1.1568005101662628</v>
      </c>
      <c r="G246" s="299" t="str">
        <f>CONCATENATE("(",ROUND((F246/$H247)*100,1),")")</f>
        <v>(2.9)</v>
      </c>
      <c r="H246" s="302">
        <f t="shared" ref="H246" si="191">SUM(B246,D246,F246)</f>
        <v>21.880115512839371</v>
      </c>
      <c r="I246" s="299" t="str">
        <f>CONCATENATE("(",ROUND((H246/$H247)*100,1),")")</f>
        <v>(55.1)</v>
      </c>
      <c r="K246" s="302">
        <f t="shared" ref="K246:K247" si="192">B251-B246</f>
        <v>1.4604617350237739</v>
      </c>
      <c r="L246" s="302">
        <f t="shared" ref="L246:L247" si="193">D251-D246</f>
        <v>2.6749758733957076</v>
      </c>
      <c r="M246" s="302">
        <f t="shared" ref="M246:M247" si="194">F251-F246</f>
        <v>0.23311598841457526</v>
      </c>
      <c r="N246" s="302">
        <f t="shared" ref="N246:N247" si="195">SUM(K246:M246)</f>
        <v>4.3685535968340563</v>
      </c>
    </row>
    <row r="247" spans="1:14" x14ac:dyDescent="0.2">
      <c r="A247" s="282" t="s">
        <v>363</v>
      </c>
      <c r="B247" s="302">
        <f>SUM(B245:B246)</f>
        <v>15.570567948484481</v>
      </c>
      <c r="C247" s="299" t="str">
        <f>CONCATENATE("(",ROUND((B247/$H247)*100,1),")")</f>
        <v>(39.2)</v>
      </c>
      <c r="D247" s="302">
        <f>SUM(D245:D246)</f>
        <v>21.789291710767074</v>
      </c>
      <c r="E247" s="299" t="str">
        <f>CONCATENATE("(",ROUND((D247/$H247)*100,1),")")</f>
        <v>(54.8)</v>
      </c>
      <c r="F247" s="302">
        <f>SUM(F245:F246)</f>
        <v>2.3701403407484545</v>
      </c>
      <c r="G247" s="299" t="str">
        <f>CONCATENATE("(",ROUND((F247/$H247)*100,1),")")</f>
        <v>(6)</v>
      </c>
      <c r="H247" s="302">
        <f>SUM(H245:H246)</f>
        <v>39.730000000000011</v>
      </c>
      <c r="I247" s="299" t="str">
        <f>CONCATENATE("(",ROUND((H247/$H247)*100,1),")")</f>
        <v>(100)</v>
      </c>
      <c r="K247" s="302">
        <f t="shared" si="192"/>
        <v>3.2923837643192186</v>
      </c>
      <c r="L247" s="302">
        <f t="shared" si="193"/>
        <v>4.2660601733560313</v>
      </c>
      <c r="M247" s="302">
        <f t="shared" si="194"/>
        <v>0.47855606232473669</v>
      </c>
      <c r="N247" s="302">
        <f t="shared" si="195"/>
        <v>8.0369999999999866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10.284851169836376</v>
      </c>
      <c r="C250" s="299" t="str">
        <f>CONCATENATE("(",ROUND((B250/$H252)*100,1),")")</f>
        <v>(21.5)</v>
      </c>
      <c r="D250" s="302">
        <f>'Ind T6'!W99</f>
        <v>9.7746998159978435</v>
      </c>
      <c r="E250" s="299" t="str">
        <f>CONCATENATE("(",ROUND((D250/$H252)*100,1),")")</f>
        <v>(20.5)</v>
      </c>
      <c r="F250" s="302">
        <f>'Ind T6'!X99</f>
        <v>1.4587799044923531</v>
      </c>
      <c r="G250" s="299" t="str">
        <f>CONCATENATE("(",ROUND((F250/$H252)*100,1),")")</f>
        <v>(3.1)</v>
      </c>
      <c r="H250" s="302">
        <f>SUM(B250,D250,F250)</f>
        <v>21.518330890326574</v>
      </c>
      <c r="I250" s="299" t="str">
        <f>CONCATENATE("(",ROUND((H250/$H252)*100,1),")")</f>
        <v>(45)</v>
      </c>
      <c r="K250" s="302">
        <f>B250-B240</f>
        <v>2.5098839483751609</v>
      </c>
      <c r="L250" s="302">
        <f>D250-D240</f>
        <v>2.1730730330471824</v>
      </c>
      <c r="M250" s="302">
        <f>F250-F240</f>
        <v>0.35948314369511758</v>
      </c>
      <c r="N250" s="302">
        <f>SUM(K250:M250)</f>
        <v>5.0424401251174604</v>
      </c>
    </row>
    <row r="251" spans="1:14" x14ac:dyDescent="0.2">
      <c r="A251" s="282" t="s">
        <v>365</v>
      </c>
      <c r="B251" s="302">
        <f>'Ind T6'!V98</f>
        <v>8.5781005429673254</v>
      </c>
      <c r="C251" s="299" t="str">
        <f>CONCATENATE("(",ROUND((B251/$H252)*100,1),")")</f>
        <v>(18)</v>
      </c>
      <c r="D251" s="302">
        <f>'Ind T6'!W98</f>
        <v>16.280652068125264</v>
      </c>
      <c r="E251" s="299" t="str">
        <f>CONCATENATE("(",ROUND((D251/$H252)*100,1),")")</f>
        <v>(34.1)</v>
      </c>
      <c r="F251" s="302">
        <f>'Ind T6'!X98</f>
        <v>1.3899164985808381</v>
      </c>
      <c r="G251" s="299" t="str">
        <f>CONCATENATE("(",ROUND((F251/$H252)*100,1),")")</f>
        <v>(2.9)</v>
      </c>
      <c r="H251" s="302">
        <f t="shared" ref="H251" si="196">SUM(B251,D251,F251)</f>
        <v>26.248669109673429</v>
      </c>
      <c r="I251" s="299" t="str">
        <f>CONCATENATE("(",ROUND((H251/$H252)*100,1),")")</f>
        <v>(55)</v>
      </c>
      <c r="K251" s="302">
        <f t="shared" ref="K251:K252" si="197">B251-B241</f>
        <v>2.0169585863319366</v>
      </c>
      <c r="L251" s="302">
        <f t="shared" ref="L251:L252" si="198">D251-D241</f>
        <v>3.7400019728607958</v>
      </c>
      <c r="M251" s="302">
        <f t="shared" ref="M251:M252" si="199">F251-F241</f>
        <v>0.34559931568977786</v>
      </c>
      <c r="N251" s="302">
        <f t="shared" ref="N251:N252" si="200">SUM(K251:M251)</f>
        <v>6.1025598748825107</v>
      </c>
    </row>
    <row r="252" spans="1:14" x14ac:dyDescent="0.2">
      <c r="A252" s="282" t="s">
        <v>363</v>
      </c>
      <c r="B252" s="302">
        <f>SUM(B250:B251)</f>
        <v>18.862951712803699</v>
      </c>
      <c r="C252" s="299" t="str">
        <f>CONCATENATE("(",ROUND((B252/$H252)*100,1),")")</f>
        <v>(39.5)</v>
      </c>
      <c r="D252" s="302">
        <f>SUM(D250:D251)</f>
        <v>26.055351884123105</v>
      </c>
      <c r="E252" s="299" t="str">
        <f>CONCATENATE("(",ROUND((D252/$H252)*100,1),")")</f>
        <v>(54.5)</v>
      </c>
      <c r="F252" s="302">
        <f>SUM(F250:F251)</f>
        <v>2.8486964030731912</v>
      </c>
      <c r="G252" s="299" t="str">
        <f>CONCATENATE("(",ROUND((F252/$H252)*100,1),")")</f>
        <v>(6)</v>
      </c>
      <c r="H252" s="302">
        <f>SUM(H250:H251)</f>
        <v>47.767000000000003</v>
      </c>
      <c r="I252" s="299" t="str">
        <f>CONCATENATE("(",ROUND((H252/$H252)*100,1),")")</f>
        <v>(100)</v>
      </c>
      <c r="K252" s="302">
        <f t="shared" si="197"/>
        <v>4.5268425347070966</v>
      </c>
      <c r="L252" s="302">
        <f t="shared" si="198"/>
        <v>5.9130750059079773</v>
      </c>
      <c r="M252" s="302">
        <f t="shared" si="199"/>
        <v>0.70508245938489544</v>
      </c>
      <c r="N252" s="302">
        <f t="shared" si="200"/>
        <v>11.144999999999969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1.1196787194872899</v>
      </c>
      <c r="C261" s="299" t="str">
        <f>CONCATENATE("(",ROUND((B261/$H263)*100,1),")")</f>
        <v>(37.1)</v>
      </c>
      <c r="D261" s="302">
        <f>'Ind T6'!M108</f>
        <v>0.37478467140538241</v>
      </c>
      <c r="E261" s="299" t="str">
        <f>CONCATENATE("(",ROUND((D261/$H263)*100,1),")")</f>
        <v>(12.4)</v>
      </c>
      <c r="F261" s="302">
        <f>'Ind T6'!N108</f>
        <v>0.27051472656121445</v>
      </c>
      <c r="G261" s="299" t="str">
        <f>CONCATENATE("(",ROUND((F261/$H263)*100,1),")")</f>
        <v>(9)</v>
      </c>
      <c r="H261" s="302">
        <f>SUM(B261,D261,F261)</f>
        <v>1.7649781174538868</v>
      </c>
      <c r="I261" s="299" t="str">
        <f>CONCATENATE("(",ROUND((H261/$H263)*100,1),")")</f>
        <v>(58.5)</v>
      </c>
      <c r="K261" s="302">
        <f>B266-B261</f>
        <v>-1.7913629066986569E-2</v>
      </c>
      <c r="L261" s="302">
        <f>D266-D261</f>
        <v>1.386209259745147E-2</v>
      </c>
      <c r="M261" s="302">
        <f>F266-F261</f>
        <v>-1.1750011227202317E-3</v>
      </c>
      <c r="N261" s="302">
        <f>SUM(K261:M261)</f>
        <v>-5.2265375922553314E-3</v>
      </c>
    </row>
    <row r="262" spans="1:14" x14ac:dyDescent="0.2">
      <c r="A262" s="282" t="s">
        <v>365</v>
      </c>
      <c r="B262" s="302">
        <f>'Ind T6'!L107</f>
        <v>0.59909008976322131</v>
      </c>
      <c r="C262" s="299" t="str">
        <f>CONCATENATE("(",ROUND((B262/$H263)*100,1),")")</f>
        <v>(19.9)</v>
      </c>
      <c r="D262" s="302">
        <f>'Ind T6'!M107</f>
        <v>0.41338303472265142</v>
      </c>
      <c r="E262" s="299" t="str">
        <f>CONCATENATE("(",ROUND((D262/$H263)*100,1),")")</f>
        <v>(13.7)</v>
      </c>
      <c r="F262" s="302">
        <f>'Ind T6'!N107</f>
        <v>0.23854875806024495</v>
      </c>
      <c r="G262" s="299" t="str">
        <f>CONCATENATE("(",ROUND((F262/$H263)*100,1),")")</f>
        <v>(7.9)</v>
      </c>
      <c r="H262" s="302">
        <f t="shared" ref="H262" si="201">SUM(B262,D262,F262)</f>
        <v>1.2510218825461177</v>
      </c>
      <c r="I262" s="299" t="str">
        <f>CONCATENATE("(",ROUND((H262/$H263)*100,1),")")</f>
        <v>(41.5)</v>
      </c>
      <c r="K262" s="302">
        <f t="shared" ref="K262:K263" si="202">B267-B262</f>
        <v>-6.913144893744505E-3</v>
      </c>
      <c r="L262" s="302">
        <f t="shared" ref="L262:L263" si="203">D267-D262</f>
        <v>1.1953047908878633E-3</v>
      </c>
      <c r="M262" s="302">
        <f t="shared" ref="M262:M263" si="204">F267-F262</f>
        <v>-5.0556223048947024E-3</v>
      </c>
      <c r="N262" s="302">
        <f t="shared" ref="N262:N263" si="205">SUM(K262:M262)</f>
        <v>-1.0773462407751344E-2</v>
      </c>
    </row>
    <row r="263" spans="1:14" x14ac:dyDescent="0.2">
      <c r="A263" s="282" t="s">
        <v>363</v>
      </c>
      <c r="B263" s="302">
        <f>SUM(B261:B262)</f>
        <v>1.7187688092505113</v>
      </c>
      <c r="C263" s="299" t="str">
        <f>CONCATENATE("(",ROUND((B263/$H263)*100,1),")")</f>
        <v>(57)</v>
      </c>
      <c r="D263" s="302">
        <f>SUM(D261:D262)</f>
        <v>0.78816770612803388</v>
      </c>
      <c r="E263" s="299" t="str">
        <f>CONCATENATE("(",ROUND((D263/$H263)*100,1),")")</f>
        <v>(26.1)</v>
      </c>
      <c r="F263" s="302">
        <f>SUM(F261:F262)</f>
        <v>0.50906348462145945</v>
      </c>
      <c r="G263" s="299" t="str">
        <f>CONCATENATE("(",ROUND((F263/$H263)*100,1),")")</f>
        <v>(16.9)</v>
      </c>
      <c r="H263" s="302">
        <f>SUM(H261:H262)</f>
        <v>3.0160000000000045</v>
      </c>
      <c r="I263" s="299" t="str">
        <f>CONCATENATE("(",ROUND((H263/$H263)*100,1),")")</f>
        <v>(100)</v>
      </c>
      <c r="K263" s="302">
        <f t="shared" si="202"/>
        <v>-2.4826773960731074E-2</v>
      </c>
      <c r="L263" s="302">
        <f t="shared" si="203"/>
        <v>1.5057397388339222E-2</v>
      </c>
      <c r="M263" s="302">
        <f t="shared" si="204"/>
        <v>-6.2306234276150452E-3</v>
      </c>
      <c r="N263" s="302">
        <f t="shared" si="205"/>
        <v>-1.6000000000006898E-2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1.1017650904203034</v>
      </c>
      <c r="C266" s="299" t="str">
        <f>CONCATENATE("(",ROUND((B266/$H268)*100,1),")")</f>
        <v>(36.7)</v>
      </c>
      <c r="D266" s="302">
        <f>'Ind T6'!R108</f>
        <v>0.38864676400283388</v>
      </c>
      <c r="E266" s="299" t="str">
        <f>CONCATENATE("(",ROUND((D266/$H268)*100,1),")")</f>
        <v>(13)</v>
      </c>
      <c r="F266" s="302">
        <f>'Ind T6'!S108</f>
        <v>0.26933972543849422</v>
      </c>
      <c r="G266" s="299" t="str">
        <f>CONCATENATE("(",ROUND((F266/$H268)*100,1),")")</f>
        <v>(9)</v>
      </c>
      <c r="H266" s="302">
        <f>SUM(B266,D266,F266)</f>
        <v>1.7597515798616314</v>
      </c>
      <c r="I266" s="299" t="str">
        <f>CONCATENATE("(",ROUND((H266/$H268)*100,1),")")</f>
        <v>(58.7)</v>
      </c>
      <c r="K266" s="302">
        <f>B271-B266</f>
        <v>3.9261538107056015E-3</v>
      </c>
      <c r="L266" s="302">
        <f>D271-D266</f>
        <v>3.1429272865987568E-2</v>
      </c>
      <c r="M266" s="302">
        <f>F271-F266</f>
        <v>6.4874635093676858E-3</v>
      </c>
      <c r="N266" s="302">
        <f>SUM(K266:M266)</f>
        <v>4.1842890186060855E-2</v>
      </c>
    </row>
    <row r="267" spans="1:14" x14ac:dyDescent="0.2">
      <c r="A267" s="282" t="s">
        <v>365</v>
      </c>
      <c r="B267" s="302">
        <f>'Ind T6'!Q107</f>
        <v>0.59217694486947681</v>
      </c>
      <c r="C267" s="299" t="str">
        <f>CONCATENATE("(",ROUND((B267/$H268)*100,1),")")</f>
        <v>(19.7)</v>
      </c>
      <c r="D267" s="302">
        <f>'Ind T6'!R107</f>
        <v>0.41457833951353928</v>
      </c>
      <c r="E267" s="299" t="str">
        <f>CONCATENATE("(",ROUND((D267/$H268)*100,1),")")</f>
        <v>(13.8)</v>
      </c>
      <c r="F267" s="302">
        <f>'Ind T6'!S107</f>
        <v>0.23349313575535025</v>
      </c>
      <c r="G267" s="299" t="str">
        <f>CONCATENATE("(",ROUND((F267/$H268)*100,1),")")</f>
        <v>(7.8)</v>
      </c>
      <c r="H267" s="302">
        <f t="shared" ref="H267" si="206">SUM(B267,D267,F267)</f>
        <v>1.2402484201383663</v>
      </c>
      <c r="I267" s="299" t="str">
        <f>CONCATENATE("(",ROUND((H267/$H268)*100,1),")")</f>
        <v>(41.3)</v>
      </c>
      <c r="K267" s="302">
        <f t="shared" ref="K267:K268" si="207">B272-B267</f>
        <v>1.3300013654529041E-2</v>
      </c>
      <c r="L267" s="302">
        <f t="shared" ref="L267:L268" si="208">D272-D267</f>
        <v>6.9055314532644463E-3</v>
      </c>
      <c r="M267" s="302">
        <f t="shared" ref="M267:M268" si="209">F272-F267</f>
        <v>-7.048435293853017E-3</v>
      </c>
      <c r="N267" s="302">
        <f t="shared" ref="N267:N268" si="210">SUM(K267:M267)</f>
        <v>1.3157109813940471E-2</v>
      </c>
    </row>
    <row r="268" spans="1:14" x14ac:dyDescent="0.2">
      <c r="A268" s="282" t="s">
        <v>363</v>
      </c>
      <c r="B268" s="302">
        <f>SUM(B266:B267)</f>
        <v>1.6939420352897803</v>
      </c>
      <c r="C268" s="299" t="str">
        <f>CONCATENATE("(",ROUND((B268/$H268)*100,1),")")</f>
        <v>(56.5)</v>
      </c>
      <c r="D268" s="302">
        <f>SUM(D266:D267)</f>
        <v>0.80322510351637311</v>
      </c>
      <c r="E268" s="299" t="str">
        <f>CONCATENATE("(",ROUND((D268/$H268)*100,1),")")</f>
        <v>(26.8)</v>
      </c>
      <c r="F268" s="302">
        <f>SUM(F266:F267)</f>
        <v>0.5028328611938444</v>
      </c>
      <c r="G268" s="299" t="str">
        <f>CONCATENATE("(",ROUND((F268/$H268)*100,1),")")</f>
        <v>(16.8)</v>
      </c>
      <c r="H268" s="302">
        <f>SUM(H266:H267)</f>
        <v>2.9999999999999978</v>
      </c>
      <c r="I268" s="299" t="str">
        <f>CONCATENATE("(",ROUND((H268/$H268)*100,1),")")</f>
        <v>(100)</v>
      </c>
      <c r="K268" s="302">
        <f t="shared" si="207"/>
        <v>1.7226167465234532E-2</v>
      </c>
      <c r="L268" s="302">
        <f t="shared" si="208"/>
        <v>3.8334804319252069E-2</v>
      </c>
      <c r="M268" s="302">
        <f t="shared" si="209"/>
        <v>-5.6097178448522023E-4</v>
      </c>
      <c r="N268" s="302">
        <f t="shared" si="210"/>
        <v>5.5000000000001381E-2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1.105691244231009</v>
      </c>
      <c r="C271" s="299" t="str">
        <f>CONCATENATE("(",ROUND((B271/$H273)*100,1),")")</f>
        <v>(36.2)</v>
      </c>
      <c r="D271" s="302">
        <f>'Ind T6'!W108</f>
        <v>0.42007603686882145</v>
      </c>
      <c r="E271" s="299" t="str">
        <f>CONCATENATE("(",ROUND((D271/$H273)*100,1),")")</f>
        <v>(13.8)</v>
      </c>
      <c r="F271" s="302">
        <f>'Ind T6'!X108</f>
        <v>0.2758271889478619</v>
      </c>
      <c r="G271" s="299" t="str">
        <f>CONCATENATE("(",ROUND((F271/$H273)*100,1),")")</f>
        <v>(9)</v>
      </c>
      <c r="H271" s="302">
        <f>SUM(B271,D271,F271)</f>
        <v>1.8015944700476922</v>
      </c>
      <c r="I271" s="299" t="str">
        <f>CONCATENATE("(",ROUND((H271/$H273)*100,1),")")</f>
        <v>(59)</v>
      </c>
      <c r="K271" s="302">
        <f>B271-B261</f>
        <v>-1.3987475256280968E-2</v>
      </c>
      <c r="L271" s="302">
        <f>D271-D261</f>
        <v>4.5291365463439037E-2</v>
      </c>
      <c r="M271" s="302">
        <f>F271-F261</f>
        <v>5.3124623866474541E-3</v>
      </c>
      <c r="N271" s="302">
        <f>SUM(K271:M271)</f>
        <v>3.6616352593805523E-2</v>
      </c>
    </row>
    <row r="272" spans="1:14" x14ac:dyDescent="0.2">
      <c r="A272" s="282" t="s">
        <v>365</v>
      </c>
      <c r="B272" s="302">
        <f>'Ind T6'!V107</f>
        <v>0.60547695852400585</v>
      </c>
      <c r="C272" s="299" t="str">
        <f>CONCATENATE("(",ROUND((B272/$H273)*100,1),")")</f>
        <v>(19.8)</v>
      </c>
      <c r="D272" s="302">
        <f>'Ind T6'!W107</f>
        <v>0.42148387096680373</v>
      </c>
      <c r="E272" s="299" t="str">
        <f>CONCATENATE("(",ROUND((D272/$H273)*100,1),")")</f>
        <v>(13.8)</v>
      </c>
      <c r="F272" s="302">
        <f>'Ind T6'!X107</f>
        <v>0.22644470046149723</v>
      </c>
      <c r="G272" s="299" t="str">
        <f>CONCATENATE("(",ROUND((F272/$H273)*100,1),")")</f>
        <v>(7.4)</v>
      </c>
      <c r="H272" s="302">
        <f t="shared" ref="H272" si="211">SUM(B272,D272,F272)</f>
        <v>1.2534055299523068</v>
      </c>
      <c r="I272" s="299" t="str">
        <f>CONCATENATE("(",ROUND((H272/$H273)*100,1),")")</f>
        <v>(41)</v>
      </c>
      <c r="K272" s="302">
        <f t="shared" ref="K272:K273" si="212">B272-B262</f>
        <v>6.3868687607845365E-3</v>
      </c>
      <c r="L272" s="302">
        <f t="shared" ref="L272:L273" si="213">D272-D262</f>
        <v>8.1008362441523096E-3</v>
      </c>
      <c r="M272" s="302">
        <f t="shared" ref="M272:M273" si="214">F272-F262</f>
        <v>-1.2104057598747719E-2</v>
      </c>
      <c r="N272" s="302">
        <f t="shared" ref="N272:N273" si="215">SUM(K272:M272)</f>
        <v>2.3836474061891266E-3</v>
      </c>
    </row>
    <row r="273" spans="1:14" x14ac:dyDescent="0.2">
      <c r="A273" s="282" t="s">
        <v>363</v>
      </c>
      <c r="B273" s="302">
        <f>SUM(B271:B272)</f>
        <v>1.7111682027550148</v>
      </c>
      <c r="C273" s="299" t="str">
        <f>CONCATENATE("(",ROUND((B273/$H273)*100,1),")")</f>
        <v>(56)</v>
      </c>
      <c r="D273" s="302">
        <f>SUM(D271:D272)</f>
        <v>0.84155990783562518</v>
      </c>
      <c r="E273" s="299" t="str">
        <f>CONCATENATE("(",ROUND((D273/$H273)*100,1),")")</f>
        <v>(27.5)</v>
      </c>
      <c r="F273" s="302">
        <f>SUM(F271:F272)</f>
        <v>0.50227188940935918</v>
      </c>
      <c r="G273" s="299" t="str">
        <f>CONCATENATE("(",ROUND((F273/$H273)*100,1),")")</f>
        <v>(16.4)</v>
      </c>
      <c r="H273" s="302">
        <f>SUM(H271:H272)</f>
        <v>3.0549999999999988</v>
      </c>
      <c r="I273" s="299" t="str">
        <f>CONCATENATE("(",ROUND((H273/$H273)*100,1),")")</f>
        <v>(100)</v>
      </c>
      <c r="K273" s="302">
        <f t="shared" si="212"/>
        <v>-7.6006064954965424E-3</v>
      </c>
      <c r="L273" s="302">
        <f t="shared" si="213"/>
        <v>5.3392201707591291E-2</v>
      </c>
      <c r="M273" s="302">
        <f t="shared" si="214"/>
        <v>-6.7915952121002654E-3</v>
      </c>
      <c r="N273" s="302">
        <f t="shared" si="215"/>
        <v>3.8999999999994484E-2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8.3346431414927764</v>
      </c>
      <c r="C282" s="299" t="str">
        <f>CONCATENATE("(",ROUND((B282/$H284)*100,1),")")</f>
        <v>(67.1)</v>
      </c>
      <c r="D282" s="302">
        <f>'Ind T6'!M117</f>
        <v>0.51515193409197235</v>
      </c>
      <c r="E282" s="299" t="str">
        <f>CONCATENATE("(",ROUND((D282/$H284)*100,1),")")</f>
        <v>(4.1)</v>
      </c>
      <c r="F282" s="302">
        <f>'Ind T6'!N117</f>
        <v>0.2903739735152277</v>
      </c>
      <c r="G282" s="299" t="str">
        <f>CONCATENATE("(",ROUND((F282/$H284)*100,1),")")</f>
        <v>(2.3)</v>
      </c>
      <c r="H282" s="302">
        <f>SUM(B282,D282,F282)</f>
        <v>9.1401690490999776</v>
      </c>
      <c r="I282" s="299" t="str">
        <f>CONCATENATE("(",ROUND((H282/$H284)*100,1),")")</f>
        <v>(73.6)</v>
      </c>
      <c r="K282" s="302">
        <f>B287-B282</f>
        <v>0.60199420130897074</v>
      </c>
      <c r="L282" s="302">
        <f>D287-D282</f>
        <v>4.5581625800787728E-2</v>
      </c>
      <c r="M282" s="302">
        <f>F287-F282</f>
        <v>3.0340158319708266E-2</v>
      </c>
      <c r="N282" s="302">
        <f>SUM(K282:M282)</f>
        <v>0.67791598542946674</v>
      </c>
    </row>
    <row r="283" spans="1:14" x14ac:dyDescent="0.2">
      <c r="A283" s="282" t="s">
        <v>365</v>
      </c>
      <c r="B283" s="302">
        <f>'Ind T6'!L116</f>
        <v>2.5084464843857002</v>
      </c>
      <c r="C283" s="299" t="str">
        <f>CONCATENATE("(",ROUND((B283/$H284)*100,1),")")</f>
        <v>(20.2)</v>
      </c>
      <c r="D283" s="302">
        <f>'Ind T6'!M116</f>
        <v>0.66883892776275522</v>
      </c>
      <c r="E283" s="299" t="str">
        <f>CONCATENATE("(",ROUND((D283/$H284)*100,1),")")</f>
        <v>(5.4)</v>
      </c>
      <c r="F283" s="302">
        <f>'Ind T6'!N116</f>
        <v>0.10354553875156591</v>
      </c>
      <c r="G283" s="299" t="str">
        <f>CONCATENATE("(",ROUND((F283/$H284)*100,1),")")</f>
        <v>(0.8)</v>
      </c>
      <c r="H283" s="302">
        <f t="shared" ref="H283" si="216">SUM(B283,D283,F283)</f>
        <v>3.2808309509000213</v>
      </c>
      <c r="I283" s="299" t="str">
        <f>CONCATENATE("(",ROUND((H283/$H284)*100,1),")")</f>
        <v>(26.4)</v>
      </c>
      <c r="K283" s="302">
        <f t="shared" ref="K283:K284" si="217">B288-B283</f>
        <v>0.26442312328931328</v>
      </c>
      <c r="L283" s="302">
        <f t="shared" ref="L283:L284" si="218">D288-D283</f>
        <v>4.3820908100762335E-2</v>
      </c>
      <c r="M283" s="302">
        <f t="shared" ref="M283:M284" si="219">F288-F283</f>
        <v>9.839983180467457E-3</v>
      </c>
      <c r="N283" s="302">
        <f t="shared" ref="N283:N284" si="220">SUM(K283:M283)</f>
        <v>0.31808401457054308</v>
      </c>
    </row>
    <row r="284" spans="1:14" x14ac:dyDescent="0.2">
      <c r="A284" s="282" t="s">
        <v>363</v>
      </c>
      <c r="B284" s="302">
        <f>SUM(B282:B283)</f>
        <v>10.843089625878477</v>
      </c>
      <c r="C284" s="299" t="str">
        <f>CONCATENATE("(",ROUND((B284/$H284)*100,1),")")</f>
        <v>(87.3)</v>
      </c>
      <c r="D284" s="302">
        <f>SUM(D282:D283)</f>
        <v>1.1839908618547277</v>
      </c>
      <c r="E284" s="299" t="str">
        <f>CONCATENATE("(",ROUND((D284/$H284)*100,1),")")</f>
        <v>(9.5)</v>
      </c>
      <c r="F284" s="302">
        <f>SUM(F282:F283)</f>
        <v>0.39391951226679361</v>
      </c>
      <c r="G284" s="299" t="str">
        <f>CONCATENATE("(",ROUND((F284/$H284)*100,1),")")</f>
        <v>(3.2)</v>
      </c>
      <c r="H284" s="302">
        <f>SUM(H282:H283)</f>
        <v>12.420999999999999</v>
      </c>
      <c r="I284" s="299" t="str">
        <f>CONCATENATE("(",ROUND((H284/$H284)*100,1),")")</f>
        <v>(100)</v>
      </c>
      <c r="K284" s="302">
        <f t="shared" si="217"/>
        <v>0.86641732459828447</v>
      </c>
      <c r="L284" s="302">
        <f t="shared" si="218"/>
        <v>8.9402533901549841E-2</v>
      </c>
      <c r="M284" s="302">
        <f t="shared" si="219"/>
        <v>4.0180141500175737E-2</v>
      </c>
      <c r="N284" s="302">
        <f t="shared" si="220"/>
        <v>0.99600000000000999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8.9366373428017472</v>
      </c>
      <c r="C287" s="299" t="str">
        <f>CONCATENATE("(",ROUND((B287/$H289)*100,1),")")</f>
        <v>(66.6)</v>
      </c>
      <c r="D287" s="302">
        <f>'Ind T6'!R117</f>
        <v>0.56073355989276008</v>
      </c>
      <c r="E287" s="299" t="str">
        <f>CONCATENATE("(",ROUND((D287/$H289)*100,1),")")</f>
        <v>(4.2)</v>
      </c>
      <c r="F287" s="302">
        <f>'Ind T6'!S117</f>
        <v>0.32071413183493597</v>
      </c>
      <c r="G287" s="299" t="str">
        <f>CONCATENATE("(",ROUND((F287/$H289)*100,1),")")</f>
        <v>(2.4)</v>
      </c>
      <c r="H287" s="302">
        <f>SUM(B287,D287,F287)</f>
        <v>9.8180850345294441</v>
      </c>
      <c r="I287" s="299" t="str">
        <f>CONCATENATE("(",ROUND((H287/$H289)*100,1),")")</f>
        <v>(73.2)</v>
      </c>
      <c r="K287" s="302">
        <f>B292-B287</f>
        <v>0.67549790274207311</v>
      </c>
      <c r="L287" s="302">
        <f>D292-D287</f>
        <v>5.3823536726148813E-2</v>
      </c>
      <c r="M287" s="302">
        <f>F292-F287</f>
        <v>3.5808326407817392E-2</v>
      </c>
      <c r="N287" s="302">
        <f>SUM(K287:M287)</f>
        <v>0.76512976587603931</v>
      </c>
    </row>
    <row r="288" spans="1:14" x14ac:dyDescent="0.2">
      <c r="A288" s="282" t="s">
        <v>365</v>
      </c>
      <c r="B288" s="302">
        <f>'Ind T6'!Q116</f>
        <v>2.7728696076750134</v>
      </c>
      <c r="C288" s="299" t="str">
        <f>CONCATENATE("(",ROUND((B288/$H289)*100,1),")")</f>
        <v>(20.7)</v>
      </c>
      <c r="D288" s="302">
        <f>'Ind T6'!R116</f>
        <v>0.71265983586351755</v>
      </c>
      <c r="E288" s="299" t="str">
        <f>CONCATENATE("(",ROUND((D288/$H289)*100,1),")")</f>
        <v>(5.3)</v>
      </c>
      <c r="F288" s="302">
        <f>'Ind T6'!S116</f>
        <v>0.11338552193203337</v>
      </c>
      <c r="G288" s="299" t="str">
        <f>CONCATENATE("(",ROUND((F288/$H289)*100,1),")")</f>
        <v>(0.8)</v>
      </c>
      <c r="H288" s="302">
        <f t="shared" ref="H288" si="221">SUM(B288,D288,F288)</f>
        <v>3.5989149654705641</v>
      </c>
      <c r="I288" s="299" t="str">
        <f>CONCATENATE("(",ROUND((H288/$H289)*100,1),")")</f>
        <v>(26.8)</v>
      </c>
      <c r="K288" s="302">
        <f t="shared" ref="K288:K289" si="222">B293-B288</f>
        <v>0.37166882301143467</v>
      </c>
      <c r="L288" s="302">
        <f t="shared" ref="L288:L289" si="223">D293-D288</f>
        <v>3.5744105266046544E-2</v>
      </c>
      <c r="M288" s="302">
        <f t="shared" ref="M288:M289" si="224">F293-F288</f>
        <v>1.0457305846439419E-2</v>
      </c>
      <c r="N288" s="302">
        <f t="shared" ref="N288:N289" si="225">SUM(K288:M288)</f>
        <v>0.41787023412392066</v>
      </c>
    </row>
    <row r="289" spans="1:14" x14ac:dyDescent="0.2">
      <c r="A289" s="282" t="s">
        <v>363</v>
      </c>
      <c r="B289" s="302">
        <f>SUM(B287:B288)</f>
        <v>11.709506950476761</v>
      </c>
      <c r="C289" s="299" t="str">
        <f>CONCATENATE("(",ROUND((B289/$H289)*100,1),")")</f>
        <v>(87.3)</v>
      </c>
      <c r="D289" s="302">
        <f>SUM(D287:D288)</f>
        <v>1.2733933957562775</v>
      </c>
      <c r="E289" s="299" t="str">
        <f>CONCATENATE("(",ROUND((D289/$H289)*100,1),")")</f>
        <v>(9.5)</v>
      </c>
      <c r="F289" s="302">
        <f>SUM(F287:F288)</f>
        <v>0.43409965376696935</v>
      </c>
      <c r="G289" s="299" t="str">
        <f>CONCATENATE("(",ROUND((F289/$H289)*100,1),")")</f>
        <v>(3.2)</v>
      </c>
      <c r="H289" s="302">
        <f>SUM(H287:H288)</f>
        <v>13.417000000000009</v>
      </c>
      <c r="I289" s="299" t="str">
        <f>CONCATENATE("(",ROUND((H289/$H289)*100,1),")")</f>
        <v>(100)</v>
      </c>
      <c r="K289" s="302">
        <f t="shared" si="222"/>
        <v>1.047166725753506</v>
      </c>
      <c r="L289" s="302">
        <f t="shared" si="223"/>
        <v>8.9567641992195579E-2</v>
      </c>
      <c r="M289" s="302">
        <f t="shared" si="224"/>
        <v>4.6265632254256783E-2</v>
      </c>
      <c r="N289" s="302">
        <f t="shared" si="225"/>
        <v>1.1829999999999583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9.6121352455438203</v>
      </c>
      <c r="C292" s="299" t="str">
        <f>CONCATENATE("(",ROUND((B292/$H294)*100,1),")")</f>
        <v>(65.8)</v>
      </c>
      <c r="D292" s="302">
        <f>'Ind T6'!W117</f>
        <v>0.61455709661890889</v>
      </c>
      <c r="E292" s="299" t="str">
        <f>CONCATENATE("(",ROUND((D292/$H294)*100,1),")")</f>
        <v>(4.2)</v>
      </c>
      <c r="F292" s="302">
        <f>'Ind T6'!X117</f>
        <v>0.35652245824275336</v>
      </c>
      <c r="G292" s="299" t="str">
        <f>CONCATENATE("(",ROUND((F292/$H294)*100,1),")")</f>
        <v>(2.4)</v>
      </c>
      <c r="H292" s="302">
        <f>SUM(B292,D292,F292)</f>
        <v>10.583214800405482</v>
      </c>
      <c r="I292" s="299" t="str">
        <f>CONCATENATE("(",ROUND((H292/$H294)*100,1),")")</f>
        <v>(72.5)</v>
      </c>
      <c r="K292" s="302">
        <f>B292-B282</f>
        <v>1.2774921040510439</v>
      </c>
      <c r="L292" s="302">
        <f>D292-D282</f>
        <v>9.9405162526936541E-2</v>
      </c>
      <c r="M292" s="302">
        <f>F292-F282</f>
        <v>6.6148484727525658E-2</v>
      </c>
      <c r="N292" s="302">
        <f>SUM(K292:M292)</f>
        <v>1.4430457513055059</v>
      </c>
    </row>
    <row r="293" spans="1:14" x14ac:dyDescent="0.2">
      <c r="A293" s="282" t="s">
        <v>365</v>
      </c>
      <c r="B293" s="302">
        <f>'Ind T6'!V116</f>
        <v>3.1445384306864481</v>
      </c>
      <c r="C293" s="299" t="str">
        <f>CONCATENATE("(",ROUND((B293/$H294)*100,1),")")</f>
        <v>(21.5)</v>
      </c>
      <c r="D293" s="302">
        <f>'Ind T6'!W116</f>
        <v>0.7484039411295641</v>
      </c>
      <c r="E293" s="299" t="str">
        <f>CONCATENATE("(",ROUND((D293/$H294)*100,1),")")</f>
        <v>(5.1)</v>
      </c>
      <c r="F293" s="302">
        <f>'Ind T6'!X116</f>
        <v>0.12384282777847279</v>
      </c>
      <c r="G293" s="299" t="str">
        <f>CONCATENATE("(",ROUND((F293/$H294)*100,1),")")</f>
        <v>(0.8)</v>
      </c>
      <c r="H293" s="302">
        <f t="shared" ref="H293" si="226">SUM(B293,D293,F293)</f>
        <v>4.0167851995944854</v>
      </c>
      <c r="I293" s="299" t="str">
        <f>CONCATENATE("(",ROUND((H293/$H294)*100,1),")")</f>
        <v>(27.5)</v>
      </c>
      <c r="K293" s="302">
        <f t="shared" ref="K293:K294" si="227">B293-B283</f>
        <v>0.63609194630074795</v>
      </c>
      <c r="L293" s="302">
        <f t="shared" ref="L293:L294" si="228">D293-D283</f>
        <v>7.9565013366808879E-2</v>
      </c>
      <c r="M293" s="302">
        <f t="shared" ref="M293:M294" si="229">F293-F283</f>
        <v>2.0297289026906876E-2</v>
      </c>
      <c r="N293" s="302">
        <f t="shared" ref="N293:N294" si="230">SUM(K293:M293)</f>
        <v>0.73595424869446369</v>
      </c>
    </row>
    <row r="294" spans="1:14" x14ac:dyDescent="0.2">
      <c r="A294" s="282" t="s">
        <v>363</v>
      </c>
      <c r="B294" s="302">
        <f>SUM(B292:B293)</f>
        <v>12.756673676230267</v>
      </c>
      <c r="C294" s="299" t="str">
        <f>CONCATENATE("(",ROUND((B294/$H294)*100,1),")")</f>
        <v>(87.4)</v>
      </c>
      <c r="D294" s="302">
        <f>SUM(D292:D293)</f>
        <v>1.3629610377484731</v>
      </c>
      <c r="E294" s="299" t="str">
        <f>CONCATENATE("(",ROUND((D294/$H294)*100,1),")")</f>
        <v>(9.3)</v>
      </c>
      <c r="F294" s="302">
        <f>SUM(F292:F293)</f>
        <v>0.48036528602122613</v>
      </c>
      <c r="G294" s="299" t="str">
        <f>CONCATENATE("(",ROUND((F294/$H294)*100,1),")")</f>
        <v>(3.3)</v>
      </c>
      <c r="H294" s="302">
        <f>SUM(H292:H293)</f>
        <v>14.599999999999968</v>
      </c>
      <c r="I294" s="299" t="str">
        <f>CONCATENATE("(",ROUND((H294/$H294)*100,1),")")</f>
        <v>(100)</v>
      </c>
      <c r="K294" s="302">
        <f t="shared" si="227"/>
        <v>1.9135840503517905</v>
      </c>
      <c r="L294" s="302">
        <f t="shared" si="228"/>
        <v>0.17897017589374542</v>
      </c>
      <c r="M294" s="302">
        <f t="shared" si="229"/>
        <v>8.644577375443252E-2</v>
      </c>
      <c r="N294" s="302">
        <f t="shared" si="230"/>
        <v>2.1789999999999683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9.7083698791487993</v>
      </c>
      <c r="C303" s="299" t="str">
        <f>CONCATENATE("(",ROUND((B303/$H305)*100,1),")")</f>
        <v>(44.9)</v>
      </c>
      <c r="D303" s="302">
        <f>'Ind T6'!M126</f>
        <v>0.36308024054560595</v>
      </c>
      <c r="E303" s="299" t="str">
        <f>CONCATENATE("(",ROUND((D303/$H305)*100,1),")")</f>
        <v>(1.7)</v>
      </c>
      <c r="F303" s="302">
        <f>'Ind T6'!N126</f>
        <v>0.45902730031025485</v>
      </c>
      <c r="G303" s="299" t="str">
        <f>CONCATENATE("(",ROUND((F303/$H305)*100,1),")")</f>
        <v>(2.1)</v>
      </c>
      <c r="H303" s="302">
        <f>SUM(B303,D303,F303)</f>
        <v>10.530477420004662</v>
      </c>
      <c r="I303" s="299" t="str">
        <f>CONCATENATE("(",ROUND((H303/$H305)*100,1),")")</f>
        <v>(48.7)</v>
      </c>
      <c r="K303" s="302">
        <f>B308-B303</f>
        <v>6.0270331273221345E-2</v>
      </c>
      <c r="L303" s="302">
        <f>D308-D303</f>
        <v>1.7250028077758162E-2</v>
      </c>
      <c r="M303" s="302">
        <f>F308-F303</f>
        <v>2.6054949090189239E-2</v>
      </c>
      <c r="N303" s="302">
        <f>SUM(K303:M303)</f>
        <v>0.10357530844116875</v>
      </c>
    </row>
    <row r="304" spans="1:14" x14ac:dyDescent="0.2">
      <c r="A304" s="282" t="s">
        <v>365</v>
      </c>
      <c r="B304" s="302">
        <f>'Ind T6'!L125</f>
        <v>7.9067740088235023</v>
      </c>
      <c r="C304" s="299" t="str">
        <f>CONCATENATE("(",ROUND((B304/$H305)*100,1),")")</f>
        <v>(36.6)</v>
      </c>
      <c r="D304" s="302">
        <f>'Ind T6'!M125</f>
        <v>2.7148186046985323</v>
      </c>
      <c r="E304" s="299" t="str">
        <f>CONCATENATE("(",ROUND((D304/$H305)*100,1),")")</f>
        <v>(12.6)</v>
      </c>
      <c r="F304" s="302">
        <f>'Ind T6'!N125</f>
        <v>0.4659299664733208</v>
      </c>
      <c r="G304" s="299" t="str">
        <f>CONCATENATE("(",ROUND((F304/$H305)*100,1),")")</f>
        <v>(2.2)</v>
      </c>
      <c r="H304" s="302">
        <f t="shared" ref="H304" si="231">SUM(B304,D304,F304)</f>
        <v>11.087522579995355</v>
      </c>
      <c r="I304" s="299" t="str">
        <f>CONCATENATE("(",ROUND((H304/$H305)*100,1),")")</f>
        <v>(51.3)</v>
      </c>
      <c r="K304" s="302">
        <f t="shared" ref="K304:K305" si="232">B309-B304</f>
        <v>1.5238426677129269E-2</v>
      </c>
      <c r="L304" s="302">
        <f t="shared" ref="L304:L305" si="233">D309-D304</f>
        <v>-2.3958931765439839E-2</v>
      </c>
      <c r="M304" s="302">
        <f t="shared" ref="M304:M305" si="234">F309-F304</f>
        <v>2.2145196647132548E-2</v>
      </c>
      <c r="N304" s="302">
        <f t="shared" ref="N304:N305" si="235">SUM(K304:M304)</f>
        <v>1.3424691558821977E-2</v>
      </c>
    </row>
    <row r="305" spans="1:14" x14ac:dyDescent="0.2">
      <c r="A305" s="282" t="s">
        <v>363</v>
      </c>
      <c r="B305" s="302">
        <f>SUM(B303:B304)</f>
        <v>17.615143887972302</v>
      </c>
      <c r="C305" s="299" t="str">
        <f>CONCATENATE("(",ROUND((B305/$H305)*100,1),")")</f>
        <v>(81.5)</v>
      </c>
      <c r="D305" s="302">
        <f>SUM(D303:D304)</f>
        <v>3.077898845244138</v>
      </c>
      <c r="E305" s="299" t="str">
        <f>CONCATENATE("(",ROUND((D305/$H305)*100,1),")")</f>
        <v>(14.2)</v>
      </c>
      <c r="F305" s="302">
        <f>SUM(F303:F304)</f>
        <v>0.9249572667835757</v>
      </c>
      <c r="G305" s="299" t="str">
        <f>CONCATENATE("(",ROUND((F305/$H305)*100,1),")")</f>
        <v>(4.3)</v>
      </c>
      <c r="H305" s="302">
        <f>SUM(H303:H304)</f>
        <v>21.618000000000016</v>
      </c>
      <c r="I305" s="299" t="str">
        <f>CONCATENATE("(",ROUND((H305/$H305)*100,1),")")</f>
        <v>(100)</v>
      </c>
      <c r="K305" s="302">
        <f t="shared" si="232"/>
        <v>7.550875795035239E-2</v>
      </c>
      <c r="L305" s="302">
        <f t="shared" si="233"/>
        <v>-6.7089036876812891E-3</v>
      </c>
      <c r="M305" s="302">
        <f t="shared" si="234"/>
        <v>4.8200145737321787E-2</v>
      </c>
      <c r="N305" s="302">
        <f t="shared" si="235"/>
        <v>0.11699999999999289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9.7686402104220207</v>
      </c>
      <c r="C308" s="299" t="str">
        <f>CONCATENATE("(",ROUND((B308/$H310)*100,1),")")</f>
        <v>(44.9)</v>
      </c>
      <c r="D308" s="302">
        <f>'Ind T6'!R126</f>
        <v>0.38033026862336411</v>
      </c>
      <c r="E308" s="299" t="str">
        <f>CONCATENATE("(",ROUND((D308/$H310)*100,1),")")</f>
        <v>(1.7)</v>
      </c>
      <c r="F308" s="302">
        <f>'Ind T6'!S126</f>
        <v>0.48508224940044409</v>
      </c>
      <c r="G308" s="299" t="str">
        <f>CONCATENATE("(",ROUND((F308/$H310)*100,1),")")</f>
        <v>(2.2)</v>
      </c>
      <c r="H308" s="302">
        <f>SUM(B308,D308,F308)</f>
        <v>10.634052728445829</v>
      </c>
      <c r="I308" s="299" t="str">
        <f>CONCATENATE("(",ROUND((H308/$H310)*100,1),")")</f>
        <v>(48.9)</v>
      </c>
      <c r="K308" s="302">
        <f>B313-B308</f>
        <v>-0.30730173853345732</v>
      </c>
      <c r="L308" s="302">
        <f>D313-D308</f>
        <v>1.3175138908769424E-2</v>
      </c>
      <c r="M308" s="302">
        <f>F313-F308</f>
        <v>3.8740325034534173E-3</v>
      </c>
      <c r="N308" s="302">
        <f>SUM(K308:M308)</f>
        <v>-0.29025256712123448</v>
      </c>
    </row>
    <row r="309" spans="1:14" x14ac:dyDescent="0.2">
      <c r="A309" s="282" t="s">
        <v>365</v>
      </c>
      <c r="B309" s="302">
        <f>'Ind T6'!Q125</f>
        <v>7.9220124355006316</v>
      </c>
      <c r="C309" s="299" t="str">
        <f>CONCATENATE("(",ROUND((B309/$H310)*100,1),")")</f>
        <v>(36.4)</v>
      </c>
      <c r="D309" s="302">
        <f>'Ind T6'!R125</f>
        <v>2.6908596729330925</v>
      </c>
      <c r="E309" s="299" t="str">
        <f>CONCATENATE("(",ROUND((D309/$H310)*100,1),")")</f>
        <v>(12.4)</v>
      </c>
      <c r="F309" s="302">
        <f>'Ind T6'!S125</f>
        <v>0.48807516312045335</v>
      </c>
      <c r="G309" s="299" t="str">
        <f>CONCATENATE("(",ROUND((F309/$H310)*100,1),")")</f>
        <v>(2.2)</v>
      </c>
      <c r="H309" s="302">
        <f t="shared" ref="H309" si="236">SUM(B309,D309,F309)</f>
        <v>11.100947271554176</v>
      </c>
      <c r="I309" s="299" t="str">
        <f>CONCATENATE("(",ROUND((H309/$H310)*100,1),")")</f>
        <v>(51.1)</v>
      </c>
      <c r="K309" s="302">
        <f t="shared" ref="K309:K310" si="237">B314-B309</f>
        <v>-0.27378167799225217</v>
      </c>
      <c r="L309" s="302">
        <f t="shared" ref="L309:L310" si="238">D314-D309</f>
        <v>-0.11666890496775517</v>
      </c>
      <c r="M309" s="302">
        <f t="shared" ref="M309:M310" si="239">F314-F309</f>
        <v>-8.2968499187744404E-3</v>
      </c>
      <c r="N309" s="302">
        <f t="shared" ref="N309:N310" si="240">SUM(K309:M309)</f>
        <v>-0.39874743287878178</v>
      </c>
    </row>
    <row r="310" spans="1:14" x14ac:dyDescent="0.2">
      <c r="A310" s="282" t="s">
        <v>363</v>
      </c>
      <c r="B310" s="302">
        <f>SUM(B308:B309)</f>
        <v>17.690652645922654</v>
      </c>
      <c r="C310" s="299" t="str">
        <f>CONCATENATE("(",ROUND((B310/$H310)*100,1),")")</f>
        <v>(81.4)</v>
      </c>
      <c r="D310" s="302">
        <f>SUM(D308:D309)</f>
        <v>3.0711899415564567</v>
      </c>
      <c r="E310" s="299" t="str">
        <f>CONCATENATE("(",ROUND((D310/$H310)*100,1),")")</f>
        <v>(14.1)</v>
      </c>
      <c r="F310" s="302">
        <f>SUM(F308:F309)</f>
        <v>0.97315741252089749</v>
      </c>
      <c r="G310" s="299" t="str">
        <f>CONCATENATE("(",ROUND((F310/$H310)*100,1),")")</f>
        <v>(4.5)</v>
      </c>
      <c r="H310" s="302">
        <f>SUM(H308:H309)</f>
        <v>21.735000000000007</v>
      </c>
      <c r="I310" s="299" t="str">
        <f>CONCATENATE("(",ROUND((H310/$H310)*100,1),")")</f>
        <v>(100)</v>
      </c>
      <c r="K310" s="302">
        <f t="shared" si="237"/>
        <v>-0.58108341652571127</v>
      </c>
      <c r="L310" s="302">
        <f t="shared" si="238"/>
        <v>-0.10349376605898586</v>
      </c>
      <c r="M310" s="302">
        <f t="shared" si="239"/>
        <v>-4.4228174153211341E-3</v>
      </c>
      <c r="N310" s="302">
        <f t="shared" si="240"/>
        <v>-0.68900000000001826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9.4613384718885634</v>
      </c>
      <c r="C313" s="299" t="str">
        <f>CONCATENATE("(",ROUND((B313/$H315)*100,1),")")</f>
        <v>(45)</v>
      </c>
      <c r="D313" s="302">
        <f>'Ind T6'!W126</f>
        <v>0.39350540753213353</v>
      </c>
      <c r="E313" s="299" t="str">
        <f>CONCATENATE("(",ROUND((D313/$H315)*100,1),")")</f>
        <v>(1.9)</v>
      </c>
      <c r="F313" s="302">
        <f>'Ind T6'!X126</f>
        <v>0.48895628190389751</v>
      </c>
      <c r="G313" s="299" t="str">
        <f>CONCATENATE("(",ROUND((F313/$H315)*100,1),")")</f>
        <v>(2.3)</v>
      </c>
      <c r="H313" s="302">
        <f>SUM(B313,D313,F313)</f>
        <v>10.343800161324594</v>
      </c>
      <c r="I313" s="299" t="str">
        <f>CONCATENATE("(",ROUND((H313/$H315)*100,1),")")</f>
        <v>(49.1)</v>
      </c>
      <c r="K313" s="302">
        <f>B313-B303</f>
        <v>-0.24703140726023598</v>
      </c>
      <c r="L313" s="302">
        <f>D313-D303</f>
        <v>3.0425166986527585E-2</v>
      </c>
      <c r="M313" s="302">
        <f>F313-F303</f>
        <v>2.9928981593642656E-2</v>
      </c>
      <c r="N313" s="302">
        <f>SUM(K313:M313)</f>
        <v>-0.18667725868006574</v>
      </c>
    </row>
    <row r="314" spans="1:14" x14ac:dyDescent="0.2">
      <c r="A314" s="282" t="s">
        <v>365</v>
      </c>
      <c r="B314" s="302">
        <f>'Ind T6'!V125</f>
        <v>7.6482307575083794</v>
      </c>
      <c r="C314" s="299" t="str">
        <f>CONCATENATE("(",ROUND((B314/$H315)*100,1),")")</f>
        <v>(36.3)</v>
      </c>
      <c r="D314" s="302">
        <f>'Ind T6'!W125</f>
        <v>2.5741907679653373</v>
      </c>
      <c r="E314" s="299" t="str">
        <f>CONCATENATE("(",ROUND((D314/$H315)*100,1),")")</f>
        <v>(12.2)</v>
      </c>
      <c r="F314" s="302">
        <f>'Ind T6'!X125</f>
        <v>0.47977831320167891</v>
      </c>
      <c r="G314" s="299" t="str">
        <f>CONCATENATE("(",ROUND((F314/$H315)*100,1),")")</f>
        <v>(2.3)</v>
      </c>
      <c r="H314" s="302">
        <f t="shared" ref="H314" si="241">SUM(B314,D314,F314)</f>
        <v>10.702199838675396</v>
      </c>
      <c r="I314" s="299" t="str">
        <f>CONCATENATE("(",ROUND((H314/$H315)*100,1),")")</f>
        <v>(50.9)</v>
      </c>
      <c r="K314" s="302">
        <f t="shared" ref="K314:K315" si="242">B314-B304</f>
        <v>-0.2585432513151229</v>
      </c>
      <c r="L314" s="302">
        <f t="shared" ref="L314:L315" si="243">D314-D304</f>
        <v>-0.14062783673319501</v>
      </c>
      <c r="M314" s="302">
        <f t="shared" ref="M314:M315" si="244">F314-F304</f>
        <v>1.3848346728358107E-2</v>
      </c>
      <c r="N314" s="302">
        <f t="shared" ref="N314:N315" si="245">SUM(K314:M314)</f>
        <v>-0.38532274131995981</v>
      </c>
    </row>
    <row r="315" spans="1:14" x14ac:dyDescent="0.2">
      <c r="A315" s="282" t="s">
        <v>363</v>
      </c>
      <c r="B315" s="302">
        <f>SUM(B313:B314)</f>
        <v>17.109569229396943</v>
      </c>
      <c r="C315" s="299" t="str">
        <f>CONCATENATE("(",ROUND((B315/$H315)*100,1),")")</f>
        <v>(81.3)</v>
      </c>
      <c r="D315" s="302">
        <f>SUM(D313:D314)</f>
        <v>2.9676961754974709</v>
      </c>
      <c r="E315" s="299" t="str">
        <f>CONCATENATE("(",ROUND((D315/$H315)*100,1),")")</f>
        <v>(14.1)</v>
      </c>
      <c r="F315" s="302">
        <f>SUM(F313:F314)</f>
        <v>0.96873459510557636</v>
      </c>
      <c r="G315" s="299" t="str">
        <f>CONCATENATE("(",ROUND((F315/$H315)*100,1),")")</f>
        <v>(4.6)</v>
      </c>
      <c r="H315" s="302">
        <f>SUM(H313:H314)</f>
        <v>21.045999999999992</v>
      </c>
      <c r="I315" s="299" t="str">
        <f>CONCATENATE("(",ROUND((H315/$H315)*100,1),")")</f>
        <v>(100)</v>
      </c>
      <c r="K315" s="302">
        <f t="shared" si="242"/>
        <v>-0.50557465857535888</v>
      </c>
      <c r="L315" s="302">
        <f t="shared" si="243"/>
        <v>-0.11020266974666715</v>
      </c>
      <c r="M315" s="302">
        <f t="shared" si="244"/>
        <v>4.3777328322000653E-2</v>
      </c>
      <c r="N315" s="302">
        <f t="shared" si="245"/>
        <v>-0.57200000000002538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3.0452983522488188</v>
      </c>
      <c r="C324" s="299" t="str">
        <f>CONCATENATE("(",ROUND((B324/$H326)*100,1),")")</f>
        <v>(38.5)</v>
      </c>
      <c r="D324" s="302">
        <f>'Ind T6'!M135</f>
        <v>0.27859862421947218</v>
      </c>
      <c r="E324" s="299" t="str">
        <f>CONCATENATE("(",ROUND((D324/$H326)*100,1),")")</f>
        <v>(3.5)</v>
      </c>
      <c r="F324" s="302">
        <f>'Ind T6'!N135</f>
        <v>0.66981922892925461</v>
      </c>
      <c r="G324" s="299" t="str">
        <f>CONCATENATE("(",ROUND((F324/$H326)*100,1),")")</f>
        <v>(8.5)</v>
      </c>
      <c r="H324" s="302">
        <f>SUM(B324,D324,F324)</f>
        <v>3.9937162053975457</v>
      </c>
      <c r="I324" s="299" t="str">
        <f>CONCATENATE("(",ROUND((H324/$H326)*100,1),")")</f>
        <v>(50.4)</v>
      </c>
      <c r="K324" s="302">
        <f>B329-B324</f>
        <v>4.5985974838204324E-2</v>
      </c>
      <c r="L324" s="302">
        <f>D329-D324</f>
        <v>4.9847942100806342E-3</v>
      </c>
      <c r="M324" s="302">
        <f>F329-F324</f>
        <v>4.5750636927869959E-2</v>
      </c>
      <c r="N324" s="302">
        <f>SUM(K324:M324)</f>
        <v>9.6721405976154917E-2</v>
      </c>
    </row>
    <row r="325" spans="1:14" x14ac:dyDescent="0.2">
      <c r="A325" s="282" t="s">
        <v>365</v>
      </c>
      <c r="B325" s="302">
        <f>'Ind T6'!L134</f>
        <v>2.5627131658846682</v>
      </c>
      <c r="C325" s="299" t="str">
        <f>CONCATENATE("(",ROUND((B325/$H326)*100,1),")")</f>
        <v>(32.4)</v>
      </c>
      <c r="D325" s="302">
        <f>'Ind T6'!M134</f>
        <v>1.0951079827431365</v>
      </c>
      <c r="E325" s="299" t="str">
        <f>CONCATENATE("(",ROUND((D325/$H326)*100,1),")")</f>
        <v>(13.8)</v>
      </c>
      <c r="F325" s="302">
        <f>'Ind T6'!N134</f>
        <v>0.26846264597464181</v>
      </c>
      <c r="G325" s="299" t="str">
        <f>CONCATENATE("(",ROUND((F325/$H326)*100,1),")")</f>
        <v>(3.4)</v>
      </c>
      <c r="H325" s="302">
        <f t="shared" ref="H325" si="246">SUM(B325,D325,F325)</f>
        <v>3.9262837946024463</v>
      </c>
      <c r="I325" s="299" t="str">
        <f>CONCATENATE("(",ROUND((H325/$H326)*100,1),")")</f>
        <v>(49.6)</v>
      </c>
      <c r="K325" s="302">
        <f t="shared" ref="K325:K326" si="247">B330-B325</f>
        <v>0.13329863856183044</v>
      </c>
      <c r="L325" s="302">
        <f t="shared" ref="L325:L326" si="248">D330-D325</f>
        <v>-3.1107498084848251E-2</v>
      </c>
      <c r="M325" s="302">
        <f t="shared" ref="M325:M326" si="249">F330-F325</f>
        <v>8.0874535468782316E-3</v>
      </c>
      <c r="N325" s="302">
        <f t="shared" ref="N325:N326" si="250">SUM(K325:M325)</f>
        <v>0.11027859402386042</v>
      </c>
    </row>
    <row r="326" spans="1:14" x14ac:dyDescent="0.2">
      <c r="A326" s="282" t="s">
        <v>363</v>
      </c>
      <c r="B326" s="302">
        <f>SUM(B324:B325)</f>
        <v>5.6080115181334875</v>
      </c>
      <c r="C326" s="299" t="str">
        <f>CONCATENATE("(",ROUND((B326/$H326)*100,1),")")</f>
        <v>(70.8)</v>
      </c>
      <c r="D326" s="302">
        <f>SUM(D324:D325)</f>
        <v>1.3737066069626087</v>
      </c>
      <c r="E326" s="299" t="str">
        <f>CONCATENATE("(",ROUND((D326/$H326)*100,1),")")</f>
        <v>(17.3)</v>
      </c>
      <c r="F326" s="302">
        <f>SUM(F324:F325)</f>
        <v>0.93828187490389636</v>
      </c>
      <c r="G326" s="299" t="str">
        <f>CONCATENATE("(",ROUND((F326/$H326)*100,1),")")</f>
        <v>(11.8)</v>
      </c>
      <c r="H326" s="302">
        <f>SUM(H324:H325)</f>
        <v>7.9199999999999919</v>
      </c>
      <c r="I326" s="299" t="str">
        <f>CONCATENATE("(",ROUND((H326/$H326)*100,1),")")</f>
        <v>(100)</v>
      </c>
      <c r="K326" s="302">
        <f t="shared" si="247"/>
        <v>0.17928461340003388</v>
      </c>
      <c r="L326" s="302">
        <f t="shared" si="248"/>
        <v>-2.6122703874767561E-2</v>
      </c>
      <c r="M326" s="302">
        <f t="shared" si="249"/>
        <v>5.383809047474819E-2</v>
      </c>
      <c r="N326" s="302">
        <f t="shared" si="250"/>
        <v>0.20700000000001451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3.0912843270870232</v>
      </c>
      <c r="C329" s="299" t="str">
        <f>CONCATENATE("(",ROUND((B329/$H331)*100,1),")")</f>
        <v>(38)</v>
      </c>
      <c r="D329" s="302">
        <f>'Ind T6'!R135</f>
        <v>0.28358341842955281</v>
      </c>
      <c r="E329" s="299" t="str">
        <f>CONCATENATE("(",ROUND((D329/$H331)*100,1),")")</f>
        <v>(3.5)</v>
      </c>
      <c r="F329" s="302">
        <f>'Ind T6'!S135</f>
        <v>0.71556986585712457</v>
      </c>
      <c r="G329" s="299" t="str">
        <f>CONCATENATE("(",ROUND((F329/$H331)*100,1),")")</f>
        <v>(8.8)</v>
      </c>
      <c r="H329" s="302">
        <f>SUM(B329,D329,F329)</f>
        <v>4.0904376113737007</v>
      </c>
      <c r="I329" s="299" t="str">
        <f>CONCATENATE("(",ROUND((H329/$H331)*100,1),")")</f>
        <v>(50.3)</v>
      </c>
      <c r="K329" s="302">
        <f>B334-B329</f>
        <v>0.376387467541488</v>
      </c>
      <c r="L329" s="302">
        <f>D334-D329</f>
        <v>4.0351526980515195E-2</v>
      </c>
      <c r="M329" s="302">
        <f>F334-F329</f>
        <v>0.15670266865935956</v>
      </c>
      <c r="N329" s="302">
        <f>SUM(K329:M329)</f>
        <v>0.5734416631813628</v>
      </c>
    </row>
    <row r="330" spans="1:14" x14ac:dyDescent="0.2">
      <c r="A330" s="282" t="s">
        <v>365</v>
      </c>
      <c r="B330" s="302">
        <f>'Ind T6'!Q134</f>
        <v>2.6960118044464987</v>
      </c>
      <c r="C330" s="299" t="str">
        <f>CONCATENATE("(",ROUND((B330/$H331)*100,1),")")</f>
        <v>(33.2)</v>
      </c>
      <c r="D330" s="302">
        <f>'Ind T6'!R134</f>
        <v>1.0640004846582882</v>
      </c>
      <c r="E330" s="299" t="str">
        <f>CONCATENATE("(",ROUND((D330/$H331)*100,1),")")</f>
        <v>(13.1)</v>
      </c>
      <c r="F330" s="302">
        <f>'Ind T6'!S134</f>
        <v>0.27655009952152004</v>
      </c>
      <c r="G330" s="299" t="str">
        <f>CONCATENATE("(",ROUND((F330/$H331)*100,1),")")</f>
        <v>(3.4)</v>
      </c>
      <c r="H330" s="302">
        <f t="shared" ref="H330" si="251">SUM(B330,D330,F330)</f>
        <v>4.0365623886263071</v>
      </c>
      <c r="I330" s="299" t="str">
        <f>CONCATENATE("(",ROUND((H330/$H331)*100,1),")")</f>
        <v>(49.7)</v>
      </c>
      <c r="K330" s="302">
        <f t="shared" ref="K330:K331" si="252">B335-B330</f>
        <v>0.54347763884313549</v>
      </c>
      <c r="L330" s="302">
        <f t="shared" ref="L330:L331" si="253">D335-D330</f>
        <v>2.9034975066524638E-2</v>
      </c>
      <c r="M330" s="302">
        <f t="shared" ref="M330:M331" si="254">F335-F330</f>
        <v>3.6045722908979116E-2</v>
      </c>
      <c r="N330" s="302">
        <f t="shared" ref="N330:N331" si="255">SUM(K330:M330)</f>
        <v>0.60855833681863925</v>
      </c>
    </row>
    <row r="331" spans="1:14" x14ac:dyDescent="0.2">
      <c r="A331" s="282" t="s">
        <v>363</v>
      </c>
      <c r="B331" s="302">
        <f>SUM(B329:B330)</f>
        <v>5.7872961315335214</v>
      </c>
      <c r="C331" s="299" t="str">
        <f>CONCATENATE("(",ROUND((B331/$H331)*100,1),")")</f>
        <v>(71.2)</v>
      </c>
      <c r="D331" s="302">
        <f>SUM(D329:D330)</f>
        <v>1.3475839030878412</v>
      </c>
      <c r="E331" s="299" t="str">
        <f>CONCATENATE("(",ROUND((D331/$H331)*100,1),")")</f>
        <v>(16.6)</v>
      </c>
      <c r="F331" s="302">
        <f>SUM(F329:F330)</f>
        <v>0.99211996537864455</v>
      </c>
      <c r="G331" s="299" t="str">
        <f>CONCATENATE("(",ROUND((F331/$H331)*100,1),")")</f>
        <v>(12.2)</v>
      </c>
      <c r="H331" s="302">
        <f>SUM(H329:H330)</f>
        <v>8.1270000000000078</v>
      </c>
      <c r="I331" s="299" t="str">
        <f>CONCATENATE("(",ROUND((H331/$H331)*100,1),")")</f>
        <v>(100)</v>
      </c>
      <c r="K331" s="302">
        <f t="shared" si="252"/>
        <v>0.91986510638462349</v>
      </c>
      <c r="L331" s="302">
        <f t="shared" si="253"/>
        <v>6.9386502047039667E-2</v>
      </c>
      <c r="M331" s="302">
        <f t="shared" si="254"/>
        <v>0.19274839156833878</v>
      </c>
      <c r="N331" s="302">
        <f t="shared" si="255"/>
        <v>1.1820000000000019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3.4676717946285112</v>
      </c>
      <c r="C334" s="299" t="str">
        <f>CONCATENATE("(",ROUND((B334/$H336)*100,1),")")</f>
        <v>(37.3)</v>
      </c>
      <c r="D334" s="302">
        <f>'Ind T6'!W135</f>
        <v>0.32393494541006801</v>
      </c>
      <c r="E334" s="299" t="str">
        <f>CONCATENATE("(",ROUND((D334/$H336)*100,1),")")</f>
        <v>(3.5)</v>
      </c>
      <c r="F334" s="302">
        <f>'Ind T6'!X135</f>
        <v>0.87227253451648412</v>
      </c>
      <c r="G334" s="299" t="str">
        <f>CONCATENATE("(",ROUND((F334/$H336)*100,1),")")</f>
        <v>(9.4)</v>
      </c>
      <c r="H334" s="302">
        <f>SUM(B334,D334,F334)</f>
        <v>4.6638792745550628</v>
      </c>
      <c r="I334" s="299" t="str">
        <f>CONCATENATE("(",ROUND((H334/$H336)*100,1),")")</f>
        <v>(50.1)</v>
      </c>
      <c r="K334" s="302">
        <f>B334-B324</f>
        <v>0.42237344237969232</v>
      </c>
      <c r="L334" s="302">
        <f>D334-D324</f>
        <v>4.533632119059583E-2</v>
      </c>
      <c r="M334" s="302">
        <f>F334-F324</f>
        <v>0.20245330558722952</v>
      </c>
      <c r="N334" s="302">
        <f>SUM(K334:M334)</f>
        <v>0.67016306915751767</v>
      </c>
    </row>
    <row r="335" spans="1:14" x14ac:dyDescent="0.2">
      <c r="A335" s="282" t="s">
        <v>365</v>
      </c>
      <c r="B335" s="302">
        <f>'Ind T6'!V134</f>
        <v>3.2394894432896342</v>
      </c>
      <c r="C335" s="299" t="str">
        <f>CONCATENATE("(",ROUND((B335/$H336)*100,1),")")</f>
        <v>(34.8)</v>
      </c>
      <c r="D335" s="302">
        <f>'Ind T6'!W134</f>
        <v>1.0930354597248129</v>
      </c>
      <c r="E335" s="299" t="str">
        <f>CONCATENATE("(",ROUND((D335/$H336)*100,1),")")</f>
        <v>(11.7)</v>
      </c>
      <c r="F335" s="302">
        <f>'Ind T6'!X134</f>
        <v>0.31259582243049916</v>
      </c>
      <c r="G335" s="299" t="str">
        <f>CONCATENATE("(",ROUND((F335/$H336)*100,1),")")</f>
        <v>(3.4)</v>
      </c>
      <c r="H335" s="302">
        <f>SUM(B335,D335,F335)</f>
        <v>4.6451207254449454</v>
      </c>
      <c r="I335" s="299" t="str">
        <f>CONCATENATE("(",ROUND((H335/$H336)*100,1),")")</f>
        <v>(49.9)</v>
      </c>
      <c r="K335" s="302">
        <f t="shared" ref="K335:K336" si="256">B335-B325</f>
        <v>0.67677627740496593</v>
      </c>
      <c r="L335" s="302">
        <f t="shared" ref="L335:L336" si="257">D335-D325</f>
        <v>-2.0725230183236132E-3</v>
      </c>
      <c r="M335" s="302">
        <f t="shared" ref="M335:M336" si="258">F335-F325</f>
        <v>4.4133176455857348E-2</v>
      </c>
      <c r="N335" s="302">
        <f t="shared" ref="N335:N336" si="259">SUM(K335:M335)</f>
        <v>0.71883693084249967</v>
      </c>
    </row>
    <row r="336" spans="1:14" x14ac:dyDescent="0.2">
      <c r="A336" s="282" t="s">
        <v>363</v>
      </c>
      <c r="B336" s="302">
        <f>SUM(B334:B335)</f>
        <v>6.7071612379181449</v>
      </c>
      <c r="C336" s="299" t="str">
        <f>CONCATENATE("(",ROUND((B336/$H336)*100,1),")")</f>
        <v>(72.1)</v>
      </c>
      <c r="D336" s="302">
        <f>SUM(D334:D335)</f>
        <v>1.4169704051348808</v>
      </c>
      <c r="E336" s="299" t="str">
        <f>CONCATENATE("(",ROUND((D336/$H336)*100,1),")")</f>
        <v>(15.2)</v>
      </c>
      <c r="F336" s="302">
        <f>SUM(F334:F335)</f>
        <v>1.1848683569469833</v>
      </c>
      <c r="G336" s="299" t="str">
        <f>CONCATENATE("(",ROUND((F336/$H336)*100,1),")")</f>
        <v>(12.7)</v>
      </c>
      <c r="H336" s="302">
        <f>SUM(H334:H335)</f>
        <v>9.3090000000000082</v>
      </c>
      <c r="I336" s="299" t="str">
        <f>CONCATENATE("(",ROUND((H336/$H336)*100,1),")")</f>
        <v>(100)</v>
      </c>
      <c r="K336" s="302">
        <f t="shared" si="256"/>
        <v>1.0991497197846574</v>
      </c>
      <c r="L336" s="302">
        <f t="shared" si="257"/>
        <v>4.3263798172272105E-2</v>
      </c>
      <c r="M336" s="302">
        <f t="shared" si="258"/>
        <v>0.24658648204308697</v>
      </c>
      <c r="N336" s="302">
        <f t="shared" si="259"/>
        <v>1.3890000000000164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26.659872603287969</v>
      </c>
      <c r="C345" s="299" t="str">
        <f>CONCATENATE("(",ROUND((B345/$H347)*100,1),")")</f>
        <v>(40.4)</v>
      </c>
      <c r="D345" s="302">
        <f>'Ind T6'!M144</f>
        <v>6.4292874837408496</v>
      </c>
      <c r="E345" s="299" t="str">
        <f>CONCATENATE("(",ROUND((D345/$H347)*100,1),")")</f>
        <v>(9.8)</v>
      </c>
      <c r="F345" s="302">
        <f>'Ind T6'!N144</f>
        <v>5.2868567138933615</v>
      </c>
      <c r="G345" s="299" t="str">
        <f>CONCATENATE("(",ROUND((F345/$H347)*100,1),")")</f>
        <v>(8)</v>
      </c>
      <c r="H345" s="302">
        <f>SUM(B345,D345,F345)</f>
        <v>38.37601680092218</v>
      </c>
      <c r="I345" s="299" t="str">
        <f>CONCATENATE("(",ROUND((H345/$H347)*100,1),")")</f>
        <v>(58.2)</v>
      </c>
      <c r="K345" s="302">
        <f>B350-B345</f>
        <v>0.72994750581153411</v>
      </c>
      <c r="L345" s="302">
        <f>D350-D345</f>
        <v>0.37244661514356903</v>
      </c>
      <c r="M345" s="302">
        <f>F350-F345</f>
        <v>0.28416624244961941</v>
      </c>
      <c r="N345" s="302">
        <f>SUM(K345:M345)</f>
        <v>1.3865603634047226</v>
      </c>
    </row>
    <row r="346" spans="1:14" x14ac:dyDescent="0.2">
      <c r="A346" s="282" t="s">
        <v>365</v>
      </c>
      <c r="B346" s="302">
        <f>'Ind T6'!L143</f>
        <v>16.138693608600146</v>
      </c>
      <c r="C346" s="299" t="str">
        <f>CONCATENATE("(",ROUND((B346/$H347)*100,1),")")</f>
        <v>(24.5)</v>
      </c>
      <c r="D346" s="302">
        <f>'Ind T6'!M143</f>
        <v>8.1190806883388493</v>
      </c>
      <c r="E346" s="299" t="str">
        <f>CONCATENATE("(",ROUND((D346/$H347)*100,1),")")</f>
        <v>(12.3)</v>
      </c>
      <c r="F346" s="302">
        <f>'Ind T6'!N143</f>
        <v>3.2832089021388859</v>
      </c>
      <c r="G346" s="299" t="str">
        <f>CONCATENATE("(",ROUND((F346/$H347)*100,1),")")</f>
        <v>(5)</v>
      </c>
      <c r="H346" s="302">
        <f t="shared" ref="H346" si="260">SUM(B346,D346,F346)</f>
        <v>27.540983199077882</v>
      </c>
      <c r="I346" s="299" t="str">
        <f>CONCATENATE("(",ROUND((H346/$H347)*100,1),")")</f>
        <v>(41.8)</v>
      </c>
      <c r="K346" s="302">
        <f t="shared" ref="K346:K347" si="261">B351-B346</f>
        <v>0.88354499169647127</v>
      </c>
      <c r="L346" s="302">
        <f t="shared" ref="L346:L347" si="262">D351-D346</f>
        <v>0.47048609975362687</v>
      </c>
      <c r="M346" s="302">
        <f t="shared" ref="M346:M347" si="263">F351-F346</f>
        <v>0.28340854514523173</v>
      </c>
      <c r="N346" s="302">
        <f t="shared" ref="N346:N347" si="264">SUM(K346:M346)</f>
        <v>1.6374396365953299</v>
      </c>
    </row>
    <row r="347" spans="1:14" x14ac:dyDescent="0.2">
      <c r="A347" s="282" t="s">
        <v>363</v>
      </c>
      <c r="B347" s="302">
        <f>SUM(B345:B346)</f>
        <v>42.798566211888115</v>
      </c>
      <c r="C347" s="299" t="str">
        <f>CONCATENATE("(",ROUND((B347/$H347)*100,1),")")</f>
        <v>(64.9)</v>
      </c>
      <c r="D347" s="302">
        <f>SUM(D345:D346)</f>
        <v>14.548368172079698</v>
      </c>
      <c r="E347" s="299" t="str">
        <f>CONCATENATE("(",ROUND((D347/$H347)*100,1),")")</f>
        <v>(22.1)</v>
      </c>
      <c r="F347" s="302">
        <f>SUM(F345:F346)</f>
        <v>8.570065616032247</v>
      </c>
      <c r="G347" s="299" t="str">
        <f>CONCATENATE("(",ROUND((F347/$H347)*100,1),")")</f>
        <v>(13)</v>
      </c>
      <c r="H347" s="302">
        <f>SUM(H345:H346)</f>
        <v>65.917000000000058</v>
      </c>
      <c r="I347" s="299" t="str">
        <f>CONCATENATE("(",ROUND((H347/$H347)*100,1),")")</f>
        <v>(100)</v>
      </c>
      <c r="K347" s="302">
        <f t="shared" si="261"/>
        <v>1.6134924975080054</v>
      </c>
      <c r="L347" s="302">
        <f t="shared" si="262"/>
        <v>0.84293271489719679</v>
      </c>
      <c r="M347" s="302">
        <f t="shared" si="263"/>
        <v>0.56757478759485203</v>
      </c>
      <c r="N347" s="302">
        <f t="shared" si="264"/>
        <v>3.0240000000000542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27.389820109099503</v>
      </c>
      <c r="C350" s="299" t="str">
        <f>CONCATENATE("(",ROUND((B350/$H352)*100,1),")")</f>
        <v>(39.7)</v>
      </c>
      <c r="D350" s="302">
        <f>'Ind T6'!R144</f>
        <v>6.8017340988844186</v>
      </c>
      <c r="E350" s="299" t="str">
        <f>CONCATENATE("(",ROUND((D350/$H352)*100,1),")")</f>
        <v>(9.9)</v>
      </c>
      <c r="F350" s="302">
        <f>'Ind T6'!S144</f>
        <v>5.5710229563429809</v>
      </c>
      <c r="G350" s="299" t="str">
        <f>CONCATENATE("(",ROUND((F350/$H352)*100,1),")")</f>
        <v>(8.1)</v>
      </c>
      <c r="H350" s="302">
        <f>SUM(B350,D350,F350)</f>
        <v>39.762577164326899</v>
      </c>
      <c r="I350" s="299" t="str">
        <f>CONCATENATE("(",ROUND((H350/$H352)*100,1),")")</f>
        <v>(57.7)</v>
      </c>
      <c r="K350" s="302">
        <f>B355-B350</f>
        <v>0.93688346538689871</v>
      </c>
      <c r="L350" s="302">
        <f>D355-D350</f>
        <v>0.66064592799264243</v>
      </c>
      <c r="M350" s="302">
        <f>F355-F350</f>
        <v>0.32434218762720146</v>
      </c>
      <c r="N350" s="302">
        <f>SUM(K350:M350)</f>
        <v>1.9218715810067426</v>
      </c>
    </row>
    <row r="351" spans="1:14" x14ac:dyDescent="0.2">
      <c r="A351" s="282" t="s">
        <v>365</v>
      </c>
      <c r="B351" s="302">
        <f>'Ind T6'!Q143</f>
        <v>17.022238600296618</v>
      </c>
      <c r="C351" s="299" t="str">
        <f>CONCATENATE("(",ROUND((B351/$H352)*100,1),")")</f>
        <v>(24.7)</v>
      </c>
      <c r="D351" s="302">
        <f>'Ind T6'!R143</f>
        <v>8.5895667880924762</v>
      </c>
      <c r="E351" s="299" t="str">
        <f>CONCATENATE("(",ROUND((D351/$H352)*100,1),")")</f>
        <v>(12.5)</v>
      </c>
      <c r="F351" s="302">
        <f>'Ind T6'!S143</f>
        <v>3.5666174472841177</v>
      </c>
      <c r="G351" s="299" t="str">
        <f>CONCATENATE("(",ROUND((F351/$H352)*100,1),")")</f>
        <v>(5.2)</v>
      </c>
      <c r="H351" s="302">
        <f t="shared" ref="H351" si="265">SUM(B351,D351,F351)</f>
        <v>29.17842283567321</v>
      </c>
      <c r="I351" s="299" t="str">
        <f>CONCATENATE("(",ROUND((H351/$H352)*100,1),")")</f>
        <v>(42.3)</v>
      </c>
      <c r="K351" s="302">
        <f t="shared" ref="K351:K352" si="266">B356-B351</f>
        <v>1.0780474874667227</v>
      </c>
      <c r="L351" s="302">
        <f t="shared" ref="L351:L352" si="267">D356-D351</f>
        <v>0.6534856505572364</v>
      </c>
      <c r="M351" s="302">
        <f t="shared" ref="M351:M352" si="268">F356-F351</f>
        <v>0.35159528096910764</v>
      </c>
      <c r="N351" s="302">
        <f t="shared" ref="N351:N352" si="269">SUM(K351:M351)</f>
        <v>2.0831284189930668</v>
      </c>
    </row>
    <row r="352" spans="1:14" x14ac:dyDescent="0.2">
      <c r="A352" s="282" t="s">
        <v>363</v>
      </c>
      <c r="B352" s="302">
        <f>SUM(B350:B351)</f>
        <v>44.412058709396121</v>
      </c>
      <c r="C352" s="299" t="str">
        <f>CONCATENATE("(",ROUND((B352/$H352)*100,1),")")</f>
        <v>(64.4)</v>
      </c>
      <c r="D352" s="302">
        <f>SUM(D350:D351)</f>
        <v>15.391300886976895</v>
      </c>
      <c r="E352" s="299" t="str">
        <f>CONCATENATE("(",ROUND((D352/$H352)*100,1),")")</f>
        <v>(22.3)</v>
      </c>
      <c r="F352" s="302">
        <f>SUM(F350:F351)</f>
        <v>9.1376404036270991</v>
      </c>
      <c r="G352" s="299" t="str">
        <f>CONCATENATE("(",ROUND((F352/$H352)*100,1),")")</f>
        <v>(13.3)</v>
      </c>
      <c r="H352" s="302">
        <f>SUM(H350:H351)</f>
        <v>68.941000000000116</v>
      </c>
      <c r="I352" s="299" t="str">
        <f>CONCATENATE("(",ROUND((H352/$H352)*100,1),")")</f>
        <v>(100)</v>
      </c>
      <c r="K352" s="302">
        <f t="shared" si="266"/>
        <v>2.0149309528536179</v>
      </c>
      <c r="L352" s="302">
        <f t="shared" si="267"/>
        <v>1.3141315785498779</v>
      </c>
      <c r="M352" s="302">
        <f t="shared" si="268"/>
        <v>0.67593746859630954</v>
      </c>
      <c r="N352" s="302">
        <f t="shared" si="269"/>
        <v>4.0049999999998054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28.326703574486402</v>
      </c>
      <c r="C355" s="299" t="str">
        <f>CONCATENATE("(",ROUND((B355/$H357)*100,1),")")</f>
        <v>(38.8)</v>
      </c>
      <c r="D355" s="302">
        <f>'Ind T6'!W144</f>
        <v>7.462380026877061</v>
      </c>
      <c r="E355" s="299" t="str">
        <f>CONCATENATE("(",ROUND((D355/$H357)*100,1),")")</f>
        <v>(10.2)</v>
      </c>
      <c r="F355" s="302">
        <f>'Ind T6'!X144</f>
        <v>5.8953651439701824</v>
      </c>
      <c r="G355" s="299" t="str">
        <f>CONCATENATE("(",ROUND((F355/$H357)*100,1),")")</f>
        <v>(8.1)</v>
      </c>
      <c r="H355" s="302">
        <f>SUM(B355,D355,F355)</f>
        <v>41.684448745333647</v>
      </c>
      <c r="I355" s="299" t="str">
        <f>CONCATENATE("(",ROUND((H355/$H357)*100,1),")")</f>
        <v>(57.1)</v>
      </c>
      <c r="K355" s="302">
        <f>B355-B345</f>
        <v>1.6668309711984328</v>
      </c>
      <c r="L355" s="302">
        <f>D355-D345</f>
        <v>1.0330925431362115</v>
      </c>
      <c r="M355" s="302">
        <f>F355-F345</f>
        <v>0.60850843007682087</v>
      </c>
      <c r="N355" s="302">
        <f>SUM(K355:M355)</f>
        <v>3.3084319444114652</v>
      </c>
    </row>
    <row r="356" spans="1:14" x14ac:dyDescent="0.2">
      <c r="A356" s="282" t="s">
        <v>365</v>
      </c>
      <c r="B356" s="302">
        <f>'Ind T6'!V143</f>
        <v>18.10028608776334</v>
      </c>
      <c r="C356" s="299" t="str">
        <f>CONCATENATE("(",ROUND((B356/$H357)*100,1),")")</f>
        <v>(24.8)</v>
      </c>
      <c r="D356" s="302">
        <f>'Ind T6'!W143</f>
        <v>9.2430524386497126</v>
      </c>
      <c r="E356" s="299" t="str">
        <f>CONCATENATE("(",ROUND((D356/$H357)*100,1),")")</f>
        <v>(12.7)</v>
      </c>
      <c r="F356" s="302">
        <f>'Ind T6'!X143</f>
        <v>3.9182127282532253</v>
      </c>
      <c r="G356" s="299" t="str">
        <f>CONCATENATE("(",ROUND((F356/$H357)*100,1),")")</f>
        <v>(5.4)</v>
      </c>
      <c r="H356" s="302">
        <f t="shared" ref="H356" si="270">SUM(B356,D356,F356)</f>
        <v>31.26155125466628</v>
      </c>
      <c r="I356" s="299" t="str">
        <f>CONCATENATE("(",ROUND((H356/$H357)*100,1),")")</f>
        <v>(42.9)</v>
      </c>
      <c r="K356" s="302">
        <f t="shared" ref="K356:K357" si="271">B356-B346</f>
        <v>1.961592479163194</v>
      </c>
      <c r="L356" s="302">
        <f t="shared" ref="L356:L357" si="272">D356-D346</f>
        <v>1.1239717503108633</v>
      </c>
      <c r="M356" s="302">
        <f t="shared" ref="M356:M357" si="273">F356-F346</f>
        <v>0.63500382611433936</v>
      </c>
      <c r="N356" s="302">
        <f t="shared" ref="N356:N357" si="274">SUM(K356:M356)</f>
        <v>3.7205680555883966</v>
      </c>
    </row>
    <row r="357" spans="1:14" x14ac:dyDescent="0.2">
      <c r="A357" s="282" t="s">
        <v>363</v>
      </c>
      <c r="B357" s="302">
        <f>SUM(B355:B356)</f>
        <v>46.426989662249738</v>
      </c>
      <c r="C357" s="299" t="str">
        <f>CONCATENATE("(",ROUND((B357/$H357)*100,1),")")</f>
        <v>(63.6)</v>
      </c>
      <c r="D357" s="302">
        <f>SUM(D355:D356)</f>
        <v>16.705432465526773</v>
      </c>
      <c r="E357" s="299" t="str">
        <f>CONCATENATE("(",ROUND((D357/$H357)*100,1),")")</f>
        <v>(22.9)</v>
      </c>
      <c r="F357" s="302">
        <f>SUM(F355:F356)</f>
        <v>9.8135778722234086</v>
      </c>
      <c r="G357" s="299" t="str">
        <f>CONCATENATE("(",ROUND((F357/$H357)*100,1),")")</f>
        <v>(13.5)</v>
      </c>
      <c r="H357" s="302">
        <f>SUM(H355:H356)</f>
        <v>72.945999999999927</v>
      </c>
      <c r="I357" s="299" t="str">
        <f>CONCATENATE("(",ROUND((H357/$H357)*100,1),")")</f>
        <v>(100)</v>
      </c>
      <c r="K357" s="302">
        <f t="shared" si="271"/>
        <v>3.6284234503616233</v>
      </c>
      <c r="L357" s="302">
        <f t="shared" si="272"/>
        <v>2.1570642934470747</v>
      </c>
      <c r="M357" s="302">
        <f t="shared" si="273"/>
        <v>1.2435122561911616</v>
      </c>
      <c r="N357" s="302">
        <f t="shared" si="274"/>
        <v>7.0289999999998596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19.697868246419311</v>
      </c>
      <c r="C366" s="299" t="str">
        <f>CONCATENATE("(",ROUND((B366/$H368)*100,1),")")</f>
        <v>(42)</v>
      </c>
      <c r="D366" s="302">
        <f>'Ind T6'!M153</f>
        <v>5.7483140730170019</v>
      </c>
      <c r="E366" s="299" t="str">
        <f>CONCATENATE("(",ROUND((D366/$H368)*100,1),")")</f>
        <v>(12.2)</v>
      </c>
      <c r="F366" s="302">
        <f>'Ind T6'!N153</f>
        <v>2.3814116719980905</v>
      </c>
      <c r="G366" s="299" t="str">
        <f>CONCATENATE("(",ROUND((F366/$H368)*100,1),")")</f>
        <v>(5.1)</v>
      </c>
      <c r="H366" s="302">
        <f>SUM(B366,D366,F366)</f>
        <v>27.827593991434405</v>
      </c>
      <c r="I366" s="299" t="str">
        <f>CONCATENATE("(",ROUND((H366/$H368)*100,1),")")</f>
        <v>(59.3)</v>
      </c>
      <c r="K366" s="302">
        <f>B371-B366</f>
        <v>1.0031708220406372</v>
      </c>
      <c r="L366" s="302">
        <f>D371-D366</f>
        <v>0.2801389073785483</v>
      </c>
      <c r="M366" s="302">
        <f>F371-F366</f>
        <v>8.2106608456395502E-2</v>
      </c>
      <c r="N366" s="302">
        <f>SUM(K366:M366)</f>
        <v>1.365416337875581</v>
      </c>
    </row>
    <row r="367" spans="1:14" x14ac:dyDescent="0.2">
      <c r="A367" s="282" t="s">
        <v>365</v>
      </c>
      <c r="B367" s="302">
        <f>'Ind T6'!L152</f>
        <v>9.8477067600938391</v>
      </c>
      <c r="C367" s="299" t="str">
        <f>CONCATENATE("(",ROUND((B367/$H368)*100,1),")")</f>
        <v>(21)</v>
      </c>
      <c r="D367" s="302">
        <f>'Ind T6'!M152</f>
        <v>7.6940936758028808</v>
      </c>
      <c r="E367" s="299" t="str">
        <f>CONCATENATE("(",ROUND((D367/$H368)*100,1),")")</f>
        <v>(16.4)</v>
      </c>
      <c r="F367" s="302">
        <f>'Ind T6'!N152</f>
        <v>1.5576055726688829</v>
      </c>
      <c r="G367" s="299" t="str">
        <f>CONCATENATE("(",ROUND((F367/$H368)*100,1),")")</f>
        <v>(3.3)</v>
      </c>
      <c r="H367" s="302">
        <f t="shared" ref="H367" si="275">SUM(B367,D367,F367)</f>
        <v>19.099406008565602</v>
      </c>
      <c r="I367" s="299" t="str">
        <f>CONCATENATE("(",ROUND((H367/$H368)*100,1),")")</f>
        <v>(40.7)</v>
      </c>
      <c r="K367" s="302">
        <f t="shared" ref="K367:K368" si="276">B372-B367</f>
        <v>0.68758073130828912</v>
      </c>
      <c r="L367" s="302">
        <f t="shared" ref="L367:L368" si="277">D372-D367</f>
        <v>0.23989633314504921</v>
      </c>
      <c r="M367" s="302">
        <f t="shared" ref="M367:M368" si="278">F372-F367</f>
        <v>5.2106597671034871E-2</v>
      </c>
      <c r="N367" s="302">
        <f t="shared" ref="N367:N368" si="279">SUM(K367:M367)</f>
        <v>0.9795836621243732</v>
      </c>
    </row>
    <row r="368" spans="1:14" x14ac:dyDescent="0.2">
      <c r="A368" s="282" t="s">
        <v>363</v>
      </c>
      <c r="B368" s="302">
        <f>SUM(B366:B367)</f>
        <v>29.54557500651315</v>
      </c>
      <c r="C368" s="299" t="str">
        <f>CONCATENATE("(",ROUND((B368/$H368)*100,1),")")</f>
        <v>(63)</v>
      </c>
      <c r="D368" s="302">
        <f>SUM(D366:D367)</f>
        <v>13.442407748819882</v>
      </c>
      <c r="E368" s="299" t="str">
        <f>CONCATENATE("(",ROUND((D368/$H368)*100,1),")")</f>
        <v>(28.6)</v>
      </c>
      <c r="F368" s="302">
        <f>SUM(F366:F367)</f>
        <v>3.9390172446669736</v>
      </c>
      <c r="G368" s="299" t="str">
        <f>CONCATENATE("(",ROUND((F368/$H368)*100,1),")")</f>
        <v>(8.4)</v>
      </c>
      <c r="H368" s="302">
        <f>SUM(H366:H367)</f>
        <v>46.927000000000007</v>
      </c>
      <c r="I368" s="299" t="str">
        <f>CONCATENATE("(",ROUND((H368/$H368)*100,1),")")</f>
        <v>(100)</v>
      </c>
      <c r="K368" s="302">
        <f t="shared" si="276"/>
        <v>1.6907515533489281</v>
      </c>
      <c r="L368" s="302">
        <f t="shared" si="277"/>
        <v>0.52003524052359751</v>
      </c>
      <c r="M368" s="302">
        <f t="shared" si="278"/>
        <v>0.13421320612742971</v>
      </c>
      <c r="N368" s="302">
        <f t="shared" si="279"/>
        <v>2.3449999999999553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20.701039068459949</v>
      </c>
      <c r="C371" s="299" t="str">
        <f>CONCATENATE("(",ROUND((B371/$H373)*100,1),")")</f>
        <v>(42)</v>
      </c>
      <c r="D371" s="302">
        <f>'Ind T6'!R153</f>
        <v>6.0284529803955502</v>
      </c>
      <c r="E371" s="299" t="str">
        <f>CONCATENATE("(",ROUND((D371/$H373)*100,1),")")</f>
        <v>(12.2)</v>
      </c>
      <c r="F371" s="302">
        <f>'Ind T6'!S153</f>
        <v>2.463518280454486</v>
      </c>
      <c r="G371" s="299" t="str">
        <f>CONCATENATE("(",ROUND((F371/$H373)*100,1),")")</f>
        <v>(5)</v>
      </c>
      <c r="H371" s="302">
        <f>SUM(B371,D371,F371)</f>
        <v>29.193010329309985</v>
      </c>
      <c r="I371" s="299" t="str">
        <f>CONCATENATE("(",ROUND((H371/$H373)*100,1),")")</f>
        <v>(59.2)</v>
      </c>
      <c r="K371" s="302">
        <f>B376-B371</f>
        <v>1.3947000614322711</v>
      </c>
      <c r="L371" s="302">
        <f>D376-D371</f>
        <v>0.34735078308482326</v>
      </c>
      <c r="M371" s="302">
        <f>F376-F371</f>
        <v>0.17446971106058839</v>
      </c>
      <c r="N371" s="302">
        <f>SUM(K371:M371)</f>
        <v>1.9165205555776827</v>
      </c>
    </row>
    <row r="372" spans="1:14" x14ac:dyDescent="0.2">
      <c r="A372" s="282" t="s">
        <v>365</v>
      </c>
      <c r="B372" s="302">
        <f>'Ind T6'!Q152</f>
        <v>10.535287491402128</v>
      </c>
      <c r="C372" s="299" t="str">
        <f>CONCATENATE("(",ROUND((B372/$H373)*100,1),")")</f>
        <v>(21.4)</v>
      </c>
      <c r="D372" s="302">
        <f>'Ind T6'!R152</f>
        <v>7.9339900089479301</v>
      </c>
      <c r="E372" s="299" t="str">
        <f>CONCATENATE("(",ROUND((D372/$H373)*100,1),")")</f>
        <v>(16.1)</v>
      </c>
      <c r="F372" s="302">
        <f>'Ind T6'!S152</f>
        <v>1.6097121703399178</v>
      </c>
      <c r="G372" s="299" t="str">
        <f>CONCATENATE("(",ROUND((F372/$H373)*100,1),")")</f>
        <v>(3.3)</v>
      </c>
      <c r="H372" s="302">
        <f t="shared" ref="H372" si="280">SUM(B372,D372,F372)</f>
        <v>20.078989670689978</v>
      </c>
      <c r="I372" s="299" t="str">
        <f>CONCATENATE("(",ROUND((H372/$H373)*100,1),")")</f>
        <v>(40.8)</v>
      </c>
      <c r="K372" s="302">
        <f t="shared" ref="K372:K373" si="281">B377-B372</f>
        <v>0.96037608971895772</v>
      </c>
      <c r="L372" s="302">
        <f t="shared" ref="L372:L373" si="282">D377-D372</f>
        <v>0.24522462867049732</v>
      </c>
      <c r="M372" s="302">
        <f t="shared" ref="M372:M373" si="283">F377-F372</f>
        <v>0.12387872603297256</v>
      </c>
      <c r="N372" s="302">
        <f t="shared" ref="N372:N373" si="284">SUM(K372:M372)</f>
        <v>1.3294794444224276</v>
      </c>
    </row>
    <row r="373" spans="1:14" x14ac:dyDescent="0.2">
      <c r="A373" s="282" t="s">
        <v>363</v>
      </c>
      <c r="B373" s="302">
        <f>SUM(B371:B372)</f>
        <v>31.236326559862079</v>
      </c>
      <c r="C373" s="299" t="str">
        <f>CONCATENATE("(",ROUND((B373/$H373)*100,1),")")</f>
        <v>(63.4)</v>
      </c>
      <c r="D373" s="302">
        <f>SUM(D371:D372)</f>
        <v>13.962442989343479</v>
      </c>
      <c r="E373" s="299" t="str">
        <f>CONCATENATE("(",ROUND((D373/$H373)*100,1),")")</f>
        <v>(28.3)</v>
      </c>
      <c r="F373" s="302">
        <f>SUM(F371:F372)</f>
        <v>4.0732304507944033</v>
      </c>
      <c r="G373" s="299" t="str">
        <f>CONCATENATE("(",ROUND((F373/$H373)*100,1),")")</f>
        <v>(8.3)</v>
      </c>
      <c r="H373" s="302">
        <f>SUM(H371:H372)</f>
        <v>49.271999999999963</v>
      </c>
      <c r="I373" s="299" t="str">
        <f>CONCATENATE("(",ROUND((H373/$H373)*100,1),")")</f>
        <v>(100)</v>
      </c>
      <c r="K373" s="302">
        <f t="shared" si="281"/>
        <v>2.3550761511512235</v>
      </c>
      <c r="L373" s="302">
        <f t="shared" si="282"/>
        <v>0.59257541175532147</v>
      </c>
      <c r="M373" s="302">
        <f t="shared" si="283"/>
        <v>0.29834843709356118</v>
      </c>
      <c r="N373" s="302">
        <f t="shared" si="284"/>
        <v>3.2460000000001061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22.09573912989222</v>
      </c>
      <c r="C376" s="299" t="str">
        <f>CONCATENATE("(",ROUND((B376/$H378)*100,1),")")</f>
        <v>(42.1)</v>
      </c>
      <c r="D376" s="302">
        <f>'Ind T6'!W153</f>
        <v>6.3758037634803735</v>
      </c>
      <c r="E376" s="299" t="str">
        <f>CONCATENATE("(",ROUND((D376/$H378)*100,1),")")</f>
        <v>(12.1)</v>
      </c>
      <c r="F376" s="302">
        <f>'Ind T6'!X153</f>
        <v>2.6379879915150743</v>
      </c>
      <c r="G376" s="299" t="str">
        <f>CONCATENATE("(",ROUND((F376/$H378)*100,1),")")</f>
        <v>(5)</v>
      </c>
      <c r="H376" s="302">
        <f>SUM(B376,D376,F376)</f>
        <v>31.109530884887668</v>
      </c>
      <c r="I376" s="299" t="str">
        <f>CONCATENATE("(",ROUND((H376/$H378)*100,1),")")</f>
        <v>(59.2)</v>
      </c>
      <c r="K376" s="302">
        <f>B376-B366</f>
        <v>2.3978708834729083</v>
      </c>
      <c r="L376" s="302">
        <f>D376-D366</f>
        <v>0.62748969046337155</v>
      </c>
      <c r="M376" s="302">
        <f>F376-F366</f>
        <v>0.2565763195169839</v>
      </c>
      <c r="N376" s="302">
        <f>SUM(K376:M376)</f>
        <v>3.2819368934532638</v>
      </c>
    </row>
    <row r="377" spans="1:14" x14ac:dyDescent="0.2">
      <c r="A377" s="282" t="s">
        <v>365</v>
      </c>
      <c r="B377" s="302">
        <f>'Ind T6'!V152</f>
        <v>11.495663581121086</v>
      </c>
      <c r="C377" s="299" t="str">
        <f>CONCATENATE("(",ROUND((B377/$H378)*100,1),")")</f>
        <v>(21.9)</v>
      </c>
      <c r="D377" s="302">
        <f>'Ind T6'!W152</f>
        <v>8.1792146376184274</v>
      </c>
      <c r="E377" s="299" t="str">
        <f>CONCATENATE("(",ROUND((D377/$H378)*100,1),")")</f>
        <v>(15.6)</v>
      </c>
      <c r="F377" s="302">
        <f>'Ind T6'!X152</f>
        <v>1.7335908963728903</v>
      </c>
      <c r="G377" s="299" t="str">
        <f>CONCATENATE("(",ROUND((F377/$H378)*100,1),")")</f>
        <v>(3.3)</v>
      </c>
      <c r="H377" s="302">
        <f t="shared" ref="H377" si="285">SUM(B377,D377,F377)</f>
        <v>21.408469115112407</v>
      </c>
      <c r="I377" s="299" t="str">
        <f>CONCATENATE("(",ROUND((H377/$H378)*100,1),")")</f>
        <v>(40.8)</v>
      </c>
      <c r="K377" s="302">
        <f t="shared" ref="K377:K378" si="286">B377-B367</f>
        <v>1.6479568210272468</v>
      </c>
      <c r="L377" s="302">
        <f t="shared" ref="L377:L378" si="287">D377-D367</f>
        <v>0.48512096181554654</v>
      </c>
      <c r="M377" s="302">
        <f t="shared" ref="M377:M378" si="288">F377-F367</f>
        <v>0.17598532370400743</v>
      </c>
      <c r="N377" s="302">
        <f t="shared" ref="N377:N378" si="289">SUM(K377:M377)</f>
        <v>2.3090631065468008</v>
      </c>
    </row>
    <row r="378" spans="1:14" x14ac:dyDescent="0.2">
      <c r="A378" s="282" t="s">
        <v>363</v>
      </c>
      <c r="B378" s="302">
        <f>SUM(B376:B377)</f>
        <v>33.591402711013302</v>
      </c>
      <c r="C378" s="299" t="str">
        <f>CONCATENATE("(",ROUND((B378/$H378)*100,1),")")</f>
        <v>(64)</v>
      </c>
      <c r="D378" s="302">
        <f>SUM(D376:D377)</f>
        <v>14.555018401098801</v>
      </c>
      <c r="E378" s="299" t="str">
        <f>CONCATENATE("(",ROUND((D378/$H378)*100,1),")")</f>
        <v>(27.7)</v>
      </c>
      <c r="F378" s="302">
        <f>SUM(F376:F377)</f>
        <v>4.3715788878879644</v>
      </c>
      <c r="G378" s="299" t="str">
        <f>CONCATENATE("(",ROUND((F378/$H378)*100,1),")")</f>
        <v>(8.3)</v>
      </c>
      <c r="H378" s="302">
        <f>SUM(H376:H377)</f>
        <v>52.518000000000072</v>
      </c>
      <c r="I378" s="299" t="str">
        <f>CONCATENATE("(",ROUND((H378/$H378)*100,1),")")</f>
        <v>(100)</v>
      </c>
      <c r="K378" s="302">
        <f t="shared" si="286"/>
        <v>4.0458277045001516</v>
      </c>
      <c r="L378" s="302">
        <f t="shared" si="287"/>
        <v>1.112610652278919</v>
      </c>
      <c r="M378" s="302">
        <f t="shared" si="288"/>
        <v>0.43256164322099089</v>
      </c>
      <c r="N378" s="302">
        <f t="shared" si="289"/>
        <v>5.5910000000000615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5.2947453417524111</v>
      </c>
      <c r="C387" s="299" t="str">
        <f>CONCATENATE("(",ROUND((B387/$H389)*100,1),")")</f>
        <v>(33.8)</v>
      </c>
      <c r="D387" s="302">
        <f>'Ind T6'!M162</f>
        <v>0.72583132315163723</v>
      </c>
      <c r="E387" s="299" t="str">
        <f>CONCATENATE("(",ROUND((D387/$H389)*100,1),")")</f>
        <v>(4.6)</v>
      </c>
      <c r="F387" s="302">
        <f>'Ind T6'!N162</f>
        <v>0.45111150451947207</v>
      </c>
      <c r="G387" s="299" t="str">
        <f>CONCATENATE("(",ROUND((F387/$H389)*100,1),")")</f>
        <v>(2.9)</v>
      </c>
      <c r="H387" s="302">
        <f>SUM(B387,D387,F387)</f>
        <v>6.4716881694235209</v>
      </c>
      <c r="I387" s="299" t="str">
        <f>CONCATENATE("(",ROUND((H387/$H389)*100,1),")")</f>
        <v>(41.3)</v>
      </c>
      <c r="K387" s="302">
        <f>B392-B387</f>
        <v>-0.20604966389313528</v>
      </c>
      <c r="L387" s="302">
        <f>D392-D387</f>
        <v>2.4498411105754125E-2</v>
      </c>
      <c r="M387" s="302">
        <f>F392-F387</f>
        <v>-8.2140619414398097E-3</v>
      </c>
      <c r="N387" s="302">
        <f>SUM(K387:M387)</f>
        <v>-0.18976531472882097</v>
      </c>
    </row>
    <row r="388" spans="1:14" x14ac:dyDescent="0.2">
      <c r="A388" s="282" t="s">
        <v>365</v>
      </c>
      <c r="B388" s="302">
        <f>'Ind T6'!L161</f>
        <v>4.7397154756447009</v>
      </c>
      <c r="C388" s="299" t="str">
        <f>CONCATENATE("(",ROUND((B388/$H389)*100,1),")")</f>
        <v>(30.2)</v>
      </c>
      <c r="D388" s="302">
        <f>'Ind T6'!M161</f>
        <v>4.0863574767286455</v>
      </c>
      <c r="E388" s="299" t="str">
        <f>CONCATENATE("(",ROUND((D388/$H389)*100,1),")")</f>
        <v>(26.1)</v>
      </c>
      <c r="F388" s="302">
        <f>'Ind T6'!N161</f>
        <v>0.37823887820318131</v>
      </c>
      <c r="G388" s="299" t="str">
        <f>CONCATENATE("(",ROUND((F388/$H389)*100,1),")")</f>
        <v>(2.4)</v>
      </c>
      <c r="H388" s="302">
        <f t="shared" ref="H388" si="290">SUM(B388,D388,F388)</f>
        <v>9.2043118305765272</v>
      </c>
      <c r="I388" s="299" t="str">
        <f>CONCATENATE("(",ROUND((H388/$H389)*100,1),")")</f>
        <v>(58.7)</v>
      </c>
      <c r="K388" s="302">
        <f t="shared" ref="K388:K389" si="291">B393-B388</f>
        <v>-9.0535584622103649E-2</v>
      </c>
      <c r="L388" s="302">
        <f t="shared" ref="L388:L389" si="292">D393-D388</f>
        <v>-6.9845591975012944E-2</v>
      </c>
      <c r="M388" s="302">
        <f t="shared" ref="M388:M389" si="293">F393-F388</f>
        <v>-6.853508674089237E-3</v>
      </c>
      <c r="N388" s="302">
        <f t="shared" ref="N388:N389" si="294">SUM(K388:M388)</f>
        <v>-0.16723468527120583</v>
      </c>
    </row>
    <row r="389" spans="1:14" x14ac:dyDescent="0.2">
      <c r="A389" s="282" t="s">
        <v>363</v>
      </c>
      <c r="B389" s="302">
        <f>SUM(B387:B388)</f>
        <v>10.034460817397111</v>
      </c>
      <c r="C389" s="299" t="str">
        <f>CONCATENATE("(",ROUND((B389/$H389)*100,1),")")</f>
        <v>(64)</v>
      </c>
      <c r="D389" s="302">
        <f>SUM(D387:D388)</f>
        <v>4.8121887998802828</v>
      </c>
      <c r="E389" s="299" t="str">
        <f>CONCATENATE("(",ROUND((D389/$H389)*100,1),")")</f>
        <v>(30.7)</v>
      </c>
      <c r="F389" s="302">
        <f>SUM(F387:F388)</f>
        <v>0.82935038272265338</v>
      </c>
      <c r="G389" s="299" t="str">
        <f>CONCATENATE("(",ROUND((F389/$H389)*100,1),")")</f>
        <v>(5.3)</v>
      </c>
      <c r="H389" s="302">
        <f>SUM(H387:H388)</f>
        <v>15.676000000000048</v>
      </c>
      <c r="I389" s="299" t="str">
        <f>CONCATENATE("(",ROUND((H389/$H389)*100,1),")")</f>
        <v>(100)</v>
      </c>
      <c r="K389" s="302">
        <f t="shared" si="291"/>
        <v>-0.29658524851523893</v>
      </c>
      <c r="L389" s="302">
        <f t="shared" si="292"/>
        <v>-4.5347180869258708E-2</v>
      </c>
      <c r="M389" s="302">
        <f t="shared" si="293"/>
        <v>-1.5067570615528991E-2</v>
      </c>
      <c r="N389" s="302">
        <f t="shared" si="294"/>
        <v>-0.35700000000002663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5.0886956778592758</v>
      </c>
      <c r="C392" s="299" t="str">
        <f>CONCATENATE("(",ROUND((B392/$H394)*100,1),")")</f>
        <v>(33.2)</v>
      </c>
      <c r="D392" s="302">
        <f>'Ind T6'!R162</f>
        <v>0.75032973425739136</v>
      </c>
      <c r="E392" s="299" t="str">
        <f>CONCATENATE("(",ROUND((D392/$H394)*100,1),")")</f>
        <v>(4.9)</v>
      </c>
      <c r="F392" s="302">
        <f>'Ind T6'!S162</f>
        <v>0.44289744257803226</v>
      </c>
      <c r="G392" s="299" t="str">
        <f>CONCATENATE("(",ROUND((F392/$H394)*100,1),")")</f>
        <v>(2.9)</v>
      </c>
      <c r="H392" s="302">
        <f>SUM(B392,D392,F392)</f>
        <v>6.2819228546946997</v>
      </c>
      <c r="I392" s="299" t="str">
        <f>CONCATENATE("(",ROUND((H392/$H394)*100,1),")")</f>
        <v>(41)</v>
      </c>
      <c r="K392" s="302">
        <f>B397-B392</f>
        <v>-5.7442089285267173E-2</v>
      </c>
      <c r="L392" s="302">
        <f>D397-D392</f>
        <v>0.10275659512366919</v>
      </c>
      <c r="M392" s="302">
        <f>F397-F392</f>
        <v>1.8442272629705547E-2</v>
      </c>
      <c r="N392" s="302">
        <f>SUM(K392:M392)</f>
        <v>6.3756778468107567E-2</v>
      </c>
    </row>
    <row r="393" spans="1:14" x14ac:dyDescent="0.2">
      <c r="A393" s="282" t="s">
        <v>365</v>
      </c>
      <c r="B393" s="302">
        <f>'Ind T6'!Q161</f>
        <v>4.6491798910225972</v>
      </c>
      <c r="C393" s="299" t="str">
        <f>CONCATENATE("(",ROUND((B393/$H394)*100,1),")")</f>
        <v>(30.3)</v>
      </c>
      <c r="D393" s="302">
        <f>'Ind T6'!R161</f>
        <v>4.0165118847536325</v>
      </c>
      <c r="E393" s="299" t="str">
        <f>CONCATENATE("(",ROUND((D393/$H394)*100,1),")")</f>
        <v>(26.2)</v>
      </c>
      <c r="F393" s="302">
        <f>'Ind T6'!S161</f>
        <v>0.37138536952909207</v>
      </c>
      <c r="G393" s="299" t="str">
        <f>CONCATENATE("(",ROUND((F393/$H394)*100,1),")")</f>
        <v>(2.4)</v>
      </c>
      <c r="H393" s="302">
        <f t="shared" ref="H393" si="295">SUM(B393,D393,F393)</f>
        <v>9.0370771453053216</v>
      </c>
      <c r="I393" s="299" t="str">
        <f>CONCATENATE("(",ROUND((H393/$H394)*100,1),")")</f>
        <v>(59)</v>
      </c>
      <c r="K393" s="302">
        <f t="shared" ref="K393:K394" si="296">B398-B393</f>
        <v>0.14261783510274917</v>
      </c>
      <c r="L393" s="302">
        <f t="shared" ref="L393:L394" si="297">D398-D393</f>
        <v>0.1250222014786484</v>
      </c>
      <c r="M393" s="302">
        <f t="shared" ref="M393:M394" si="298">F398-F393</f>
        <v>1.4603184950470804E-2</v>
      </c>
      <c r="N393" s="302">
        <f t="shared" ref="N393:N394" si="299">SUM(K393:M393)</f>
        <v>0.28224322153186837</v>
      </c>
    </row>
    <row r="394" spans="1:14" x14ac:dyDescent="0.2">
      <c r="A394" s="282" t="s">
        <v>363</v>
      </c>
      <c r="B394" s="302">
        <f>SUM(B392:B393)</f>
        <v>9.7378755688818721</v>
      </c>
      <c r="C394" s="299" t="str">
        <f>CONCATENATE("(",ROUND((B394/$H394)*100,1),")")</f>
        <v>(63.6)</v>
      </c>
      <c r="D394" s="302">
        <f>SUM(D392:D393)</f>
        <v>4.7668416190110241</v>
      </c>
      <c r="E394" s="299" t="str">
        <f>CONCATENATE("(",ROUND((D394/$H394)*100,1),")")</f>
        <v>(31.1)</v>
      </c>
      <c r="F394" s="302">
        <f>SUM(F392:F393)</f>
        <v>0.81428281210712439</v>
      </c>
      <c r="G394" s="299" t="str">
        <f>CONCATENATE("(",ROUND((F394/$H394)*100,1),")")</f>
        <v>(5.3)</v>
      </c>
      <c r="H394" s="302">
        <f>SUM(H392:H393)</f>
        <v>15.31900000000002</v>
      </c>
      <c r="I394" s="299" t="str">
        <f>CONCATENATE("(",ROUND((H394/$H394)*100,1),")")</f>
        <v>(100)</v>
      </c>
      <c r="K394" s="302">
        <f t="shared" si="296"/>
        <v>8.5175745817483772E-2</v>
      </c>
      <c r="L394" s="302">
        <f t="shared" si="297"/>
        <v>0.22777879660231726</v>
      </c>
      <c r="M394" s="302">
        <f t="shared" si="298"/>
        <v>3.3045457580176296E-2</v>
      </c>
      <c r="N394" s="302">
        <f t="shared" si="299"/>
        <v>0.34599999999997733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5.0312535885740086</v>
      </c>
      <c r="C397" s="299" t="str">
        <f>CONCATENATE("(",ROUND((B397/$H399)*100,1),")")</f>
        <v>(32.1)</v>
      </c>
      <c r="D397" s="302">
        <f>'Ind T6'!W162</f>
        <v>0.85308632938106055</v>
      </c>
      <c r="E397" s="299" t="str">
        <f>CONCATENATE("(",ROUND((D397/$H399)*100,1),")")</f>
        <v>(5.4)</v>
      </c>
      <c r="F397" s="302">
        <f>'Ind T6'!X162</f>
        <v>0.46133971520773781</v>
      </c>
      <c r="G397" s="299" t="str">
        <f>CONCATENATE("(",ROUND((F397/$H399)*100,1),")")</f>
        <v>(2.9)</v>
      </c>
      <c r="H397" s="302">
        <f>SUM(B397,D397,F397)</f>
        <v>6.3456796331628071</v>
      </c>
      <c r="I397" s="299" t="str">
        <f>CONCATENATE("(",ROUND((H397/$H399)*100,1),")")</f>
        <v>(40.5)</v>
      </c>
      <c r="K397" s="302">
        <f>B397-B387</f>
        <v>-0.26349175317840245</v>
      </c>
      <c r="L397" s="302">
        <f>D397-D387</f>
        <v>0.12725500622942332</v>
      </c>
      <c r="M397" s="302">
        <f>F397-F387</f>
        <v>1.0228210688265738E-2</v>
      </c>
      <c r="N397" s="302">
        <f>SUM(K397:M397)</f>
        <v>-0.1260085362607134</v>
      </c>
    </row>
    <row r="398" spans="1:14" x14ac:dyDescent="0.2">
      <c r="A398" s="282" t="s">
        <v>365</v>
      </c>
      <c r="B398" s="302">
        <f>'Ind T6'!V161</f>
        <v>4.7917977261253464</v>
      </c>
      <c r="C398" s="299" t="str">
        <f>CONCATENATE("(",ROUND((B398/$H399)*100,1),")")</f>
        <v>(30.6)</v>
      </c>
      <c r="D398" s="302">
        <f>'Ind T6'!W161</f>
        <v>4.1415340862322809</v>
      </c>
      <c r="E398" s="299" t="str">
        <f>CONCATENATE("(",ROUND((D398/$H399)*100,1),")")</f>
        <v>(26.4)</v>
      </c>
      <c r="F398" s="302">
        <f>'Ind T6'!X161</f>
        <v>0.38598855447956287</v>
      </c>
      <c r="G398" s="299" t="str">
        <f>CONCATENATE("(",ROUND((F398/$H399)*100,1),")")</f>
        <v>(2.5)</v>
      </c>
      <c r="H398" s="302">
        <f t="shared" ref="H398" si="300">SUM(B398,D398,F398)</f>
        <v>9.3193203668371893</v>
      </c>
      <c r="I398" s="299" t="str">
        <f>CONCATENATE("(",ROUND((H398/$H399)*100,1),")")</f>
        <v>(59.5)</v>
      </c>
      <c r="K398" s="302">
        <f t="shared" ref="K398:K399" si="301">B398-B388</f>
        <v>5.208225048064552E-2</v>
      </c>
      <c r="L398" s="302">
        <f t="shared" ref="L398:L399" si="302">D398-D388</f>
        <v>5.5176609503635454E-2</v>
      </c>
      <c r="M398" s="302">
        <f t="shared" ref="M398:M399" si="303">F398-F388</f>
        <v>7.7496762763815674E-3</v>
      </c>
      <c r="N398" s="302">
        <f t="shared" ref="N398:N399" si="304">SUM(K398:M398)</f>
        <v>0.11500853626066254</v>
      </c>
    </row>
    <row r="399" spans="1:14" x14ac:dyDescent="0.2">
      <c r="A399" s="282" t="s">
        <v>363</v>
      </c>
      <c r="B399" s="302">
        <f>SUM(B397:B398)</f>
        <v>9.8230513146993559</v>
      </c>
      <c r="C399" s="299" t="str">
        <f>CONCATENATE("(",ROUND((B399/$H399)*100,1),")")</f>
        <v>(62.7)</v>
      </c>
      <c r="D399" s="302">
        <f>SUM(D397:D398)</f>
        <v>4.9946204156133414</v>
      </c>
      <c r="E399" s="299" t="str">
        <f>CONCATENATE("(",ROUND((D399/$H399)*100,1),")")</f>
        <v>(31.9)</v>
      </c>
      <c r="F399" s="302">
        <f>SUM(F397:F398)</f>
        <v>0.84732826968730068</v>
      </c>
      <c r="G399" s="299" t="str">
        <f>CONCATENATE("(",ROUND((F399/$H399)*100,1),")")</f>
        <v>(5.4)</v>
      </c>
      <c r="H399" s="302">
        <f>SUM(H397:H398)</f>
        <v>15.664999999999996</v>
      </c>
      <c r="I399" s="299" t="str">
        <f>CONCATENATE("(",ROUND((H399/$H399)*100,1),")")</f>
        <v>(100)</v>
      </c>
      <c r="K399" s="302">
        <f t="shared" si="301"/>
        <v>-0.21140950269775516</v>
      </c>
      <c r="L399" s="302">
        <f t="shared" si="302"/>
        <v>0.18243161573305855</v>
      </c>
      <c r="M399" s="302">
        <f t="shared" si="303"/>
        <v>1.7977886964647305E-2</v>
      </c>
      <c r="N399" s="302">
        <f t="shared" si="304"/>
        <v>-1.1000000000049304E-2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6.9719432815787918</v>
      </c>
      <c r="C408" s="299" t="str">
        <f>CONCATENATE("(",ROUND((B408/$H410)*100,1),")")</f>
        <v>(19.7)</v>
      </c>
      <c r="D408" s="302">
        <f>'Ind T6'!M171</f>
        <v>2.5811651114805843</v>
      </c>
      <c r="E408" s="299" t="str">
        <f>CONCATENATE("(",ROUND((D408/$H410)*100,1),")")</f>
        <v>(7.3)</v>
      </c>
      <c r="F408" s="302">
        <f>'Ind T6'!N171</f>
        <v>1.4086408413802101</v>
      </c>
      <c r="G408" s="299" t="str">
        <f>CONCATENATE("(",ROUND((F408/$H410)*100,1),")")</f>
        <v>(4)</v>
      </c>
      <c r="H408" s="302">
        <f>SUM(B408,D408,F408)</f>
        <v>10.961749234439585</v>
      </c>
      <c r="I408" s="299" t="str">
        <f>CONCATENATE("(",ROUND((H408/$H410)*100,1),")")</f>
        <v>(30.9)</v>
      </c>
      <c r="K408" s="302">
        <f>B413-B408</f>
        <v>0.47701266904275297</v>
      </c>
      <c r="L408" s="302">
        <f>D413-D408</f>
        <v>0.25059430708145047</v>
      </c>
      <c r="M408" s="302">
        <f>F413-F408</f>
        <v>0.14591874959063555</v>
      </c>
      <c r="N408" s="302">
        <f>SUM(K408:M408)</f>
        <v>0.873525725714839</v>
      </c>
    </row>
    <row r="409" spans="1:14" x14ac:dyDescent="0.2">
      <c r="A409" s="282" t="s">
        <v>365</v>
      </c>
      <c r="B409" s="302">
        <f>'Ind T6'!L170</f>
        <v>10.692822705931395</v>
      </c>
      <c r="C409" s="299" t="str">
        <f>CONCATENATE("(",ROUND((B409/$H410)*100,1),")")</f>
        <v>(30.2)</v>
      </c>
      <c r="D409" s="302">
        <f>'Ind T6'!M170</f>
        <v>12.002573183377821</v>
      </c>
      <c r="E409" s="299" t="str">
        <f>CONCATENATE("(",ROUND((D409/$H410)*100,1),")")</f>
        <v>(33.9)</v>
      </c>
      <c r="F409" s="302">
        <f>'Ind T6'!N170</f>
        <v>1.7878548762511481</v>
      </c>
      <c r="G409" s="299" t="str">
        <f>CONCATENATE("(",ROUND((F409/$H410)*100,1),")")</f>
        <v>(5)</v>
      </c>
      <c r="H409" s="302">
        <f t="shared" ref="H409" si="305">SUM(B409,D409,F409)</f>
        <v>24.483250765560367</v>
      </c>
      <c r="I409" s="299" t="str">
        <f>CONCATENATE("(",ROUND((H409/$H410)*100,1),")")</f>
        <v>(69.1)</v>
      </c>
      <c r="K409" s="302">
        <f t="shared" ref="K409:K410" si="306">B414-B409</f>
        <v>1.1400927483994217</v>
      </c>
      <c r="L409" s="302">
        <f t="shared" ref="L409:L410" si="307">D414-D409</f>
        <v>0.71126330561435047</v>
      </c>
      <c r="M409" s="302">
        <f t="shared" ref="M409:M410" si="308">F414-F409</f>
        <v>0.16911822027138546</v>
      </c>
      <c r="N409" s="302">
        <f t="shared" ref="N409:N410" si="309">SUM(K409:M409)</f>
        <v>2.0204742742851574</v>
      </c>
    </row>
    <row r="410" spans="1:14" x14ac:dyDescent="0.2">
      <c r="A410" s="282" t="s">
        <v>363</v>
      </c>
      <c r="B410" s="302">
        <f>SUM(B408:B409)</f>
        <v>17.664765987510187</v>
      </c>
      <c r="C410" s="299" t="str">
        <f>CONCATENATE("(",ROUND((B410/$H410)*100,1),")")</f>
        <v>(49.8)</v>
      </c>
      <c r="D410" s="302">
        <f>SUM(D408:D409)</f>
        <v>14.583738294858406</v>
      </c>
      <c r="E410" s="299" t="str">
        <f>CONCATENATE("(",ROUND((D410/$H410)*100,1),")")</f>
        <v>(41.1)</v>
      </c>
      <c r="F410" s="302">
        <f>SUM(F408:F409)</f>
        <v>3.1964957176313584</v>
      </c>
      <c r="G410" s="299" t="str">
        <f>CONCATENATE("(",ROUND((F410/$H410)*100,1),")")</f>
        <v>(9)</v>
      </c>
      <c r="H410" s="302">
        <f>SUM(H408:H409)</f>
        <v>35.444999999999951</v>
      </c>
      <c r="I410" s="299" t="str">
        <f>CONCATENATE("(",ROUND((H410/$H410)*100,1),")")</f>
        <v>(100)</v>
      </c>
      <c r="K410" s="302">
        <f t="shared" si="306"/>
        <v>1.6171054174421755</v>
      </c>
      <c r="L410" s="302">
        <f t="shared" si="307"/>
        <v>0.96185761269580006</v>
      </c>
      <c r="M410" s="302">
        <f t="shared" si="308"/>
        <v>0.31503696986202101</v>
      </c>
      <c r="N410" s="302">
        <f t="shared" si="309"/>
        <v>2.8939999999999966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7.4489559506215448</v>
      </c>
      <c r="C413" s="299" t="str">
        <f>CONCATENATE("(",ROUND((B413/$H415)*100,1),")")</f>
        <v>(19.4)</v>
      </c>
      <c r="D413" s="302">
        <f>'Ind T6'!R171</f>
        <v>2.8317594185620347</v>
      </c>
      <c r="E413" s="299" t="str">
        <f>CONCATENATE("(",ROUND((D413/$H415)*100,1),")")</f>
        <v>(7.4)</v>
      </c>
      <c r="F413" s="302">
        <f>'Ind T6'!S171</f>
        <v>1.5545595909708456</v>
      </c>
      <c r="G413" s="299" t="str">
        <f>CONCATENATE("(",ROUND((F413/$H415)*100,1),")")</f>
        <v>(4.1)</v>
      </c>
      <c r="H413" s="302">
        <f>SUM(B413,D413,F413)</f>
        <v>11.835274960154424</v>
      </c>
      <c r="I413" s="299" t="str">
        <f>CONCATENATE("(",ROUND((H413/$H415)*100,1),")")</f>
        <v>(30.9)</v>
      </c>
      <c r="K413" s="302">
        <f>B418-B413</f>
        <v>0.51508706313732944</v>
      </c>
      <c r="L413" s="302">
        <f>D418-D413</f>
        <v>0.34157765188320832</v>
      </c>
      <c r="M413" s="302">
        <f>F418-F413</f>
        <v>0.20292877179103974</v>
      </c>
      <c r="N413" s="302">
        <f>SUM(K413:M413)</f>
        <v>1.0595934868115775</v>
      </c>
    </row>
    <row r="414" spans="1:14" x14ac:dyDescent="0.2">
      <c r="A414" s="282" t="s">
        <v>365</v>
      </c>
      <c r="B414" s="302">
        <f>'Ind T6'!Q170</f>
        <v>11.832915454330816</v>
      </c>
      <c r="C414" s="299" t="str">
        <f>CONCATENATE("(",ROUND((B414/$H415)*100,1),")")</f>
        <v>(30.9)</v>
      </c>
      <c r="D414" s="302">
        <f>'Ind T6'!R170</f>
        <v>12.713836488992172</v>
      </c>
      <c r="E414" s="299" t="str">
        <f>CONCATENATE("(",ROUND((D414/$H415)*100,1),")")</f>
        <v>(33.2)</v>
      </c>
      <c r="F414" s="302">
        <f>'Ind T6'!S170</f>
        <v>1.9569730965225336</v>
      </c>
      <c r="G414" s="299" t="str">
        <f>CONCATENATE("(",ROUND((F414/$H415)*100,1),")")</f>
        <v>(5.1)</v>
      </c>
      <c r="H414" s="302">
        <f t="shared" ref="H414" si="310">SUM(B414,D414,F414)</f>
        <v>26.50372503984552</v>
      </c>
      <c r="I414" s="299" t="str">
        <f>CONCATENATE("(",ROUND((H414/$H415)*100,1),")")</f>
        <v>(69.1)</v>
      </c>
      <c r="K414" s="302">
        <f t="shared" ref="K414:K415" si="311">B419-B414</f>
        <v>1.7483810554289736</v>
      </c>
      <c r="L414" s="302">
        <f t="shared" ref="L414:L415" si="312">D419-D414</f>
        <v>0.62536938959329369</v>
      </c>
      <c r="M414" s="302">
        <f t="shared" ref="M414:M415" si="313">F419-F414</f>
        <v>0.19265606816613667</v>
      </c>
      <c r="N414" s="302">
        <f t="shared" ref="N414:N415" si="314">SUM(K414:M414)</f>
        <v>2.566406513188404</v>
      </c>
    </row>
    <row r="415" spans="1:14" x14ac:dyDescent="0.2">
      <c r="A415" s="282" t="s">
        <v>363</v>
      </c>
      <c r="B415" s="302">
        <f>SUM(B413:B414)</f>
        <v>19.281871404952362</v>
      </c>
      <c r="C415" s="299" t="str">
        <f>CONCATENATE("(",ROUND((B415/$H415)*100,1),")")</f>
        <v>(50.3)</v>
      </c>
      <c r="D415" s="302">
        <f>SUM(D413:D414)</f>
        <v>15.545595907554207</v>
      </c>
      <c r="E415" s="299" t="str">
        <f>CONCATENATE("(",ROUND((D415/$H415)*100,1),")")</f>
        <v>(40.5)</v>
      </c>
      <c r="F415" s="302">
        <f>SUM(F413:F414)</f>
        <v>3.5115326874933794</v>
      </c>
      <c r="G415" s="299" t="str">
        <f>CONCATENATE("(",ROUND((F415/$H415)*100,1),")")</f>
        <v>(9.2)</v>
      </c>
      <c r="H415" s="302">
        <f>SUM(H413:H414)</f>
        <v>38.338999999999942</v>
      </c>
      <c r="I415" s="299" t="str">
        <f>CONCATENATE("(",ROUND((H415/$H415)*100,1),")")</f>
        <v>(100)</v>
      </c>
      <c r="K415" s="302">
        <f t="shared" si="311"/>
        <v>2.2634681185663013</v>
      </c>
      <c r="L415" s="302">
        <f t="shared" si="312"/>
        <v>0.96694704147650334</v>
      </c>
      <c r="M415" s="302">
        <f t="shared" si="313"/>
        <v>0.39558483995717619</v>
      </c>
      <c r="N415" s="302">
        <f t="shared" si="314"/>
        <v>3.6259999999999808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7.9640430137588742</v>
      </c>
      <c r="C418" s="299" t="str">
        <f>CONCATENATE("(",ROUND((B418/$H420)*100,1),")")</f>
        <v>(19)</v>
      </c>
      <c r="D418" s="302">
        <f>'Ind T6'!W171</f>
        <v>3.173337070445243</v>
      </c>
      <c r="E418" s="299" t="str">
        <f>CONCATENATE("(",ROUND((D418/$H420)*100,1),")")</f>
        <v>(7.6)</v>
      </c>
      <c r="F418" s="302">
        <f>'Ind T6'!X171</f>
        <v>1.7574883627618854</v>
      </c>
      <c r="G418" s="299" t="str">
        <f>CONCATENATE("(",ROUND((F418/$H420)*100,1),")")</f>
        <v>(4.2)</v>
      </c>
      <c r="H418" s="302">
        <f>SUM(B418,D418,F418)</f>
        <v>12.894868446966003</v>
      </c>
      <c r="I418" s="299" t="str">
        <f>CONCATENATE("(",ROUND((H418/$H420)*100,1),")")</f>
        <v>(30.7)</v>
      </c>
      <c r="K418" s="302">
        <f>B418-B408</f>
        <v>0.99209973218008241</v>
      </c>
      <c r="L418" s="302">
        <f>D418-D408</f>
        <v>0.5921719589646588</v>
      </c>
      <c r="M418" s="302">
        <f>F418-F408</f>
        <v>0.3488475213816753</v>
      </c>
      <c r="N418" s="302">
        <f>SUM(K418:M418)</f>
        <v>1.9331192125264165</v>
      </c>
    </row>
    <row r="419" spans="1:14" x14ac:dyDescent="0.2">
      <c r="A419" s="282" t="s">
        <v>365</v>
      </c>
      <c r="B419" s="302">
        <f>'Ind T6'!V170</f>
        <v>13.58129650975979</v>
      </c>
      <c r="C419" s="299" t="str">
        <f>CONCATENATE("(",ROUND((B419/$H420)*100,1),")")</f>
        <v>(32.4)</v>
      </c>
      <c r="D419" s="302">
        <f>'Ind T6'!W170</f>
        <v>13.339205878585465</v>
      </c>
      <c r="E419" s="299" t="str">
        <f>CONCATENATE("(",ROUND((D419/$H420)*100,1),")")</f>
        <v>(31.8)</v>
      </c>
      <c r="F419" s="302">
        <f>'Ind T6'!X170</f>
        <v>2.1496291646886703</v>
      </c>
      <c r="G419" s="299" t="str">
        <f>CONCATENATE("(",ROUND((F419/$H420)*100,1),")")</f>
        <v>(5.1)</v>
      </c>
      <c r="H419" s="302">
        <f t="shared" ref="H419" si="315">SUM(B419,D419,F419)</f>
        <v>29.070131553033924</v>
      </c>
      <c r="I419" s="299" t="str">
        <f>CONCATENATE("(",ROUND((H419/$H420)*100,1),")")</f>
        <v>(69.3)</v>
      </c>
      <c r="K419" s="302">
        <f t="shared" ref="K419:K420" si="316">B419-B409</f>
        <v>2.8884738038283952</v>
      </c>
      <c r="L419" s="302">
        <f t="shared" ref="L419:L420" si="317">D419-D409</f>
        <v>1.3366326952076442</v>
      </c>
      <c r="M419" s="302">
        <f t="shared" ref="M419:M420" si="318">F419-F409</f>
        <v>0.36177428843752213</v>
      </c>
      <c r="N419" s="302">
        <f t="shared" ref="N419:N420" si="319">SUM(K419:M419)</f>
        <v>4.5868807874735618</v>
      </c>
    </row>
    <row r="420" spans="1:14" x14ac:dyDescent="0.2">
      <c r="A420" s="282" t="s">
        <v>363</v>
      </c>
      <c r="B420" s="302">
        <f>SUM(B418:B419)</f>
        <v>21.545339523518663</v>
      </c>
      <c r="C420" s="299" t="str">
        <f>CONCATENATE("(",ROUND((B420/$H420)*100,1),")")</f>
        <v>(51.3)</v>
      </c>
      <c r="D420" s="302">
        <f>SUM(D418:D419)</f>
        <v>16.51254294903071</v>
      </c>
      <c r="E420" s="299" t="str">
        <f>CONCATENATE("(",ROUND((D420/$H420)*100,1),")")</f>
        <v>(39.3)</v>
      </c>
      <c r="F420" s="302">
        <f>SUM(F418:F419)</f>
        <v>3.9071175274505556</v>
      </c>
      <c r="G420" s="299" t="str">
        <f>CONCATENATE("(",ROUND((F420/$H420)*100,1),")")</f>
        <v>(9.3)</v>
      </c>
      <c r="H420" s="302">
        <f>SUM(H418:H419)</f>
        <v>41.964999999999925</v>
      </c>
      <c r="I420" s="299" t="str">
        <f>CONCATENATE("(",ROUND((H420/$H420)*100,1),")")</f>
        <v>(100)</v>
      </c>
      <c r="K420" s="302">
        <f t="shared" si="316"/>
        <v>3.8805735360084768</v>
      </c>
      <c r="L420" s="302">
        <f t="shared" si="317"/>
        <v>1.9288046541723034</v>
      </c>
      <c r="M420" s="302">
        <f t="shared" si="318"/>
        <v>0.7106218098191972</v>
      </c>
      <c r="N420" s="302">
        <f t="shared" si="319"/>
        <v>6.5199999999999774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9.4495209868630958</v>
      </c>
      <c r="C429" s="299" t="str">
        <f>CONCATENATE("(",ROUND((B429/$H431)*100,1),")")</f>
        <v>(14.9)</v>
      </c>
      <c r="D429" s="302">
        <f>'Ind T6'!M180</f>
        <v>3.1359237449820303</v>
      </c>
      <c r="E429" s="299" t="str">
        <f>CONCATENATE("(",ROUND((D429/$H431)*100,1),")")</f>
        <v>(4.9)</v>
      </c>
      <c r="F429" s="302">
        <f>'Ind T6'!N180</f>
        <v>1.1843935445757716</v>
      </c>
      <c r="G429" s="299" t="str">
        <f>CONCATENATE("(",ROUND((F429/$H431)*100,1),")")</f>
        <v>(1.9)</v>
      </c>
      <c r="H429" s="302">
        <f>SUM(B429,D429,F429)</f>
        <v>13.769838276420897</v>
      </c>
      <c r="I429" s="299" t="str">
        <f>CONCATENATE("(",ROUND((H429/$H431)*100,1),")")</f>
        <v>(21.7)</v>
      </c>
      <c r="K429" s="302">
        <f>B434-B429</f>
        <v>0.99620079138112416</v>
      </c>
      <c r="L429" s="302">
        <f>D434-D429</f>
        <v>0.42187735101831736</v>
      </c>
      <c r="M429" s="302">
        <f>F434-F429</f>
        <v>5.1080822098105161E-2</v>
      </c>
      <c r="N429" s="302">
        <f>SUM(K429:M429)</f>
        <v>1.4691589644975467</v>
      </c>
    </row>
    <row r="430" spans="1:14" x14ac:dyDescent="0.2">
      <c r="A430" s="282" t="s">
        <v>365</v>
      </c>
      <c r="B430" s="302">
        <f>'Ind T6'!L179</f>
        <v>24.114873399324491</v>
      </c>
      <c r="C430" s="299" t="str">
        <f>CONCATENATE("(",ROUND((B430/$H431)*100,1),")")</f>
        <v>(38)</v>
      </c>
      <c r="D430" s="302">
        <f>'Ind T6'!M179</f>
        <v>21.94075806481143</v>
      </c>
      <c r="E430" s="299" t="str">
        <f>CONCATENATE("(",ROUND((D430/$H431)*100,1),")")</f>
        <v>(34.6)</v>
      </c>
      <c r="F430" s="302">
        <f>'Ind T6'!N179</f>
        <v>3.6405302594431577</v>
      </c>
      <c r="G430" s="299" t="str">
        <f>CONCATENATE("(",ROUND((F430/$H431)*100,1),")")</f>
        <v>(5.7)</v>
      </c>
      <c r="H430" s="302">
        <f t="shared" ref="H430" si="320">SUM(B430,D430,F430)</f>
        <v>49.696161723579081</v>
      </c>
      <c r="I430" s="299" t="str">
        <f>CONCATENATE("(",ROUND((H430/$H431)*100,1),")")</f>
        <v>(78.3)</v>
      </c>
      <c r="K430" s="302">
        <f t="shared" ref="K430:K431" si="321">B435-B430</f>
        <v>3.2193648551670968</v>
      </c>
      <c r="L430" s="302">
        <f t="shared" ref="L430:L431" si="322">D435-D430</f>
        <v>1.5754364145327244</v>
      </c>
      <c r="M430" s="302">
        <f t="shared" ref="M430:M431" si="323">F435-F430</f>
        <v>0.63003976580265952</v>
      </c>
      <c r="N430" s="302">
        <f t="shared" ref="N430:N431" si="324">SUM(K430:M430)</f>
        <v>5.4248410355024808</v>
      </c>
    </row>
    <row r="431" spans="1:14" x14ac:dyDescent="0.2">
      <c r="A431" s="282" t="s">
        <v>363</v>
      </c>
      <c r="B431" s="302">
        <f>SUM(B429:B430)</f>
        <v>33.564394386187587</v>
      </c>
      <c r="C431" s="299" t="str">
        <f>CONCATENATE("(",ROUND((B431/$H431)*100,1),")")</f>
        <v>(52.9)</v>
      </c>
      <c r="D431" s="302">
        <f>SUM(D429:D430)</f>
        <v>25.07668180979346</v>
      </c>
      <c r="E431" s="299" t="str">
        <f>CONCATENATE("(",ROUND((D431/$H431)*100,1),")")</f>
        <v>(39.5)</v>
      </c>
      <c r="F431" s="302">
        <f>SUM(F429:F430)</f>
        <v>4.8249238040189297</v>
      </c>
      <c r="G431" s="299" t="str">
        <f>CONCATENATE("(",ROUND((F431/$H431)*100,1),")")</f>
        <v>(7.6)</v>
      </c>
      <c r="H431" s="302">
        <f>SUM(H429:H430)</f>
        <v>63.46599999999998</v>
      </c>
      <c r="I431" s="299" t="str">
        <f>CONCATENATE("(",ROUND((H431/$H431)*100,1),")")</f>
        <v>(100)</v>
      </c>
      <c r="K431" s="302">
        <f t="shared" si="321"/>
        <v>4.215565646548221</v>
      </c>
      <c r="L431" s="302">
        <f t="shared" si="322"/>
        <v>1.9973137655510413</v>
      </c>
      <c r="M431" s="302">
        <f t="shared" si="323"/>
        <v>0.68112058790076446</v>
      </c>
      <c r="N431" s="302">
        <f t="shared" si="324"/>
        <v>6.8940000000000268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10.44572177824422</v>
      </c>
      <c r="C434" s="299" t="str">
        <f>CONCATENATE("(",ROUND((B434/$H436)*100,1),")")</f>
        <v>(14.8)</v>
      </c>
      <c r="D434" s="302">
        <f>'Ind T6'!R180</f>
        <v>3.5578010960003477</v>
      </c>
      <c r="E434" s="299" t="str">
        <f>CONCATENATE("(",ROUND((D434/$H436)*100,1),")")</f>
        <v>(5.1)</v>
      </c>
      <c r="F434" s="302">
        <f>'Ind T6'!S180</f>
        <v>1.2354743666738768</v>
      </c>
      <c r="G434" s="299" t="str">
        <f>CONCATENATE("(",ROUND((F434/$H436)*100,1),")")</f>
        <v>(1.8)</v>
      </c>
      <c r="H434" s="302">
        <f>SUM(B434,D434,F434)</f>
        <v>15.238997240918444</v>
      </c>
      <c r="I434" s="299" t="str">
        <f>CONCATENATE("(",ROUND((H434/$H436)*100,1),")")</f>
        <v>(21.7)</v>
      </c>
      <c r="K434" s="302">
        <f>B439-B434</f>
        <v>1.310622656224627</v>
      </c>
      <c r="L434" s="302">
        <f>D439-D434</f>
        <v>0.61067775733662266</v>
      </c>
      <c r="M434" s="302">
        <f>F439-F434</f>
        <v>-5.1559262948219775E-4</v>
      </c>
      <c r="N434" s="302">
        <f>SUM(K434:M434)</f>
        <v>1.9207848209317675</v>
      </c>
    </row>
    <row r="435" spans="1:14" x14ac:dyDescent="0.2">
      <c r="A435" s="282" t="s">
        <v>365</v>
      </c>
      <c r="B435" s="302">
        <f>'Ind T6'!Q179</f>
        <v>27.334238254491588</v>
      </c>
      <c r="C435" s="299" t="str">
        <f>CONCATENATE("(",ROUND((B435/$H436)*100,1),")")</f>
        <v>(38.8)</v>
      </c>
      <c r="D435" s="302">
        <f>'Ind T6'!R179</f>
        <v>23.516194479344154</v>
      </c>
      <c r="E435" s="299" t="str">
        <f>CONCATENATE("(",ROUND((D435/$H436)*100,1),")")</f>
        <v>(33.4)</v>
      </c>
      <c r="F435" s="302">
        <f>'Ind T6'!S179</f>
        <v>4.2705700252458172</v>
      </c>
      <c r="G435" s="299" t="str">
        <f>CONCATENATE("(",ROUND((F435/$H436)*100,1),")")</f>
        <v>(6.1)</v>
      </c>
      <c r="H435" s="302">
        <f t="shared" ref="H435" si="325">SUM(B435,D435,F435)</f>
        <v>55.121002759081563</v>
      </c>
      <c r="I435" s="299" t="str">
        <f>CONCATENATE("(",ROUND((H435/$H436)*100,1),")")</f>
        <v>(78.3)</v>
      </c>
      <c r="K435" s="302">
        <f t="shared" ref="K435:K436" si="326">B440-B435</f>
        <v>4.9638712530390805</v>
      </c>
      <c r="L435" s="302">
        <f t="shared" ref="L435:L436" si="327">D440-D435</f>
        <v>1.0719148613122762</v>
      </c>
      <c r="M435" s="302">
        <f t="shared" ref="M435:M436" si="328">F440-F435</f>
        <v>0.95042906471676591</v>
      </c>
      <c r="N435" s="302">
        <f t="shared" ref="N435:N436" si="329">SUM(K435:M435)</f>
        <v>6.9862151790681226</v>
      </c>
    </row>
    <row r="436" spans="1:14" x14ac:dyDescent="0.2">
      <c r="A436" s="282" t="s">
        <v>363</v>
      </c>
      <c r="B436" s="302">
        <f>SUM(B434:B435)</f>
        <v>37.779960032735808</v>
      </c>
      <c r="C436" s="299" t="str">
        <f>CONCATENATE("(",ROUND((B436/$H436)*100,1),")")</f>
        <v>(53.7)</v>
      </c>
      <c r="D436" s="302">
        <f>SUM(D434:D435)</f>
        <v>27.073995575344501</v>
      </c>
      <c r="E436" s="299" t="str">
        <f>CONCATENATE("(",ROUND((D436/$H436)*100,1),")")</f>
        <v>(38.5)</v>
      </c>
      <c r="F436" s="302">
        <f>SUM(F434:F435)</f>
        <v>5.5060443919196942</v>
      </c>
      <c r="G436" s="299" t="str">
        <f>CONCATENATE("(",ROUND((F436/$H436)*100,1),")")</f>
        <v>(7.8)</v>
      </c>
      <c r="H436" s="302">
        <f>SUM(H434:H435)</f>
        <v>70.360000000000014</v>
      </c>
      <c r="I436" s="299" t="str">
        <f>CONCATENATE("(",ROUND((H436/$H436)*100,1),")")</f>
        <v>(100)</v>
      </c>
      <c r="K436" s="302">
        <f t="shared" si="326"/>
        <v>6.274493909263704</v>
      </c>
      <c r="L436" s="302">
        <f t="shared" si="327"/>
        <v>1.6825926186489006</v>
      </c>
      <c r="M436" s="302">
        <f t="shared" si="328"/>
        <v>0.94991347208728349</v>
      </c>
      <c r="N436" s="302">
        <f t="shared" si="329"/>
        <v>8.9069999999998881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11.756344434468847</v>
      </c>
      <c r="C439" s="299" t="str">
        <f>CONCATENATE("(",ROUND((B439/$H441)*100,1),")")</f>
        <v>(14.8)</v>
      </c>
      <c r="D439" s="302">
        <f>'Ind T6'!W180</f>
        <v>4.1684788533369703</v>
      </c>
      <c r="E439" s="299" t="str">
        <f>CONCATENATE("(",ROUND((D439/$H441)*100,1),")")</f>
        <v>(5.3)</v>
      </c>
      <c r="F439" s="302">
        <f>'Ind T6'!X180</f>
        <v>1.2349587740443946</v>
      </c>
      <c r="G439" s="299" t="str">
        <f>CONCATENATE("(",ROUND((F439/$H441)*100,1),")")</f>
        <v>(1.6)</v>
      </c>
      <c r="H439" s="302">
        <f>SUM(B439,D439,F439)</f>
        <v>17.159782061850212</v>
      </c>
      <c r="I439" s="299" t="str">
        <f>CONCATENATE("(",ROUND((H439/$H441)*100,1),")")</f>
        <v>(21.6)</v>
      </c>
      <c r="K439" s="302">
        <f>B439-B429</f>
        <v>2.3068234476057512</v>
      </c>
      <c r="L439" s="302">
        <f>D439-D429</f>
        <v>1.03255510835494</v>
      </c>
      <c r="M439" s="302">
        <f>F439-F429</f>
        <v>5.0565229468622963E-2</v>
      </c>
      <c r="N439" s="302">
        <f>SUM(K439:M439)</f>
        <v>3.3899437854293142</v>
      </c>
    </row>
    <row r="440" spans="1:14" x14ac:dyDescent="0.2">
      <c r="A440" s="282" t="s">
        <v>365</v>
      </c>
      <c r="B440" s="302">
        <f>'Ind T6'!V179</f>
        <v>32.298109507530668</v>
      </c>
      <c r="C440" s="299" t="str">
        <f>CONCATENATE("(",ROUND((B440/$H441)*100,1),")")</f>
        <v>(40.7)</v>
      </c>
      <c r="D440" s="302">
        <f>'Ind T6'!W179</f>
        <v>24.58810934065643</v>
      </c>
      <c r="E440" s="299" t="str">
        <f>CONCATENATE("(",ROUND((D440/$H441)*100,1),")")</f>
        <v>(31)</v>
      </c>
      <c r="F440" s="302">
        <f>'Ind T6'!X179</f>
        <v>5.2209990899625831</v>
      </c>
      <c r="G440" s="299" t="str">
        <f>CONCATENATE("(",ROUND((F440/$H441)*100,1),")")</f>
        <v>(6.6)</v>
      </c>
      <c r="H440" s="302">
        <f t="shared" ref="H440" si="330">SUM(B440,D440,F440)</f>
        <v>62.107217938149681</v>
      </c>
      <c r="I440" s="299" t="str">
        <f>CONCATENATE("(",ROUND((H440/$H441)*100,1),")")</f>
        <v>(78.4)</v>
      </c>
      <c r="K440" s="302">
        <f t="shared" ref="K440:K441" si="331">B440-B430</f>
        <v>8.1832361082061773</v>
      </c>
      <c r="L440" s="302">
        <f t="shared" ref="L440:L441" si="332">D440-D430</f>
        <v>2.6473512758450006</v>
      </c>
      <c r="M440" s="302">
        <f t="shared" ref="M440:M441" si="333">F440-F430</f>
        <v>1.5804688305194254</v>
      </c>
      <c r="N440" s="302">
        <f t="shared" ref="N440:N441" si="334">SUM(K440:M440)</f>
        <v>12.411056214570603</v>
      </c>
    </row>
    <row r="441" spans="1:14" x14ac:dyDescent="0.2">
      <c r="A441" s="282" t="s">
        <v>363</v>
      </c>
      <c r="B441" s="302">
        <f>SUM(B439:B440)</f>
        <v>44.054453941999512</v>
      </c>
      <c r="C441" s="299" t="str">
        <f>CONCATENATE("(",ROUND((B441/$H441)*100,1),")")</f>
        <v>(55.6)</v>
      </c>
      <c r="D441" s="302">
        <f>SUM(D439:D440)</f>
        <v>28.756588193993402</v>
      </c>
      <c r="E441" s="299" t="str">
        <f>CONCATENATE("(",ROUND((D441/$H441)*100,1),")")</f>
        <v>(36.3)</v>
      </c>
      <c r="F441" s="302">
        <f>SUM(F439:F440)</f>
        <v>6.4559578640069777</v>
      </c>
      <c r="G441" s="299" t="str">
        <f>CONCATENATE("(",ROUND((F441/$H441)*100,1),")")</f>
        <v>(8.1)</v>
      </c>
      <c r="H441" s="302">
        <f>SUM(H439:H440)</f>
        <v>79.266999999999896</v>
      </c>
      <c r="I441" s="299" t="str">
        <f>CONCATENATE("(",ROUND((H441/$H441)*100,1),")")</f>
        <v>(100)</v>
      </c>
      <c r="K441" s="302">
        <f t="shared" si="331"/>
        <v>10.490059555811925</v>
      </c>
      <c r="L441" s="302">
        <f t="shared" si="332"/>
        <v>3.679906384199942</v>
      </c>
      <c r="M441" s="302">
        <f t="shared" si="333"/>
        <v>1.631034059988048</v>
      </c>
      <c r="N441" s="302">
        <f t="shared" si="334"/>
        <v>15.800999999999915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2.6881968557653328</v>
      </c>
      <c r="C450" s="299" t="str">
        <f>CONCATENATE("(",ROUND((B450/$H452)*100,1),")")</f>
        <v>(18)</v>
      </c>
      <c r="D450" s="302">
        <f>'Ind T6'!M189</f>
        <v>3.4726425153928102</v>
      </c>
      <c r="E450" s="299" t="str">
        <f>CONCATENATE("(",ROUND((D450/$H452)*100,1),")")</f>
        <v>(23.3)</v>
      </c>
      <c r="F450" s="302">
        <f>'Ind T6'!N189</f>
        <v>1.4313075871703764</v>
      </c>
      <c r="G450" s="299" t="str">
        <f>CONCATENATE("(",ROUND((F450/$H452)*100,1),")")</f>
        <v>(9.6)</v>
      </c>
      <c r="H450" s="302">
        <f>SUM(B450,D450,F450)</f>
        <v>7.5921469583285202</v>
      </c>
      <c r="I450" s="299" t="str">
        <f>CONCATENATE("(",ROUND((H450/$H452)*100,1),")")</f>
        <v>(50.9)</v>
      </c>
      <c r="K450" s="302">
        <f>B455-B450</f>
        <v>-8.8133921652298053E-2</v>
      </c>
      <c r="L450" s="302">
        <f>D455-D450</f>
        <v>-9.6676054942972378E-3</v>
      </c>
      <c r="M450" s="302">
        <f>F455-F450</f>
        <v>-0.22123020684845374</v>
      </c>
      <c r="N450" s="302">
        <f>SUM(K450:M450)</f>
        <v>-0.31903173399504903</v>
      </c>
    </row>
    <row r="451" spans="1:14" x14ac:dyDescent="0.2">
      <c r="A451" s="282" t="s">
        <v>365</v>
      </c>
      <c r="B451" s="302">
        <f>'Ind T6'!L188</f>
        <v>2.0291052631367728</v>
      </c>
      <c r="C451" s="299" t="str">
        <f>CONCATENATE("(",ROUND((B451/$H452)*100,1),")")</f>
        <v>(13.6)</v>
      </c>
      <c r="D451" s="302">
        <f>'Ind T6'!M188</f>
        <v>4.2394716336674927</v>
      </c>
      <c r="E451" s="299" t="str">
        <f>CONCATENATE("(",ROUND((D451/$H452)*100,1),")")</f>
        <v>(28.4)</v>
      </c>
      <c r="F451" s="302">
        <f>'Ind T6'!N188</f>
        <v>1.0492761448672021</v>
      </c>
      <c r="G451" s="299" t="str">
        <f>CONCATENATE("(",ROUND((F451/$H452)*100,1),")")</f>
        <v>(7)</v>
      </c>
      <c r="H451" s="302">
        <f t="shared" ref="H451" si="335">SUM(B451,D451,F451)</f>
        <v>7.3178530416714676</v>
      </c>
      <c r="I451" s="299" t="str">
        <f>CONCATENATE("(",ROUND((H451/$H452)*100,1),")")</f>
        <v>(49.1)</v>
      </c>
      <c r="K451" s="302">
        <f t="shared" ref="K451:K452" si="336">B456-B451</f>
        <v>-0.19486567471048999</v>
      </c>
      <c r="L451" s="302">
        <f t="shared" ref="L451:L452" si="337">D456-D451</f>
        <v>-0.12497317433996802</v>
      </c>
      <c r="M451" s="302">
        <f t="shared" ref="M451:M452" si="338">F456-F451</f>
        <v>-0.18812941695448404</v>
      </c>
      <c r="N451" s="302">
        <f t="shared" ref="N451:N452" si="339">SUM(K451:M451)</f>
        <v>-0.50796826600494205</v>
      </c>
    </row>
    <row r="452" spans="1:14" x14ac:dyDescent="0.2">
      <c r="A452" s="282" t="s">
        <v>363</v>
      </c>
      <c r="B452" s="302">
        <f>SUM(B450:B451)</f>
        <v>4.717302118902106</v>
      </c>
      <c r="C452" s="299" t="str">
        <f>CONCATENATE("(",ROUND((B452/$H452)*100,1),")")</f>
        <v>(31.6)</v>
      </c>
      <c r="D452" s="302">
        <f>SUM(D450:D451)</f>
        <v>7.7121141490603033</v>
      </c>
      <c r="E452" s="299" t="str">
        <f>CONCATENATE("(",ROUND((D452/$H452)*100,1),")")</f>
        <v>(51.7)</v>
      </c>
      <c r="F452" s="302">
        <f>SUM(F450:F451)</f>
        <v>2.4805837320375783</v>
      </c>
      <c r="G452" s="299" t="str">
        <f>CONCATENATE("(",ROUND((F452/$H452)*100,1),")")</f>
        <v>(16.6)</v>
      </c>
      <c r="H452" s="302">
        <f>SUM(H450:H451)</f>
        <v>14.909999999999988</v>
      </c>
      <c r="I452" s="299" t="str">
        <f>CONCATENATE("(",ROUND((H452/$H452)*100,1),")")</f>
        <v>(100)</v>
      </c>
      <c r="K452" s="302">
        <f t="shared" si="336"/>
        <v>-0.28299959636278871</v>
      </c>
      <c r="L452" s="302">
        <f t="shared" si="337"/>
        <v>-0.1346407798342657</v>
      </c>
      <c r="M452" s="302">
        <f t="shared" si="338"/>
        <v>-0.40935962380293756</v>
      </c>
      <c r="N452" s="302">
        <f t="shared" si="339"/>
        <v>-0.82699999999999196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2.6000629341130348</v>
      </c>
      <c r="C455" s="299" t="str">
        <f>CONCATENATE("(",ROUND((B455/$H457)*100,1),")")</f>
        <v>(18.5)</v>
      </c>
      <c r="D455" s="302">
        <f>'Ind T6'!R189</f>
        <v>3.462974909898513</v>
      </c>
      <c r="E455" s="299" t="str">
        <f>CONCATENATE("(",ROUND((D455/$H457)*100,1),")")</f>
        <v>(24.6)</v>
      </c>
      <c r="F455" s="302">
        <f>'Ind T6'!S189</f>
        <v>1.2100773803219227</v>
      </c>
      <c r="G455" s="299" t="str">
        <f>CONCATENATE("(",ROUND((F455/$H457)*100,1),")")</f>
        <v>(8.6)</v>
      </c>
      <c r="H455" s="302">
        <f>SUM(B455,D455,F455)</f>
        <v>7.2731152243334707</v>
      </c>
      <c r="I455" s="299" t="str">
        <f>CONCATENATE("(",ROUND((H455/$H457)*100,1),")")</f>
        <v>(51.6)</v>
      </c>
      <c r="K455" s="302">
        <f>B460-B455</f>
        <v>0.16227755505970975</v>
      </c>
      <c r="L455" s="302">
        <f>D460-D455</f>
        <v>0.34013409221533486</v>
      </c>
      <c r="M455" s="302">
        <f>F460-F455</f>
        <v>4.8176168761918658E-2</v>
      </c>
      <c r="N455" s="302">
        <f>SUM(K455:M455)</f>
        <v>0.55058781603696327</v>
      </c>
    </row>
    <row r="456" spans="1:14" x14ac:dyDescent="0.2">
      <c r="A456" s="282" t="s">
        <v>365</v>
      </c>
      <c r="B456" s="302">
        <f>'Ind T6'!Q188</f>
        <v>1.8342395884262828</v>
      </c>
      <c r="C456" s="299" t="str">
        <f>CONCATENATE("(",ROUND((B456/$H457)*100,1),")")</f>
        <v>(13)</v>
      </c>
      <c r="D456" s="302">
        <f>'Ind T6'!R188</f>
        <v>4.1144984593275247</v>
      </c>
      <c r="E456" s="299" t="str">
        <f>CONCATENATE("(",ROUND((D456/$H457)*100,1),")")</f>
        <v>(29.2)</v>
      </c>
      <c r="F456" s="302">
        <f>'Ind T6'!S188</f>
        <v>0.86114672791271807</v>
      </c>
      <c r="G456" s="299" t="str">
        <f>CONCATENATE("(",ROUND((F456/$H457)*100,1),")")</f>
        <v>(6.1)</v>
      </c>
      <c r="H456" s="302">
        <f t="shared" ref="H456" si="340">SUM(B456,D456,F456)</f>
        <v>6.8098847756665259</v>
      </c>
      <c r="I456" s="299" t="str">
        <f>CONCATENATE("(",ROUND((H456/$H457)*100,1),")")</f>
        <v>(48.4)</v>
      </c>
      <c r="K456" s="302">
        <f t="shared" ref="K456:K457" si="341">B461-B456</f>
        <v>-1.7877800095547292E-2</v>
      </c>
      <c r="L456" s="302">
        <f t="shared" ref="L456:L457" si="342">D461-D456</f>
        <v>0.20906862305671314</v>
      </c>
      <c r="M456" s="302">
        <f t="shared" ref="M456:M457" si="343">F461-F456</f>
        <v>7.92213610019048E-2</v>
      </c>
      <c r="N456" s="302">
        <f t="shared" ref="N456:N457" si="344">SUM(K456:M456)</f>
        <v>0.27041218396307065</v>
      </c>
    </row>
    <row r="457" spans="1:14" x14ac:dyDescent="0.2">
      <c r="A457" s="282" t="s">
        <v>363</v>
      </c>
      <c r="B457" s="302">
        <f>SUM(B455:B456)</f>
        <v>4.4343025225393173</v>
      </c>
      <c r="C457" s="299" t="str">
        <f>CONCATENATE("(",ROUND((B457/$H457)*100,1),")")</f>
        <v>(31.5)</v>
      </c>
      <c r="D457" s="302">
        <f>SUM(D455:D456)</f>
        <v>7.5774733692260376</v>
      </c>
      <c r="E457" s="299" t="str">
        <f>CONCATENATE("(",ROUND((D457/$H457)*100,1),")")</f>
        <v>(53.8)</v>
      </c>
      <c r="F457" s="302">
        <f>SUM(F455:F456)</f>
        <v>2.0712241082346408</v>
      </c>
      <c r="G457" s="299" t="str">
        <f>CONCATENATE("(",ROUND((F457/$H457)*100,1),")")</f>
        <v>(14.7)</v>
      </c>
      <c r="H457" s="302">
        <f>SUM(H455:H456)</f>
        <v>14.082999999999997</v>
      </c>
      <c r="I457" s="299" t="str">
        <f>CONCATENATE("(",ROUND((H457/$H457)*100,1),")")</f>
        <v>(100)</v>
      </c>
      <c r="K457" s="302">
        <f t="shared" si="341"/>
        <v>0.14439975496416224</v>
      </c>
      <c r="L457" s="302">
        <f t="shared" si="342"/>
        <v>0.54920271527204889</v>
      </c>
      <c r="M457" s="302">
        <f t="shared" si="343"/>
        <v>0.12739752976382324</v>
      </c>
      <c r="N457" s="302">
        <f t="shared" si="344"/>
        <v>0.82100000000003437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2.7623404891727446</v>
      </c>
      <c r="C460" s="299" t="str">
        <f>CONCATENATE("(",ROUND((B460/$H462)*100,1),")")</f>
        <v>(18.5)</v>
      </c>
      <c r="D460" s="302">
        <f>'Ind T6'!W189</f>
        <v>3.8031090021138478</v>
      </c>
      <c r="E460" s="299" t="str">
        <f>CONCATENATE("(",ROUND((D460/$H462)*100,1),")")</f>
        <v>(25.5)</v>
      </c>
      <c r="F460" s="302">
        <f>'Ind T6'!X189</f>
        <v>1.2582535490838413</v>
      </c>
      <c r="G460" s="299" t="str">
        <f>CONCATENATE("(",ROUND((F460/$H462)*100,1),")")</f>
        <v>(8.4)</v>
      </c>
      <c r="H460" s="302">
        <f>SUM(B460,D460,F460)</f>
        <v>7.8237030403704342</v>
      </c>
      <c r="I460" s="299" t="str">
        <f>CONCATENATE("(",ROUND((H460/$H462)*100,1),")")</f>
        <v>(52.5)</v>
      </c>
      <c r="K460" s="302">
        <f>B460-B450</f>
        <v>7.4143633407411702E-2</v>
      </c>
      <c r="L460" s="302">
        <f>D460-D450</f>
        <v>0.33046648672103762</v>
      </c>
      <c r="M460" s="302">
        <f>F460-F450</f>
        <v>-0.17305403808653508</v>
      </c>
      <c r="N460" s="302">
        <f>SUM(K460:M460)</f>
        <v>0.23155608204191425</v>
      </c>
    </row>
    <row r="461" spans="1:14" x14ac:dyDescent="0.2">
      <c r="A461" s="282" t="s">
        <v>365</v>
      </c>
      <c r="B461" s="302">
        <f>'Ind T6'!V188</f>
        <v>1.8163617883307355</v>
      </c>
      <c r="C461" s="299" t="str">
        <f>CONCATENATE("(",ROUND((B461/$H462)*100,1),")")</f>
        <v>(12.2)</v>
      </c>
      <c r="D461" s="302">
        <f>'Ind T6'!W188</f>
        <v>4.3235670823842378</v>
      </c>
      <c r="E461" s="299" t="str">
        <f>CONCATENATE("(",ROUND((D461/$H462)*100,1),")")</f>
        <v>(29)</v>
      </c>
      <c r="F461" s="302">
        <f>'Ind T6'!X188</f>
        <v>0.94036808891462287</v>
      </c>
      <c r="G461" s="299" t="str">
        <f>CONCATENATE("(",ROUND((F461/$H462)*100,1),")")</f>
        <v>(6.3)</v>
      </c>
      <c r="H461" s="302">
        <f t="shared" ref="H461" si="345">SUM(B461,D461,F461)</f>
        <v>7.0802969596295959</v>
      </c>
      <c r="I461" s="299" t="str">
        <f>CONCATENATE("(",ROUND((H461/$H462)*100,1),")")</f>
        <v>(47.5)</v>
      </c>
      <c r="K461" s="302">
        <f t="shared" ref="K461:K462" si="346">B461-B451</f>
        <v>-0.21274347480603728</v>
      </c>
      <c r="L461" s="302">
        <f t="shared" ref="L461:L462" si="347">D461-D451</f>
        <v>8.4095448716745125E-2</v>
      </c>
      <c r="M461" s="302">
        <f t="shared" ref="M461:M462" si="348">F461-F451</f>
        <v>-0.10890805595257924</v>
      </c>
      <c r="N461" s="302">
        <f t="shared" ref="N461:N462" si="349">SUM(K461:M461)</f>
        <v>-0.2375560820418714</v>
      </c>
    </row>
    <row r="462" spans="1:14" x14ac:dyDescent="0.2">
      <c r="A462" s="282" t="s">
        <v>363</v>
      </c>
      <c r="B462" s="302">
        <f>SUM(B460:B461)</f>
        <v>4.5787022775034796</v>
      </c>
      <c r="C462" s="299" t="str">
        <f>CONCATENATE("(",ROUND((B462/$H462)*100,1),")")</f>
        <v>(30.7)</v>
      </c>
      <c r="D462" s="302">
        <f>SUM(D460:D461)</f>
        <v>8.1266760844980865</v>
      </c>
      <c r="E462" s="299" t="str">
        <f>CONCATENATE("(",ROUND((D462/$H462)*100,1),")")</f>
        <v>(54.5)</v>
      </c>
      <c r="F462" s="302">
        <f>SUM(F460:F461)</f>
        <v>2.198621637998464</v>
      </c>
      <c r="G462" s="299" t="str">
        <f>CONCATENATE("(",ROUND((F462/$H462)*100,1),")")</f>
        <v>(14.8)</v>
      </c>
      <c r="H462" s="302">
        <f>SUM(H460:H461)</f>
        <v>14.90400000000003</v>
      </c>
      <c r="I462" s="299" t="str">
        <f>CONCATENATE("(",ROUND((H462/$H462)*100,1),")")</f>
        <v>(100)</v>
      </c>
      <c r="K462" s="302">
        <f t="shared" si="346"/>
        <v>-0.13859984139862647</v>
      </c>
      <c r="L462" s="302">
        <f t="shared" si="347"/>
        <v>0.41456193543778319</v>
      </c>
      <c r="M462" s="302">
        <f t="shared" si="348"/>
        <v>-0.28196209403911432</v>
      </c>
      <c r="N462" s="302">
        <f t="shared" si="349"/>
        <v>-5.9999999999575948E-3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3.069761697386943</v>
      </c>
      <c r="C471" s="299" t="str">
        <f>CONCATENATE("(",ROUND((B471/$H473)*100,1),")")</f>
        <v>(21)</v>
      </c>
      <c r="D471" s="302">
        <f>'Ind T6'!M198</f>
        <v>0.39114244829966038</v>
      </c>
      <c r="E471" s="299" t="str">
        <f>CONCATENATE("(",ROUND((D471/$H473)*100,1),")")</f>
        <v>(2.7)</v>
      </c>
      <c r="F471" s="302">
        <f>'Ind T6'!N198</f>
        <v>1.8423681192834036</v>
      </c>
      <c r="G471" s="299" t="str">
        <f>CONCATENATE("(",ROUND((F471/$H473)*100,1),")")</f>
        <v>(12.6)</v>
      </c>
      <c r="H471" s="302">
        <f>SUM(B471,D471,F471)</f>
        <v>5.3032722649700066</v>
      </c>
      <c r="I471" s="299" t="str">
        <f>CONCATENATE("(",ROUND((H471/$H473)*100,1),")")</f>
        <v>(36.3)</v>
      </c>
      <c r="K471" s="302">
        <f>B476-B471</f>
        <v>3.8332781477331768E-2</v>
      </c>
      <c r="L471" s="302">
        <f>D476-D471</f>
        <v>-8.9724557751257872E-3</v>
      </c>
      <c r="M471" s="302">
        <f>F476-F471</f>
        <v>2.0918213330532787E-2</v>
      </c>
      <c r="N471" s="302">
        <f>SUM(K471:M471)</f>
        <v>5.0278539032738767E-2</v>
      </c>
    </row>
    <row r="472" spans="1:14" x14ac:dyDescent="0.2">
      <c r="A472" s="282" t="s">
        <v>365</v>
      </c>
      <c r="B472" s="302">
        <f>'Ind T6'!L197</f>
        <v>3.2608232084478277</v>
      </c>
      <c r="C472" s="299" t="str">
        <f>CONCATENATE("(",ROUND((B472/$H473)*100,1),")")</f>
        <v>(22.3)</v>
      </c>
      <c r="D472" s="302">
        <f>'Ind T6'!M197</f>
        <v>2.8677265512073271</v>
      </c>
      <c r="E472" s="299" t="str">
        <f>CONCATENATE("(",ROUND((D472/$H473)*100,1),")")</f>
        <v>(19.6)</v>
      </c>
      <c r="F472" s="302">
        <f>'Ind T6'!N197</f>
        <v>3.1701779753748607</v>
      </c>
      <c r="G472" s="299" t="str">
        <f>CONCATENATE("(",ROUND((F472/$H473)*100,1),")")</f>
        <v>(21.7)</v>
      </c>
      <c r="H472" s="302">
        <f t="shared" ref="H472" si="350">SUM(B472,D472,F472)</f>
        <v>9.298727735030015</v>
      </c>
      <c r="I472" s="299" t="str">
        <f>CONCATENATE("(",ROUND((H472/$H473)*100,1),")")</f>
        <v>(63.7)</v>
      </c>
      <c r="K472" s="302">
        <f t="shared" ref="K472:K473" si="351">B477-B472</f>
        <v>-0.16405340337467766</v>
      </c>
      <c r="L472" s="302">
        <f t="shared" ref="L472:L473" si="352">D477-D472</f>
        <v>-9.6503369504396197E-2</v>
      </c>
      <c r="M472" s="302">
        <f t="shared" ref="M472:M473" si="353">F477-F472</f>
        <v>-5.2721766153701388E-2</v>
      </c>
      <c r="N472" s="302">
        <f t="shared" ref="N472:N473" si="354">SUM(K472:M472)</f>
        <v>-0.31327853903277525</v>
      </c>
    </row>
    <row r="473" spans="1:14" x14ac:dyDescent="0.2">
      <c r="A473" s="282" t="s">
        <v>363</v>
      </c>
      <c r="B473" s="302">
        <f>SUM(B471:B472)</f>
        <v>6.3305849058347707</v>
      </c>
      <c r="C473" s="299" t="str">
        <f>CONCATENATE("(",ROUND((B473/$H473)*100,1),")")</f>
        <v>(43.4)</v>
      </c>
      <c r="D473" s="302">
        <f>SUM(D471:D472)</f>
        <v>3.2588689995069875</v>
      </c>
      <c r="E473" s="299" t="str">
        <f>CONCATENATE("(",ROUND((D473/$H473)*100,1),")")</f>
        <v>(22.3)</v>
      </c>
      <c r="F473" s="302">
        <f>SUM(F471:F472)</f>
        <v>5.0125460946582638</v>
      </c>
      <c r="G473" s="299" t="str">
        <f>CONCATENATE("(",ROUND((F473/$H473)*100,1),")")</f>
        <v>(34.3)</v>
      </c>
      <c r="H473" s="302">
        <f>SUM(H471:H472)</f>
        <v>14.602000000000022</v>
      </c>
      <c r="I473" s="299" t="str">
        <f>CONCATENATE("(",ROUND((H473/$H473)*100,1),")")</f>
        <v>(100)</v>
      </c>
      <c r="K473" s="302">
        <f t="shared" si="351"/>
        <v>-0.12572062189734545</v>
      </c>
      <c r="L473" s="302">
        <f t="shared" si="352"/>
        <v>-0.10547582527952182</v>
      </c>
      <c r="M473" s="302">
        <f t="shared" si="353"/>
        <v>-3.1803552823168602E-2</v>
      </c>
      <c r="N473" s="302">
        <f t="shared" si="354"/>
        <v>-0.26300000000003587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3.1080944788642748</v>
      </c>
      <c r="C476" s="299" t="str">
        <f>CONCATENATE("(",ROUND((B476/$H478)*100,1),")")</f>
        <v>(21.7)</v>
      </c>
      <c r="D476" s="302">
        <f>'Ind T6'!R198</f>
        <v>0.3821699925245346</v>
      </c>
      <c r="E476" s="299" t="str">
        <f>CONCATENATE("(",ROUND((D476/$H478)*100,1),")")</f>
        <v>(2.7)</v>
      </c>
      <c r="F476" s="302">
        <f>'Ind T6'!S198</f>
        <v>1.8632863326139364</v>
      </c>
      <c r="G476" s="299" t="str">
        <f>CONCATENATE("(",ROUND((F476/$H478)*100,1),")")</f>
        <v>(13)</v>
      </c>
      <c r="H476" s="302">
        <f>SUM(B476,D476,F476)</f>
        <v>5.3535508040027455</v>
      </c>
      <c r="I476" s="299" t="str">
        <f>CONCATENATE("(",ROUND((H476/$H478)*100,1),")")</f>
        <v>(37.3)</v>
      </c>
      <c r="K476" s="302">
        <f>B481-B476</f>
        <v>0.16560211886693654</v>
      </c>
      <c r="L476" s="302">
        <f>D481-D476</f>
        <v>3.1842960788049934E-3</v>
      </c>
      <c r="M476" s="302">
        <f>F481-F476</f>
        <v>9.1161654706363615E-2</v>
      </c>
      <c r="N476" s="302">
        <f>SUM(K476:M476)</f>
        <v>0.25994806965210515</v>
      </c>
    </row>
    <row r="477" spans="1:14" x14ac:dyDescent="0.2">
      <c r="A477" s="282" t="s">
        <v>365</v>
      </c>
      <c r="B477" s="302">
        <f>'Ind T6'!Q197</f>
        <v>3.09676980507315</v>
      </c>
      <c r="C477" s="299" t="str">
        <f>CONCATENATE("(",ROUND((B477/$H478)*100,1),")")</f>
        <v>(21.6)</v>
      </c>
      <c r="D477" s="302">
        <f>'Ind T6'!R197</f>
        <v>2.7712231817029309</v>
      </c>
      <c r="E477" s="299" t="str">
        <f>CONCATENATE("(",ROUND((D477/$H478)*100,1),")")</f>
        <v>(19.3)</v>
      </c>
      <c r="F477" s="302">
        <f>'Ind T6'!S197</f>
        <v>3.1174562092211593</v>
      </c>
      <c r="G477" s="299" t="str">
        <f>CONCATENATE("(",ROUND((F477/$H478)*100,1),")")</f>
        <v>(21.7)</v>
      </c>
      <c r="H477" s="302">
        <f t="shared" ref="H477" si="355">SUM(B477,D477,F477)</f>
        <v>8.9854491959972407</v>
      </c>
      <c r="I477" s="299" t="str">
        <f>CONCATENATE("(",ROUND((H477/$H478)*100,1),")")</f>
        <v>(62.7)</v>
      </c>
      <c r="K477" s="302">
        <f t="shared" ref="K477:K478" si="356">B482-B477</f>
        <v>-0.12479291131654824</v>
      </c>
      <c r="L477" s="302">
        <f t="shared" ref="L477:L478" si="357">D482-D477</f>
        <v>-7.4499351231894551E-2</v>
      </c>
      <c r="M477" s="302">
        <f t="shared" ref="M477:M478" si="358">F482-F477</f>
        <v>-3.2655807103655121E-2</v>
      </c>
      <c r="N477" s="302">
        <f t="shared" ref="N477:N478" si="359">SUM(K477:M477)</f>
        <v>-0.23194806965209791</v>
      </c>
    </row>
    <row r="478" spans="1:14" x14ac:dyDescent="0.2">
      <c r="A478" s="282" t="s">
        <v>363</v>
      </c>
      <c r="B478" s="302">
        <f>SUM(B476:B477)</f>
        <v>6.2048642839374253</v>
      </c>
      <c r="C478" s="299" t="str">
        <f>CONCATENATE("(",ROUND((B478/$H478)*100,1),")")</f>
        <v>(43.3)</v>
      </c>
      <c r="D478" s="302">
        <f>SUM(D476:D477)</f>
        <v>3.1533931742274657</v>
      </c>
      <c r="E478" s="299" t="str">
        <f>CONCATENATE("(",ROUND((D478/$H478)*100,1),")")</f>
        <v>(22)</v>
      </c>
      <c r="F478" s="302">
        <f>SUM(F476:F477)</f>
        <v>4.9807425418350952</v>
      </c>
      <c r="G478" s="299" t="str">
        <f>CONCATENATE("(",ROUND((F478/$H478)*100,1),")")</f>
        <v>(34.7)</v>
      </c>
      <c r="H478" s="302">
        <f>SUM(H476:H477)</f>
        <v>14.338999999999986</v>
      </c>
      <c r="I478" s="299" t="str">
        <f>CONCATENATE("(",ROUND((H478/$H478)*100,1),")")</f>
        <v>(100)</v>
      </c>
      <c r="K478" s="302">
        <f t="shared" si="356"/>
        <v>4.080920755038786E-2</v>
      </c>
      <c r="L478" s="302">
        <f t="shared" si="357"/>
        <v>-7.131505515308989E-2</v>
      </c>
      <c r="M478" s="302">
        <f t="shared" si="358"/>
        <v>5.850584760270916E-2</v>
      </c>
      <c r="N478" s="302">
        <f t="shared" si="359"/>
        <v>2.800000000000713E-2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3.2736965977312114</v>
      </c>
      <c r="C481" s="299" t="str">
        <f>CONCATENATE("(",ROUND((B481/$H483)*100,1),")")</f>
        <v>(22.8)</v>
      </c>
      <c r="D481" s="302">
        <f>'Ind T6'!W198</f>
        <v>0.38535428860333959</v>
      </c>
      <c r="E481" s="299" t="str">
        <f>CONCATENATE("(",ROUND((D481/$H483)*100,1),")")</f>
        <v>(2.7)</v>
      </c>
      <c r="F481" s="302">
        <f>'Ind T6'!X198</f>
        <v>1.9544479873203</v>
      </c>
      <c r="G481" s="299" t="str">
        <f>CONCATENATE("(",ROUND((F481/$H483)*100,1),")")</f>
        <v>(13.6)</v>
      </c>
      <c r="H481" s="302">
        <f>SUM(B481,D481,F481)</f>
        <v>5.6134988736548506</v>
      </c>
      <c r="I481" s="299" t="str">
        <f>CONCATENATE("(",ROUND((H481/$H483)*100,1),")")</f>
        <v>(39.1)</v>
      </c>
      <c r="K481" s="302">
        <f>B481-B471</f>
        <v>0.20393490034426831</v>
      </c>
      <c r="L481" s="302">
        <f>D481-D471</f>
        <v>-5.7881596963207937E-3</v>
      </c>
      <c r="M481" s="302">
        <f>F481-F471</f>
        <v>0.1120798680368964</v>
      </c>
      <c r="N481" s="302">
        <f>SUM(K481:M481)</f>
        <v>0.31022660868484392</v>
      </c>
    </row>
    <row r="482" spans="1:14" x14ac:dyDescent="0.2">
      <c r="A482" s="282" t="s">
        <v>365</v>
      </c>
      <c r="B482" s="302">
        <f>'Ind T6'!V197</f>
        <v>2.9719768937566018</v>
      </c>
      <c r="C482" s="299" t="str">
        <f>CONCATENATE("(",ROUND((B482/$H483)*100,1),")")</f>
        <v>(20.7)</v>
      </c>
      <c r="D482" s="302">
        <f>'Ind T6'!W197</f>
        <v>2.6967238304710364</v>
      </c>
      <c r="E482" s="299" t="str">
        <f>CONCATENATE("(",ROUND((D482/$H483)*100,1),")")</f>
        <v>(18.8)</v>
      </c>
      <c r="F482" s="302">
        <f>'Ind T6'!X197</f>
        <v>3.0848004021175042</v>
      </c>
      <c r="G482" s="299" t="str">
        <f>CONCATENATE("(",ROUND((F482/$H483)*100,1),")")</f>
        <v>(21.5)</v>
      </c>
      <c r="H482" s="302">
        <f t="shared" ref="H482" si="360">SUM(B482,D482,F482)</f>
        <v>8.7535011263451423</v>
      </c>
      <c r="I482" s="299" t="str">
        <f>CONCATENATE("(",ROUND((H482/$H483)*100,1),")")</f>
        <v>(60.9)</v>
      </c>
      <c r="K482" s="302">
        <f t="shared" ref="K482:K483" si="361">B482-B472</f>
        <v>-0.2888463146912259</v>
      </c>
      <c r="L482" s="302">
        <f t="shared" ref="L482:L483" si="362">D482-D472</f>
        <v>-0.17100272073629075</v>
      </c>
      <c r="M482" s="302">
        <f t="shared" ref="M482:M483" si="363">F482-F472</f>
        <v>-8.5377573257356509E-2</v>
      </c>
      <c r="N482" s="302">
        <f t="shared" ref="N482:N483" si="364">SUM(K482:M482)</f>
        <v>-0.54522660868487316</v>
      </c>
    </row>
    <row r="483" spans="1:14" x14ac:dyDescent="0.2">
      <c r="A483" s="282" t="s">
        <v>363</v>
      </c>
      <c r="B483" s="302">
        <f>SUM(B481:B482)</f>
        <v>6.2456734914878131</v>
      </c>
      <c r="C483" s="299" t="str">
        <f>CONCATENATE("(",ROUND((B483/$H483)*100,1),")")</f>
        <v>(43.5)</v>
      </c>
      <c r="D483" s="302">
        <f>SUM(D481:D482)</f>
        <v>3.0820781190743758</v>
      </c>
      <c r="E483" s="299" t="str">
        <f>CONCATENATE("(",ROUND((D483/$H483)*100,1),")")</f>
        <v>(21.5)</v>
      </c>
      <c r="F483" s="302">
        <f>SUM(F481:F482)</f>
        <v>5.0392483894378044</v>
      </c>
      <c r="G483" s="299" t="str">
        <f>CONCATENATE("(",ROUND((F483/$H483)*100,1),")")</f>
        <v>(35.1)</v>
      </c>
      <c r="H483" s="302">
        <f>SUM(H481:H482)</f>
        <v>14.366999999999994</v>
      </c>
      <c r="I483" s="299" t="str">
        <f>CONCATENATE("(",ROUND((H483/$H483)*100,1),")")</f>
        <v>(100)</v>
      </c>
      <c r="K483" s="302">
        <f t="shared" si="361"/>
        <v>-8.4911414346957592E-2</v>
      </c>
      <c r="L483" s="302">
        <f t="shared" si="362"/>
        <v>-0.17679088043261171</v>
      </c>
      <c r="M483" s="302">
        <f t="shared" si="363"/>
        <v>2.6702294779540559E-2</v>
      </c>
      <c r="N483" s="302">
        <f t="shared" si="364"/>
        <v>-0.23500000000002874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Cheshire and Warrington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0.39153001538845478</v>
      </c>
      <c r="C8" s="300">
        <v>0.21299384299626059</v>
      </c>
      <c r="D8" s="300">
        <v>1.02047716780391</v>
      </c>
      <c r="E8" s="300">
        <f>SUM(B8:D8)</f>
        <v>1.6250010261886252</v>
      </c>
      <c r="F8" s="300"/>
      <c r="G8" s="300">
        <v>0.53732482025145523</v>
      </c>
      <c r="H8" s="300">
        <v>2.1462603283605181E-2</v>
      </c>
      <c r="I8" s="300">
        <v>0.5963944629423974</v>
      </c>
      <c r="J8" s="300">
        <f>SUM(G8:I8)</f>
        <v>1.1551818864774579</v>
      </c>
      <c r="K8" s="300"/>
      <c r="L8" s="300">
        <v>0.43584766003487618</v>
      </c>
      <c r="M8" s="300">
        <v>0.15275567509692881</v>
      </c>
      <c r="N8" s="300">
        <v>0.72216955351084933</v>
      </c>
      <c r="O8" s="300">
        <f>SUM(L8:N8)</f>
        <v>1.3107728886426542</v>
      </c>
      <c r="P8" s="300"/>
      <c r="Q8" s="300">
        <v>0.45226587454551476</v>
      </c>
      <c r="R8" s="300">
        <v>0.15368257872767688</v>
      </c>
      <c r="S8" s="300">
        <v>0.76020376209226237</v>
      </c>
      <c r="T8" s="300">
        <f>SUM(Q8:S8)</f>
        <v>1.3661522153654539</v>
      </c>
      <c r="U8" s="300"/>
      <c r="V8" s="300">
        <v>0.4625877237413818</v>
      </c>
      <c r="W8" s="300">
        <v>0.14621144706344821</v>
      </c>
      <c r="X8" s="300">
        <v>0.8015759935370026</v>
      </c>
      <c r="Y8" s="300">
        <f>SUM(V8:X8)</f>
        <v>1.4103751643418327</v>
      </c>
    </row>
    <row r="9" spans="1:25" x14ac:dyDescent="0.2">
      <c r="A9" s="260" t="s">
        <v>364</v>
      </c>
      <c r="B9" s="300">
        <v>1.2978424833179567</v>
      </c>
      <c r="C9" s="300">
        <v>1.1359671626403924E-2</v>
      </c>
      <c r="D9" s="300">
        <v>1.862796818867025</v>
      </c>
      <c r="E9" s="300">
        <f t="shared" ref="E9:E10" si="0">SUM(B9:D9)</f>
        <v>3.1719989738113856</v>
      </c>
      <c r="F9" s="300"/>
      <c r="G9" s="300">
        <v>1.3815838609201401</v>
      </c>
      <c r="H9" s="300">
        <v>1.1396072539913019E-2</v>
      </c>
      <c r="I9" s="300">
        <v>2.761838180062488</v>
      </c>
      <c r="J9" s="300">
        <f t="shared" ref="J9:J10" si="1">SUM(G9:I9)</f>
        <v>4.1548181135225413</v>
      </c>
      <c r="K9" s="300"/>
      <c r="L9" s="300">
        <v>1.9844938139029658</v>
      </c>
      <c r="M9" s="300">
        <v>1.177966648754683E-2</v>
      </c>
      <c r="N9" s="300">
        <v>1.990953630966831</v>
      </c>
      <c r="O9" s="300">
        <f t="shared" ref="O9:O10" si="2">SUM(L9:N9)</f>
        <v>3.9872271113573436</v>
      </c>
      <c r="P9" s="300"/>
      <c r="Q9" s="300">
        <v>2.1286468978767754</v>
      </c>
      <c r="R9" s="300">
        <v>1.2218242283795068E-2</v>
      </c>
      <c r="S9" s="300">
        <v>2.0039826444739757</v>
      </c>
      <c r="T9" s="300">
        <f t="shared" ref="T9:T10" si="3">SUM(Q9:S9)</f>
        <v>4.1448477846345462</v>
      </c>
      <c r="U9" s="300"/>
      <c r="V9" s="300">
        <v>2.3627616543959542</v>
      </c>
      <c r="W9" s="300">
        <v>1.2647385984660817E-2</v>
      </c>
      <c r="X9" s="300">
        <v>1.8992157952775486</v>
      </c>
      <c r="Y9" s="300">
        <f t="shared" ref="Y9:Y10" si="4">SUM(V9:X9)</f>
        <v>4.2746248356581642</v>
      </c>
    </row>
    <row r="10" spans="1:25" x14ac:dyDescent="0.2">
      <c r="A10" s="264" t="s">
        <v>363</v>
      </c>
      <c r="B10" s="301">
        <f>SUM(B8:B9)</f>
        <v>1.6893724987064114</v>
      </c>
      <c r="C10" s="301">
        <f t="shared" ref="C10:D10" si="5">SUM(C8:C9)</f>
        <v>0.22435351462266451</v>
      </c>
      <c r="D10" s="301">
        <f t="shared" si="5"/>
        <v>2.8832739866709352</v>
      </c>
      <c r="E10" s="301">
        <f t="shared" si="0"/>
        <v>4.7970000000000113</v>
      </c>
      <c r="F10" s="301"/>
      <c r="G10" s="301">
        <f>SUM(G8:G9)</f>
        <v>1.9189086811715952</v>
      </c>
      <c r="H10" s="301">
        <f t="shared" ref="H10" si="6">SUM(H8:H9)</f>
        <v>3.2858675823518202E-2</v>
      </c>
      <c r="I10" s="301">
        <f t="shared" ref="I10" si="7">SUM(I8:I9)</f>
        <v>3.3582326430048854</v>
      </c>
      <c r="J10" s="301">
        <f t="shared" si="1"/>
        <v>5.3099999999999987</v>
      </c>
      <c r="K10" s="301"/>
      <c r="L10" s="301">
        <f>SUM(L8:L9)</f>
        <v>2.4203414739378419</v>
      </c>
      <c r="M10" s="301">
        <f t="shared" ref="M10" si="8">SUM(M8:M9)</f>
        <v>0.16453534158447564</v>
      </c>
      <c r="N10" s="301">
        <f t="shared" ref="N10" si="9">SUM(N8:N9)</f>
        <v>2.7131231844776802</v>
      </c>
      <c r="O10" s="301">
        <f t="shared" si="2"/>
        <v>5.2979999999999983</v>
      </c>
      <c r="P10" s="301"/>
      <c r="Q10" s="301">
        <f>SUM(Q8:Q9)</f>
        <v>2.5809127724222902</v>
      </c>
      <c r="R10" s="301">
        <f t="shared" ref="R10" si="10">SUM(R8:R9)</f>
        <v>0.16590082101147194</v>
      </c>
      <c r="S10" s="301">
        <f t="shared" ref="S10" si="11">SUM(S8:S9)</f>
        <v>2.764186406566238</v>
      </c>
      <c r="T10" s="301">
        <f t="shared" si="3"/>
        <v>5.5110000000000001</v>
      </c>
      <c r="U10" s="301"/>
      <c r="V10" s="301">
        <f>SUM(V8:V9)</f>
        <v>2.8253493781373358</v>
      </c>
      <c r="W10" s="301">
        <f t="shared" ref="W10" si="12">SUM(W8:W9)</f>
        <v>0.15885883304810902</v>
      </c>
      <c r="X10" s="301">
        <f t="shared" ref="X10" si="13">SUM(X8:X9)</f>
        <v>2.7007917888145512</v>
      </c>
      <c r="Y10" s="301">
        <f t="shared" si="4"/>
        <v>5.6849999999999961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5.4388822829318187E-2</v>
      </c>
      <c r="C17" s="300">
        <v>6.7633769321580484E-3</v>
      </c>
      <c r="D17" s="300">
        <v>2.8180737217621088E-4</v>
      </c>
      <c r="E17" s="300">
        <f>SUM(B17:D17)</f>
        <v>6.1434007133652442E-2</v>
      </c>
      <c r="F17" s="300"/>
      <c r="G17" s="300">
        <v>8.5434797183460531E-2</v>
      </c>
      <c r="H17" s="300">
        <v>1.3649346295539993E-2</v>
      </c>
      <c r="I17" s="300">
        <v>2.527656721429979E-4</v>
      </c>
      <c r="J17" s="300">
        <f>SUM(G17:I17)</f>
        <v>9.9336909151143515E-2</v>
      </c>
      <c r="K17" s="300"/>
      <c r="L17" s="300">
        <v>9.911012235712785E-2</v>
      </c>
      <c r="M17" s="300">
        <v>1.9271412680521859E-2</v>
      </c>
      <c r="N17" s="300">
        <v>0</v>
      </c>
      <c r="O17" s="300">
        <f>SUM(L17:N17)</f>
        <v>0.11838153503764971</v>
      </c>
      <c r="P17" s="300"/>
      <c r="Q17" s="300">
        <v>7.6972001865659667E-2</v>
      </c>
      <c r="R17" s="300">
        <v>1.5246850209548761E-2</v>
      </c>
      <c r="S17" s="300">
        <v>0</v>
      </c>
      <c r="T17" s="300">
        <f>SUM(Q17:S17)</f>
        <v>9.2218852075208427E-2</v>
      </c>
      <c r="U17" s="300"/>
      <c r="V17" s="300">
        <v>5.2376623376321194E-2</v>
      </c>
      <c r="W17" s="300">
        <v>1.1051948052053669E-2</v>
      </c>
      <c r="X17" s="300">
        <v>0</v>
      </c>
      <c r="Y17" s="300">
        <f>SUM(V17:X17)</f>
        <v>6.3428571428374866E-2</v>
      </c>
    </row>
    <row r="18" spans="1:25" x14ac:dyDescent="0.2">
      <c r="A18" s="260" t="s">
        <v>364</v>
      </c>
      <c r="B18" s="300">
        <v>0.40692984542282334</v>
      </c>
      <c r="C18" s="300">
        <v>5.6361474435238923E-3</v>
      </c>
      <c r="D18" s="300">
        <v>0</v>
      </c>
      <c r="E18" s="300">
        <f t="shared" ref="E18:E19" si="14">SUM(B18:D18)</f>
        <v>0.41256599286634721</v>
      </c>
      <c r="F18" s="300"/>
      <c r="G18" s="300">
        <v>0.61598994301111021</v>
      </c>
      <c r="H18" s="300">
        <v>3.8673147837746981E-2</v>
      </c>
      <c r="I18" s="300">
        <v>0</v>
      </c>
      <c r="J18" s="300">
        <f t="shared" ref="J18:J19" si="15">SUM(G18:I18)</f>
        <v>0.65466309084885721</v>
      </c>
      <c r="K18" s="300"/>
      <c r="L18" s="300">
        <v>0.54835928809917256</v>
      </c>
      <c r="M18" s="300">
        <v>8.2591768631780516E-3</v>
      </c>
      <c r="N18" s="300">
        <v>0</v>
      </c>
      <c r="O18" s="300">
        <f t="shared" ref="O18:O19" si="16">SUM(L18:N18)</f>
        <v>0.55661846496235057</v>
      </c>
      <c r="P18" s="300"/>
      <c r="Q18" s="300">
        <v>0.42814139057530487</v>
      </c>
      <c r="R18" s="300">
        <v>6.6397573494867673E-3</v>
      </c>
      <c r="S18" s="300">
        <v>0</v>
      </c>
      <c r="T18" s="300">
        <f t="shared" ref="T18:T19" si="17">SUM(Q18:S18)</f>
        <v>0.43478114792479161</v>
      </c>
      <c r="U18" s="300"/>
      <c r="V18" s="300">
        <v>0.3015259740261792</v>
      </c>
      <c r="W18" s="300">
        <v>5.0454545454456275E-3</v>
      </c>
      <c r="X18" s="300">
        <v>0</v>
      </c>
      <c r="Y18" s="300">
        <f t="shared" ref="Y18:Y19" si="18">SUM(V18:X18)</f>
        <v>0.30657142857162484</v>
      </c>
    </row>
    <row r="19" spans="1:25" x14ac:dyDescent="0.2">
      <c r="A19" s="264" t="s">
        <v>363</v>
      </c>
      <c r="B19" s="301">
        <f>SUM(B17:B18)</f>
        <v>0.46131866825214152</v>
      </c>
      <c r="C19" s="301">
        <f t="shared" ref="C19" si="19">SUM(C17:C18)</f>
        <v>1.2399524375681941E-2</v>
      </c>
      <c r="D19" s="301">
        <f t="shared" ref="D19" si="20">SUM(D17:D18)</f>
        <v>2.8180737217621088E-4</v>
      </c>
      <c r="E19" s="301">
        <f t="shared" si="14"/>
        <v>0.47399999999999964</v>
      </c>
      <c r="F19" s="301"/>
      <c r="G19" s="301">
        <f>SUM(G17:G18)</f>
        <v>0.70142474019457079</v>
      </c>
      <c r="H19" s="301">
        <f t="shared" ref="H19" si="21">SUM(H17:H18)</f>
        <v>5.2322494133286976E-2</v>
      </c>
      <c r="I19" s="301">
        <f t="shared" ref="I19" si="22">SUM(I17:I18)</f>
        <v>2.527656721429979E-4</v>
      </c>
      <c r="J19" s="301">
        <f t="shared" si="15"/>
        <v>0.75400000000000078</v>
      </c>
      <c r="K19" s="301"/>
      <c r="L19" s="301">
        <f>SUM(L17:L18)</f>
        <v>0.64746941045630035</v>
      </c>
      <c r="M19" s="301">
        <f t="shared" ref="M19" si="23">SUM(M17:M18)</f>
        <v>2.7530589543699913E-2</v>
      </c>
      <c r="N19" s="301">
        <f t="shared" ref="N19" si="24">SUM(N17:N18)</f>
        <v>0</v>
      </c>
      <c r="O19" s="301">
        <f t="shared" si="16"/>
        <v>0.67500000000000027</v>
      </c>
      <c r="P19" s="301"/>
      <c r="Q19" s="301">
        <f>SUM(Q17:Q18)</f>
        <v>0.50511339244096454</v>
      </c>
      <c r="R19" s="301">
        <f t="shared" ref="R19" si="25">SUM(R17:R18)</f>
        <v>2.1886607559035529E-2</v>
      </c>
      <c r="S19" s="301">
        <f t="shared" ref="S19" si="26">SUM(S17:S18)</f>
        <v>0</v>
      </c>
      <c r="T19" s="301">
        <f t="shared" si="17"/>
        <v>0.52700000000000002</v>
      </c>
      <c r="U19" s="301"/>
      <c r="V19" s="301">
        <f>SUM(V17:V18)</f>
        <v>0.35390259740250041</v>
      </c>
      <c r="W19" s="301">
        <f t="shared" ref="W19" si="27">SUM(W17:W18)</f>
        <v>1.6097402597499297E-2</v>
      </c>
      <c r="X19" s="301">
        <f t="shared" ref="X19" si="28">SUM(X17:X18)</f>
        <v>0</v>
      </c>
      <c r="Y19" s="301">
        <f t="shared" si="18"/>
        <v>0.36999999999999972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1.5216929549684406</v>
      </c>
      <c r="C26" s="300">
        <v>0.5795196524945363</v>
      </c>
      <c r="D26" s="300">
        <v>4.8522530235740914E-2</v>
      </c>
      <c r="E26" s="300">
        <f>SUM(B26:D26)</f>
        <v>2.1497351376987179</v>
      </c>
      <c r="F26" s="300"/>
      <c r="G26" s="300">
        <v>1.6222001862681936</v>
      </c>
      <c r="H26" s="300">
        <v>0.57541190801257991</v>
      </c>
      <c r="I26" s="300">
        <v>0.11213212008568793</v>
      </c>
      <c r="J26" s="300">
        <f>SUM(G26:I26)</f>
        <v>2.3097442143664617</v>
      </c>
      <c r="K26" s="300"/>
      <c r="L26" s="300">
        <v>1.6414920121881147</v>
      </c>
      <c r="M26" s="300">
        <v>0.61779326121117806</v>
      </c>
      <c r="N26" s="300">
        <v>6.5042553190307356E-2</v>
      </c>
      <c r="O26" s="300">
        <f>SUM(L26:N26)</f>
        <v>2.3243278265896001</v>
      </c>
      <c r="P26" s="300"/>
      <c r="Q26" s="300">
        <v>1.6673462221291766</v>
      </c>
      <c r="R26" s="300">
        <v>0.60373262606189737</v>
      </c>
      <c r="S26" s="300">
        <v>6.5427509979915852E-2</v>
      </c>
      <c r="T26" s="300">
        <f>SUM(Q26:S26)</f>
        <v>2.3365063581709897</v>
      </c>
      <c r="U26" s="300"/>
      <c r="V26" s="300">
        <v>1.6353865900633282</v>
      </c>
      <c r="W26" s="300">
        <v>0.55033508757474026</v>
      </c>
      <c r="X26" s="300">
        <v>6.2586252611253779E-2</v>
      </c>
      <c r="Y26" s="300">
        <f>SUM(V26:X26)</f>
        <v>2.2483079302493221</v>
      </c>
    </row>
    <row r="27" spans="1:25" x14ac:dyDescent="0.2">
      <c r="A27" s="260" t="s">
        <v>364</v>
      </c>
      <c r="B27" s="300">
        <v>3.6806704793795095</v>
      </c>
      <c r="C27" s="300">
        <v>0.14556759070279085</v>
      </c>
      <c r="D27" s="300">
        <v>6.5026792218980028E-2</v>
      </c>
      <c r="E27" s="300">
        <f t="shared" ref="E27:E28" si="29">SUM(B27:D27)</f>
        <v>3.8912648623012807</v>
      </c>
      <c r="F27" s="300"/>
      <c r="G27" s="300">
        <v>3.6525568531986154</v>
      </c>
      <c r="H27" s="300">
        <v>0.20895837214261634</v>
      </c>
      <c r="I27" s="300">
        <v>2.0740560292310511E-2</v>
      </c>
      <c r="J27" s="300">
        <f t="shared" ref="J27:J28" si="30">SUM(G27:I27)</f>
        <v>3.882255785633542</v>
      </c>
      <c r="K27" s="300"/>
      <c r="L27" s="300">
        <v>3.5253951782807675</v>
      </c>
      <c r="M27" s="300">
        <v>0.24052425386193052</v>
      </c>
      <c r="N27" s="300">
        <v>2.3752741267700231E-2</v>
      </c>
      <c r="O27" s="300">
        <f t="shared" ref="O27:O28" si="31">SUM(L27:N27)</f>
        <v>3.789672173410398</v>
      </c>
      <c r="P27" s="300"/>
      <c r="Q27" s="300">
        <v>3.4144495785518858</v>
      </c>
      <c r="R27" s="300">
        <v>0.23549460297863031</v>
      </c>
      <c r="S27" s="300">
        <v>2.354946029849999E-2</v>
      </c>
      <c r="T27" s="300">
        <f t="shared" ref="T27:T28" si="32">SUM(Q27:S27)</f>
        <v>3.6734936418290158</v>
      </c>
      <c r="U27" s="300"/>
      <c r="V27" s="300">
        <v>3.0670610638075422</v>
      </c>
      <c r="W27" s="300">
        <v>0.21620705447246671</v>
      </c>
      <c r="X27" s="300">
        <v>2.2423951470663662E-2</v>
      </c>
      <c r="Y27" s="300">
        <f t="shared" ref="Y27:Y28" si="33">SUM(V27:X27)</f>
        <v>3.3056920697506724</v>
      </c>
    </row>
    <row r="28" spans="1:25" x14ac:dyDescent="0.2">
      <c r="A28" s="264" t="s">
        <v>363</v>
      </c>
      <c r="B28" s="301">
        <f>SUM(B26:B27)</f>
        <v>5.2023634343479497</v>
      </c>
      <c r="C28" s="301">
        <f t="shared" ref="C28" si="34">SUM(C26:C27)</f>
        <v>0.7250872431973272</v>
      </c>
      <c r="D28" s="301">
        <f t="shared" ref="D28" si="35">SUM(D26:D27)</f>
        <v>0.11354932245472094</v>
      </c>
      <c r="E28" s="301">
        <f t="shared" si="29"/>
        <v>6.0409999999999977</v>
      </c>
      <c r="F28" s="301"/>
      <c r="G28" s="301">
        <f>SUM(G26:G27)</f>
        <v>5.2747570394668095</v>
      </c>
      <c r="H28" s="301">
        <f t="shared" ref="H28" si="36">SUM(H26:H27)</f>
        <v>0.78437028015519628</v>
      </c>
      <c r="I28" s="301">
        <f t="shared" ref="I28" si="37">SUM(I26:I27)</f>
        <v>0.13287268037799843</v>
      </c>
      <c r="J28" s="301">
        <f t="shared" si="30"/>
        <v>6.1920000000000037</v>
      </c>
      <c r="K28" s="301"/>
      <c r="L28" s="301">
        <f>SUM(L26:L27)</f>
        <v>5.1668871904688825</v>
      </c>
      <c r="M28" s="301">
        <f t="shared" ref="M28" si="38">SUM(M26:M27)</f>
        <v>0.85831751507310861</v>
      </c>
      <c r="N28" s="301">
        <f t="shared" ref="N28" si="39">SUM(N26:N27)</f>
        <v>8.8795294458007587E-2</v>
      </c>
      <c r="O28" s="301">
        <f t="shared" si="31"/>
        <v>6.113999999999999</v>
      </c>
      <c r="P28" s="301"/>
      <c r="Q28" s="301">
        <f>SUM(Q26:Q27)</f>
        <v>5.0817958006810624</v>
      </c>
      <c r="R28" s="301">
        <f t="shared" ref="R28" si="40">SUM(R26:R27)</f>
        <v>0.83922722904052771</v>
      </c>
      <c r="S28" s="301">
        <f t="shared" ref="S28" si="41">SUM(S26:S27)</f>
        <v>8.8976970278415835E-2</v>
      </c>
      <c r="T28" s="301">
        <f t="shared" si="32"/>
        <v>6.010000000000006</v>
      </c>
      <c r="U28" s="301"/>
      <c r="V28" s="301">
        <f>SUM(V26:V27)</f>
        <v>4.7024476538708706</v>
      </c>
      <c r="W28" s="301">
        <f t="shared" ref="W28" si="42">SUM(W26:W27)</f>
        <v>0.76654214204720694</v>
      </c>
      <c r="X28" s="301">
        <f t="shared" ref="X28" si="43">SUM(X26:X27)</f>
        <v>8.5010204081917437E-2</v>
      </c>
      <c r="Y28" s="301">
        <f t="shared" si="33"/>
        <v>5.5539999999999949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0.7879065072406054</v>
      </c>
      <c r="C35" s="300">
        <v>0.21980837762258174</v>
      </c>
      <c r="D35" s="300">
        <v>1.7797723247078689E-2</v>
      </c>
      <c r="E35" s="300">
        <f>SUM(B35:D35)</f>
        <v>1.0255126081102659</v>
      </c>
      <c r="F35" s="300"/>
      <c r="G35" s="300">
        <v>0.80142830193584946</v>
      </c>
      <c r="H35" s="300">
        <v>0.18129202275390272</v>
      </c>
      <c r="I35" s="300">
        <v>0.11508640352274616</v>
      </c>
      <c r="J35" s="300">
        <f>SUM(G35:I35)</f>
        <v>1.0978067282124984</v>
      </c>
      <c r="K35" s="300"/>
      <c r="L35" s="300">
        <v>0.96684618722611093</v>
      </c>
      <c r="M35" s="300">
        <v>0.19532895226637459</v>
      </c>
      <c r="N35" s="300">
        <v>6.7626224426229342E-2</v>
      </c>
      <c r="O35" s="300">
        <f>SUM(L35:N35)</f>
        <v>1.2298013639187149</v>
      </c>
      <c r="P35" s="300"/>
      <c r="Q35" s="300">
        <v>1.023108056252412</v>
      </c>
      <c r="R35" s="300">
        <v>0.20815725864726337</v>
      </c>
      <c r="S35" s="300">
        <v>7.4853796145173582E-2</v>
      </c>
      <c r="T35" s="300">
        <f>SUM(Q35:S35)</f>
        <v>1.3061191110448489</v>
      </c>
      <c r="U35" s="300"/>
      <c r="V35" s="300">
        <v>0.97558964389877723</v>
      </c>
      <c r="W35" s="300">
        <v>0.20441848546471303</v>
      </c>
      <c r="X35" s="300">
        <v>7.9119319018317563E-2</v>
      </c>
      <c r="Y35" s="300">
        <f>SUM(V35:X35)</f>
        <v>1.2591274483818078</v>
      </c>
    </row>
    <row r="36" spans="1:25" x14ac:dyDescent="0.2">
      <c r="A36" s="260" t="s">
        <v>364</v>
      </c>
      <c r="B36" s="300">
        <v>3.7212830832502424</v>
      </c>
      <c r="C36" s="300">
        <v>0.11393141085806868</v>
      </c>
      <c r="D36" s="300">
        <v>0.12627289778142917</v>
      </c>
      <c r="E36" s="300">
        <f t="shared" ref="E36:E37" si="44">SUM(B36:D36)</f>
        <v>3.9614873918897406</v>
      </c>
      <c r="F36" s="300"/>
      <c r="G36" s="300">
        <v>3.9161861262734501</v>
      </c>
      <c r="H36" s="300">
        <v>8.9872581244639496E-2</v>
      </c>
      <c r="I36" s="300">
        <v>0.30813456426941388</v>
      </c>
      <c r="J36" s="300">
        <f t="shared" ref="J36:J37" si="45">SUM(G36:I36)</f>
        <v>4.314193271787504</v>
      </c>
      <c r="K36" s="300"/>
      <c r="L36" s="300">
        <v>3.729722814629111</v>
      </c>
      <c r="M36" s="300">
        <v>0.14183837569850899</v>
      </c>
      <c r="N36" s="300">
        <v>8.0637445753666381E-2</v>
      </c>
      <c r="O36" s="300">
        <f t="shared" ref="O36:O37" si="46">SUM(L36:N36)</f>
        <v>3.9521986360812864</v>
      </c>
      <c r="P36" s="300"/>
      <c r="Q36" s="300">
        <v>4.0107301028051774</v>
      </c>
      <c r="R36" s="300">
        <v>0.15655591832058099</v>
      </c>
      <c r="S36" s="300">
        <v>8.7594867829383541E-2</v>
      </c>
      <c r="T36" s="300">
        <f t="shared" ref="T36:T37" si="47">SUM(Q36:S36)</f>
        <v>4.2548808889551424</v>
      </c>
      <c r="U36" s="300"/>
      <c r="V36" s="300">
        <v>3.9700136667546411</v>
      </c>
      <c r="W36" s="300">
        <v>0.16292120997897011</v>
      </c>
      <c r="X36" s="300">
        <v>8.9937674884571731E-2</v>
      </c>
      <c r="Y36" s="300">
        <f t="shared" ref="Y36:Y37" si="48">SUM(V36:X36)</f>
        <v>4.2228725516181838</v>
      </c>
    </row>
    <row r="37" spans="1:25" x14ac:dyDescent="0.2">
      <c r="A37" s="264" t="s">
        <v>363</v>
      </c>
      <c r="B37" s="301">
        <f>SUM(B35:B36)</f>
        <v>4.5091895904908474</v>
      </c>
      <c r="C37" s="301">
        <f t="shared" ref="C37" si="49">SUM(C35:C36)</f>
        <v>0.33373978848065045</v>
      </c>
      <c r="D37" s="301">
        <f t="shared" ref="D37" si="50">SUM(D35:D36)</f>
        <v>0.14407062102850784</v>
      </c>
      <c r="E37" s="301">
        <f t="shared" si="44"/>
        <v>4.9870000000000054</v>
      </c>
      <c r="F37" s="301"/>
      <c r="G37" s="301">
        <f>SUM(G35:G36)</f>
        <v>4.7176144282092993</v>
      </c>
      <c r="H37" s="301">
        <f t="shared" ref="H37" si="51">SUM(H35:H36)</f>
        <v>0.2711646039985422</v>
      </c>
      <c r="I37" s="301">
        <f t="shared" ref="I37" si="52">SUM(I35:I36)</f>
        <v>0.42322096779216001</v>
      </c>
      <c r="J37" s="301">
        <f t="shared" si="45"/>
        <v>5.4120000000000017</v>
      </c>
      <c r="K37" s="301"/>
      <c r="L37" s="301">
        <f>SUM(L35:L36)</f>
        <v>4.696569001855222</v>
      </c>
      <c r="M37" s="301">
        <f t="shared" ref="M37" si="53">SUM(M35:M36)</f>
        <v>0.33716732796488358</v>
      </c>
      <c r="N37" s="301">
        <f t="shared" ref="N37" si="54">SUM(N35:N36)</f>
        <v>0.14826367017989572</v>
      </c>
      <c r="O37" s="301">
        <f t="shared" si="46"/>
        <v>5.1820000000000013</v>
      </c>
      <c r="P37" s="301"/>
      <c r="Q37" s="301">
        <f>SUM(Q35:Q36)</f>
        <v>5.0338381590575896</v>
      </c>
      <c r="R37" s="301">
        <f t="shared" ref="R37" si="55">SUM(R35:R36)</f>
        <v>0.36471317696784433</v>
      </c>
      <c r="S37" s="301">
        <f t="shared" ref="S37" si="56">SUM(S35:S36)</f>
        <v>0.16244866397455712</v>
      </c>
      <c r="T37" s="301">
        <f t="shared" si="47"/>
        <v>5.5609999999999911</v>
      </c>
      <c r="U37" s="301"/>
      <c r="V37" s="301">
        <f>SUM(V35:V36)</f>
        <v>4.9456033106534179</v>
      </c>
      <c r="W37" s="301">
        <f t="shared" ref="W37" si="57">SUM(W35:W36)</f>
        <v>0.36733969544368317</v>
      </c>
      <c r="X37" s="301">
        <f t="shared" ref="X37" si="58">SUM(X35:X36)</f>
        <v>0.16905699390288931</v>
      </c>
      <c r="Y37" s="301">
        <f t="shared" si="48"/>
        <v>5.4819999999999904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4.4586355399484798</v>
      </c>
      <c r="C44" s="300">
        <v>1.790558324802489</v>
      </c>
      <c r="D44" s="300">
        <v>0.45934521496989539</v>
      </c>
      <c r="E44" s="300">
        <f>SUM(B44:D44)</f>
        <v>6.7085390797208637</v>
      </c>
      <c r="F44" s="300"/>
      <c r="G44" s="300">
        <v>5.2251867587797083</v>
      </c>
      <c r="H44" s="300">
        <v>1.2840235438979395</v>
      </c>
      <c r="I44" s="300">
        <v>1.1165983510756905</v>
      </c>
      <c r="J44" s="300">
        <f>SUM(G44:I44)</f>
        <v>7.6258086537533387</v>
      </c>
      <c r="K44" s="300"/>
      <c r="L44" s="300">
        <v>5.4754272675250162</v>
      </c>
      <c r="M44" s="300">
        <v>1.316204358972946</v>
      </c>
      <c r="N44" s="300">
        <v>0.74848592423720517</v>
      </c>
      <c r="O44" s="300">
        <f>SUM(L44:N44)</f>
        <v>7.5401175507351672</v>
      </c>
      <c r="P44" s="300"/>
      <c r="Q44" s="300">
        <v>5.4636916428166327</v>
      </c>
      <c r="R44" s="300">
        <v>1.3055433979207058</v>
      </c>
      <c r="S44" s="300">
        <v>0.69898165426429903</v>
      </c>
      <c r="T44" s="300">
        <f>SUM(Q44:S44)</f>
        <v>7.4682166950016384</v>
      </c>
      <c r="U44" s="300"/>
      <c r="V44" s="300">
        <v>5.2735441280543611</v>
      </c>
      <c r="W44" s="300">
        <v>1.2612543146436768</v>
      </c>
      <c r="X44" s="300">
        <v>0.62948070146182145</v>
      </c>
      <c r="Y44" s="300">
        <f>SUM(V44:X44)</f>
        <v>7.1642791441598588</v>
      </c>
    </row>
    <row r="45" spans="1:25" x14ac:dyDescent="0.2">
      <c r="A45" s="260" t="s">
        <v>364</v>
      </c>
      <c r="B45" s="300">
        <v>22.499035397282157</v>
      </c>
      <c r="C45" s="300">
        <v>0.73839676032641877</v>
      </c>
      <c r="D45" s="300">
        <v>2.1160287626705698</v>
      </c>
      <c r="E45" s="300">
        <f t="shared" ref="E45:E46" si="59">SUM(B45:D45)</f>
        <v>25.353460920279147</v>
      </c>
      <c r="F45" s="300"/>
      <c r="G45" s="300">
        <v>26.067256070217486</v>
      </c>
      <c r="H45" s="300">
        <v>0.73555181111908796</v>
      </c>
      <c r="I45" s="300">
        <v>1.9743834649100669</v>
      </c>
      <c r="J45" s="300">
        <f t="shared" ref="J45:J46" si="60">SUM(G45:I45)</f>
        <v>28.777191346246639</v>
      </c>
      <c r="K45" s="300"/>
      <c r="L45" s="300">
        <v>23.880584771198016</v>
      </c>
      <c r="M45" s="300">
        <v>1.1674210065994657</v>
      </c>
      <c r="N45" s="300">
        <v>1.688876671467378</v>
      </c>
      <c r="O45" s="300">
        <f t="shared" ref="O45:O46" si="61">SUM(L45:N45)</f>
        <v>26.736882449264858</v>
      </c>
      <c r="P45" s="300"/>
      <c r="Q45" s="300">
        <v>23.456113501768563</v>
      </c>
      <c r="R45" s="300">
        <v>1.1700540143221974</v>
      </c>
      <c r="S45" s="300">
        <v>1.6776157889076175</v>
      </c>
      <c r="T45" s="300">
        <f t="shared" ref="T45:T46" si="62">SUM(Q45:S45)</f>
        <v>26.303783304998376</v>
      </c>
      <c r="U45" s="300"/>
      <c r="V45" s="300">
        <v>21.953865551864592</v>
      </c>
      <c r="W45" s="300">
        <v>1.1236796105854869</v>
      </c>
      <c r="X45" s="300">
        <v>1.6791756933900404</v>
      </c>
      <c r="Y45" s="300">
        <f t="shared" ref="Y45:Y46" si="63">SUM(V45:X45)</f>
        <v>24.756720855840118</v>
      </c>
    </row>
    <row r="46" spans="1:25" x14ac:dyDescent="0.2">
      <c r="A46" s="264" t="s">
        <v>363</v>
      </c>
      <c r="B46" s="301">
        <f>SUM(B44:B45)</f>
        <v>26.957670937230638</v>
      </c>
      <c r="C46" s="301">
        <f t="shared" ref="C46" si="64">SUM(C44:C45)</f>
        <v>2.5289550851289078</v>
      </c>
      <c r="D46" s="301">
        <f t="shared" ref="D46" si="65">SUM(D44:D45)</f>
        <v>2.5753739776404654</v>
      </c>
      <c r="E46" s="301">
        <f t="shared" si="59"/>
        <v>32.062000000000012</v>
      </c>
      <c r="F46" s="301"/>
      <c r="G46" s="301">
        <f>SUM(G44:G45)</f>
        <v>31.292442828997196</v>
      </c>
      <c r="H46" s="301">
        <f t="shared" ref="H46" si="66">SUM(H44:H45)</f>
        <v>2.0195753550170275</v>
      </c>
      <c r="I46" s="301">
        <f t="shared" ref="I46" si="67">SUM(I44:I45)</f>
        <v>3.0909818159857574</v>
      </c>
      <c r="J46" s="301">
        <f t="shared" si="60"/>
        <v>36.402999999999977</v>
      </c>
      <c r="K46" s="301"/>
      <c r="L46" s="301">
        <f>SUM(L44:L45)</f>
        <v>29.356012038723033</v>
      </c>
      <c r="M46" s="301">
        <f t="shared" ref="M46" si="68">SUM(M44:M45)</f>
        <v>2.4836253655724114</v>
      </c>
      <c r="N46" s="301">
        <f t="shared" ref="N46" si="69">SUM(N44:N45)</f>
        <v>2.4373625957045832</v>
      </c>
      <c r="O46" s="301">
        <f t="shared" si="61"/>
        <v>34.277000000000029</v>
      </c>
      <c r="P46" s="301"/>
      <c r="Q46" s="301">
        <f>SUM(Q44:Q45)</f>
        <v>28.919805144585197</v>
      </c>
      <c r="R46" s="301">
        <f t="shared" ref="R46" si="70">SUM(R44:R45)</f>
        <v>2.4755974122429034</v>
      </c>
      <c r="S46" s="301">
        <f t="shared" ref="S46" si="71">SUM(S44:S45)</f>
        <v>2.3765974431719163</v>
      </c>
      <c r="T46" s="301">
        <f t="shared" si="62"/>
        <v>33.77200000000002</v>
      </c>
      <c r="U46" s="301"/>
      <c r="V46" s="301">
        <f>SUM(V44:V45)</f>
        <v>27.227409679918953</v>
      </c>
      <c r="W46" s="301">
        <f t="shared" ref="W46" si="72">SUM(W44:W45)</f>
        <v>2.3849339252291637</v>
      </c>
      <c r="X46" s="301">
        <f t="shared" ref="X46" si="73">SUM(X44:X45)</f>
        <v>2.3086563948518619</v>
      </c>
      <c r="Y46" s="301">
        <f t="shared" si="63"/>
        <v>31.920999999999978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0.38349584138040932</v>
      </c>
      <c r="C53" s="300">
        <v>0.10508799940874687</v>
      </c>
      <c r="D53" s="300">
        <v>1.3701173325612762E-4</v>
      </c>
      <c r="E53" s="300">
        <f>SUM(B53:D53)</f>
        <v>0.48872085252241232</v>
      </c>
      <c r="F53" s="300"/>
      <c r="G53" s="300">
        <v>0.42601429493191845</v>
      </c>
      <c r="H53" s="300">
        <v>8.9436541422595522E-2</v>
      </c>
      <c r="I53" s="300">
        <v>8.8201717378591553E-5</v>
      </c>
      <c r="J53" s="300">
        <f>SUM(G53:I53)</f>
        <v>0.5155390380718925</v>
      </c>
      <c r="K53" s="300"/>
      <c r="L53" s="300">
        <v>0.30971475713764168</v>
      </c>
      <c r="M53" s="300">
        <v>9.9361778501204132E-2</v>
      </c>
      <c r="N53" s="300">
        <v>0</v>
      </c>
      <c r="O53" s="300">
        <f>SUM(L53:N53)</f>
        <v>0.40907653563884583</v>
      </c>
      <c r="P53" s="300"/>
      <c r="Q53" s="300">
        <v>0.30019244862308958</v>
      </c>
      <c r="R53" s="300">
        <v>9.5381109113642018E-2</v>
      </c>
      <c r="S53" s="300">
        <v>0</v>
      </c>
      <c r="T53" s="300">
        <f>SUM(Q53:S53)</f>
        <v>0.39557355773673158</v>
      </c>
      <c r="U53" s="300"/>
      <c r="V53" s="300">
        <v>0.2985671990668024</v>
      </c>
      <c r="W53" s="300">
        <v>9.3023373588513467E-2</v>
      </c>
      <c r="X53" s="300">
        <v>0</v>
      </c>
      <c r="Y53" s="300">
        <f>SUM(V53:X53)</f>
        <v>0.39159057265531588</v>
      </c>
    </row>
    <row r="54" spans="1:25" x14ac:dyDescent="0.2">
      <c r="A54" s="260" t="s">
        <v>364</v>
      </c>
      <c r="B54" s="300">
        <v>1.1811781523786511</v>
      </c>
      <c r="C54" s="300">
        <v>3.2060745581837274E-2</v>
      </c>
      <c r="D54" s="300">
        <v>0.14304024951709632</v>
      </c>
      <c r="E54" s="300">
        <f t="shared" ref="E54:E55" si="74">SUM(B54:D54)</f>
        <v>1.3562791474775848</v>
      </c>
      <c r="F54" s="300"/>
      <c r="G54" s="300">
        <v>1.1654974934212532</v>
      </c>
      <c r="H54" s="300">
        <v>2.5049287735402884E-2</v>
      </c>
      <c r="I54" s="300">
        <v>7.0914180771453672E-2</v>
      </c>
      <c r="J54" s="300">
        <f t="shared" ref="J54:J55" si="75">SUM(G54:I54)</f>
        <v>1.2614609619281099</v>
      </c>
      <c r="K54" s="300"/>
      <c r="L54" s="300">
        <v>1.1750367625720508</v>
      </c>
      <c r="M54" s="300">
        <v>2.2886701789104503E-2</v>
      </c>
      <c r="N54" s="300">
        <v>0</v>
      </c>
      <c r="O54" s="300">
        <f t="shared" ref="O54:O55" si="76">SUM(L54:N54)</f>
        <v>1.1979234643611554</v>
      </c>
      <c r="P54" s="300"/>
      <c r="Q54" s="300">
        <v>1.1210625349168004</v>
      </c>
      <c r="R54" s="300">
        <v>2.2363907346468426E-2</v>
      </c>
      <c r="S54" s="300">
        <v>0</v>
      </c>
      <c r="T54" s="300">
        <f t="shared" ref="T54:T55" si="77">SUM(Q54:S54)</f>
        <v>1.1434264422632689</v>
      </c>
      <c r="U54" s="300"/>
      <c r="V54" s="300">
        <v>1.0800023373561414</v>
      </c>
      <c r="W54" s="300">
        <v>2.2407089988543457E-2</v>
      </c>
      <c r="X54" s="300">
        <v>0</v>
      </c>
      <c r="Y54" s="300">
        <f t="shared" ref="Y54:Y55" si="78">SUM(V54:X54)</f>
        <v>1.1024094273446847</v>
      </c>
    </row>
    <row r="55" spans="1:25" x14ac:dyDescent="0.2">
      <c r="A55" s="264" t="s">
        <v>363</v>
      </c>
      <c r="B55" s="301">
        <f>SUM(B53:B54)</f>
        <v>1.5646739937590604</v>
      </c>
      <c r="C55" s="301">
        <f t="shared" ref="C55" si="79">SUM(C53:C54)</f>
        <v>0.13714874499058416</v>
      </c>
      <c r="D55" s="301">
        <f t="shared" ref="D55" si="80">SUM(D53:D54)</f>
        <v>0.14317726125035243</v>
      </c>
      <c r="E55" s="301">
        <f t="shared" si="74"/>
        <v>1.8449999999999969</v>
      </c>
      <c r="F55" s="301"/>
      <c r="G55" s="301">
        <f>SUM(G53:G54)</f>
        <v>1.5915117883531718</v>
      </c>
      <c r="H55" s="301">
        <f t="shared" ref="H55" si="81">SUM(H53:H54)</f>
        <v>0.1144858291579984</v>
      </c>
      <c r="I55" s="301">
        <f t="shared" ref="I55" si="82">SUM(I53:I54)</f>
        <v>7.1002382488832269E-2</v>
      </c>
      <c r="J55" s="301">
        <f t="shared" si="75"/>
        <v>1.7770000000000024</v>
      </c>
      <c r="K55" s="301"/>
      <c r="L55" s="301">
        <f>SUM(L53:L54)</f>
        <v>1.4847515197096925</v>
      </c>
      <c r="M55" s="301">
        <f t="shared" ref="M55" si="83">SUM(M53:M54)</f>
        <v>0.12224848029030863</v>
      </c>
      <c r="N55" s="301">
        <f t="shared" ref="N55" si="84">SUM(N53:N54)</f>
        <v>0</v>
      </c>
      <c r="O55" s="301">
        <f t="shared" si="76"/>
        <v>1.6070000000000011</v>
      </c>
      <c r="P55" s="301"/>
      <c r="Q55" s="301">
        <f>SUM(Q53:Q54)</f>
        <v>1.42125498353989</v>
      </c>
      <c r="R55" s="301">
        <f t="shared" ref="R55" si="85">SUM(R53:R54)</f>
        <v>0.11774501646011044</v>
      </c>
      <c r="S55" s="301">
        <f t="shared" ref="S55" si="86">SUM(S53:S54)</f>
        <v>0</v>
      </c>
      <c r="T55" s="301">
        <f t="shared" si="77"/>
        <v>1.5390000000000004</v>
      </c>
      <c r="U55" s="301"/>
      <c r="V55" s="301">
        <f>SUM(V53:V54)</f>
        <v>1.3785695364229438</v>
      </c>
      <c r="W55" s="301">
        <f t="shared" ref="W55" si="87">SUM(W53:W54)</f>
        <v>0.11543046357705693</v>
      </c>
      <c r="X55" s="301">
        <f t="shared" ref="X55" si="88">SUM(X53:X54)</f>
        <v>0</v>
      </c>
      <c r="Y55" s="301">
        <f t="shared" si="78"/>
        <v>1.4940000000000007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0.6193456856832118</v>
      </c>
      <c r="C62" s="300">
        <v>0.31606883960096976</v>
      </c>
      <c r="D62" s="300">
        <v>0</v>
      </c>
      <c r="E62" s="300">
        <f>SUM(B62:D62)</f>
        <v>0.93541452528418156</v>
      </c>
      <c r="F62" s="300"/>
      <c r="G62" s="300">
        <v>0.68452677976557119</v>
      </c>
      <c r="H62" s="300">
        <v>0.30550523952235314</v>
      </c>
      <c r="I62" s="300">
        <v>0</v>
      </c>
      <c r="J62" s="300">
        <f>SUM(G62:I62)</f>
        <v>0.99003201928792439</v>
      </c>
      <c r="K62" s="300"/>
      <c r="L62" s="300">
        <v>0.68777166816848667</v>
      </c>
      <c r="M62" s="300">
        <v>0.23681378059919031</v>
      </c>
      <c r="N62" s="300">
        <v>1.4988213961647498E-2</v>
      </c>
      <c r="O62" s="300">
        <f>SUM(L62:N62)</f>
        <v>0.93957366272932452</v>
      </c>
      <c r="P62" s="300"/>
      <c r="Q62" s="300">
        <v>0.73396112964189097</v>
      </c>
      <c r="R62" s="300">
        <v>0.24641743384637141</v>
      </c>
      <c r="S62" s="300">
        <v>1.5117633978013358E-2</v>
      </c>
      <c r="T62" s="300">
        <f>SUM(Q62:S62)</f>
        <v>0.99549619746627571</v>
      </c>
      <c r="U62" s="300"/>
      <c r="V62" s="300">
        <v>0.81643193306572337</v>
      </c>
      <c r="W62" s="300">
        <v>0.25987833362271717</v>
      </c>
      <c r="X62" s="300">
        <v>1.5332055080977989E-2</v>
      </c>
      <c r="Y62" s="300">
        <f>SUM(V62:X62)</f>
        <v>1.0916423217694184</v>
      </c>
    </row>
    <row r="63" spans="1:25" x14ac:dyDescent="0.2">
      <c r="A63" s="260" t="s">
        <v>364</v>
      </c>
      <c r="B63" s="300">
        <v>2.565860697868906</v>
      </c>
      <c r="C63" s="300">
        <v>0.30771851050695165</v>
      </c>
      <c r="D63" s="300">
        <v>0.13200626633995702</v>
      </c>
      <c r="E63" s="300">
        <f t="shared" ref="E63:E64" si="89">SUM(B63:D63)</f>
        <v>3.0055854747158146</v>
      </c>
      <c r="F63" s="300"/>
      <c r="G63" s="300">
        <v>3.2514084331388262</v>
      </c>
      <c r="H63" s="300">
        <v>0.16353626081295136</v>
      </c>
      <c r="I63" s="300">
        <v>0.1050232867603018</v>
      </c>
      <c r="J63" s="300">
        <f t="shared" ref="J63:J64" si="90">SUM(G63:I63)</f>
        <v>3.5199679807120794</v>
      </c>
      <c r="K63" s="300"/>
      <c r="L63" s="300">
        <v>2.9927716228574437</v>
      </c>
      <c r="M63" s="300">
        <v>6.6510199456187372E-2</v>
      </c>
      <c r="N63" s="300">
        <v>0.13414451495705412</v>
      </c>
      <c r="O63" s="300">
        <f t="shared" ref="O63:O64" si="91">SUM(L63:N63)</f>
        <v>3.1934263372706848</v>
      </c>
      <c r="P63" s="300"/>
      <c r="Q63" s="300">
        <v>3.0528172114779899</v>
      </c>
      <c r="R63" s="300">
        <v>6.8407293751631792E-2</v>
      </c>
      <c r="S63" s="300">
        <v>0.13227929730411037</v>
      </c>
      <c r="T63" s="300">
        <f t="shared" ref="T63:T64" si="92">SUM(Q63:S63)</f>
        <v>3.2535038025337317</v>
      </c>
      <c r="U63" s="300"/>
      <c r="V63" s="300">
        <v>3.1099157225077638</v>
      </c>
      <c r="W63" s="300">
        <v>7.1102405438788152E-2</v>
      </c>
      <c r="X63" s="300">
        <v>0.12533955028402632</v>
      </c>
      <c r="Y63" s="300">
        <f t="shared" ref="Y63:Y64" si="93">SUM(V63:X63)</f>
        <v>3.3063576782305781</v>
      </c>
    </row>
    <row r="64" spans="1:25" x14ac:dyDescent="0.2">
      <c r="A64" s="264" t="s">
        <v>363</v>
      </c>
      <c r="B64" s="301">
        <f>SUM(B62:B63)</f>
        <v>3.185206383552118</v>
      </c>
      <c r="C64" s="301">
        <f t="shared" ref="C64" si="94">SUM(C62:C63)</f>
        <v>0.62378735010792141</v>
      </c>
      <c r="D64" s="301">
        <f t="shared" ref="D64" si="95">SUM(D62:D63)</f>
        <v>0.13200626633995702</v>
      </c>
      <c r="E64" s="301">
        <f t="shared" si="89"/>
        <v>3.9409999999999963</v>
      </c>
      <c r="F64" s="301"/>
      <c r="G64" s="301">
        <f>SUM(G62:G63)</f>
        <v>3.9359352129043974</v>
      </c>
      <c r="H64" s="301">
        <f t="shared" ref="H64" si="96">SUM(H62:H63)</f>
        <v>0.46904150033530451</v>
      </c>
      <c r="I64" s="301">
        <f t="shared" ref="I64" si="97">SUM(I62:I63)</f>
        <v>0.1050232867603018</v>
      </c>
      <c r="J64" s="301">
        <f t="shared" si="90"/>
        <v>4.5100000000000033</v>
      </c>
      <c r="K64" s="301"/>
      <c r="L64" s="301">
        <f>SUM(L62:L63)</f>
        <v>3.6805432910259306</v>
      </c>
      <c r="M64" s="301">
        <f t="shared" ref="M64" si="98">SUM(M62:M63)</f>
        <v>0.3033239800553777</v>
      </c>
      <c r="N64" s="301">
        <f t="shared" ref="N64" si="99">SUM(N62:N63)</f>
        <v>0.14913272891870161</v>
      </c>
      <c r="O64" s="301">
        <f t="shared" si="91"/>
        <v>4.1330000000000098</v>
      </c>
      <c r="P64" s="301"/>
      <c r="Q64" s="301">
        <f>SUM(Q62:Q63)</f>
        <v>3.7867783411198808</v>
      </c>
      <c r="R64" s="301">
        <f t="shared" ref="R64" si="100">SUM(R62:R63)</f>
        <v>0.31482472759800317</v>
      </c>
      <c r="S64" s="301">
        <f t="shared" ref="S64" si="101">SUM(S62:S63)</f>
        <v>0.14739693128212372</v>
      </c>
      <c r="T64" s="301">
        <f t="shared" si="92"/>
        <v>4.2490000000000077</v>
      </c>
      <c r="U64" s="301"/>
      <c r="V64" s="301">
        <f>SUM(V62:V63)</f>
        <v>3.9263476555734873</v>
      </c>
      <c r="W64" s="301">
        <f t="shared" ref="W64" si="102">SUM(W62:W63)</f>
        <v>0.33098073906150532</v>
      </c>
      <c r="X64" s="301">
        <f t="shared" ref="X64" si="103">SUM(X62:X63)</f>
        <v>0.14067160536500431</v>
      </c>
      <c r="Y64" s="301">
        <f t="shared" si="93"/>
        <v>4.397999999999997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2.192209684854086</v>
      </c>
      <c r="C71" s="300">
        <v>1.4400164637251744</v>
      </c>
      <c r="D71" s="300">
        <v>0.24924167436930553</v>
      </c>
      <c r="E71" s="300">
        <f>SUM(B71:D71)</f>
        <v>3.8814678229485655</v>
      </c>
      <c r="F71" s="300"/>
      <c r="G71" s="300">
        <v>2.7355683498627577</v>
      </c>
      <c r="H71" s="300">
        <v>1.5012247976862996</v>
      </c>
      <c r="I71" s="300">
        <v>0.69559927812062994</v>
      </c>
      <c r="J71" s="300">
        <f>SUM(G71:I71)</f>
        <v>4.9323924256696872</v>
      </c>
      <c r="K71" s="300"/>
      <c r="L71" s="300">
        <v>2.7472909673120056</v>
      </c>
      <c r="M71" s="300">
        <v>1.6830868187574362</v>
      </c>
      <c r="N71" s="300">
        <v>0.29188539215562681</v>
      </c>
      <c r="O71" s="300">
        <f>SUM(L71:N71)</f>
        <v>4.7222631782250684</v>
      </c>
      <c r="P71" s="300"/>
      <c r="Q71" s="300">
        <v>2.7371926963062823</v>
      </c>
      <c r="R71" s="300">
        <v>1.6880559399280628</v>
      </c>
      <c r="S71" s="300">
        <v>0.29218260287769182</v>
      </c>
      <c r="T71" s="300">
        <f>SUM(Q71:S71)</f>
        <v>4.7174312391120372</v>
      </c>
      <c r="U71" s="300"/>
      <c r="V71" s="300">
        <v>2.7997389978660205</v>
      </c>
      <c r="W71" s="300">
        <v>1.7456077662744136</v>
      </c>
      <c r="X71" s="300">
        <v>0.30715203127392748</v>
      </c>
      <c r="Y71" s="300">
        <f>SUM(V71:X71)</f>
        <v>4.8524987954143617</v>
      </c>
    </row>
    <row r="72" spans="1:25" x14ac:dyDescent="0.2">
      <c r="A72" s="260" t="s">
        <v>364</v>
      </c>
      <c r="B72" s="300">
        <v>15.562175401317839</v>
      </c>
      <c r="C72" s="300">
        <v>0.68921955443810601</v>
      </c>
      <c r="D72" s="300">
        <v>8.8981372212954568</v>
      </c>
      <c r="E72" s="300">
        <f t="shared" ref="E72:E73" si="104">SUM(B72:D72)</f>
        <v>25.149532177051402</v>
      </c>
      <c r="F72" s="300"/>
      <c r="G72" s="300">
        <v>16.983326103073413</v>
      </c>
      <c r="H72" s="300">
        <v>0.72207389766109542</v>
      </c>
      <c r="I72" s="300">
        <v>10.921207573595765</v>
      </c>
      <c r="J72" s="300">
        <f t="shared" ref="J72:J73" si="105">SUM(G72:I72)</f>
        <v>28.626607574330272</v>
      </c>
      <c r="K72" s="300"/>
      <c r="L72" s="300">
        <v>16.344582842224721</v>
      </c>
      <c r="M72" s="300">
        <v>1.1646869437721401</v>
      </c>
      <c r="N72" s="300">
        <v>10.645467035778006</v>
      </c>
      <c r="O72" s="300">
        <f t="shared" ref="O72:O73" si="106">SUM(L72:N72)</f>
        <v>28.154736821774868</v>
      </c>
      <c r="P72" s="300"/>
      <c r="Q72" s="300">
        <v>16.009679536237304</v>
      </c>
      <c r="R72" s="300">
        <v>1.1765238369006388</v>
      </c>
      <c r="S72" s="300">
        <v>10.666365387749984</v>
      </c>
      <c r="T72" s="300">
        <f t="shared" ref="T72:T73" si="107">SUM(Q72:S72)</f>
        <v>27.852568760887927</v>
      </c>
      <c r="U72" s="300"/>
      <c r="V72" s="300">
        <v>15.643782814709173</v>
      </c>
      <c r="W72" s="300">
        <v>1.2302857875433066</v>
      </c>
      <c r="X72" s="300">
        <v>11.000432602333177</v>
      </c>
      <c r="Y72" s="300">
        <f t="shared" ref="Y72:Y73" si="108">SUM(V72:X72)</f>
        <v>27.874501204585656</v>
      </c>
    </row>
    <row r="73" spans="1:25" x14ac:dyDescent="0.2">
      <c r="A73" s="264" t="s">
        <v>363</v>
      </c>
      <c r="B73" s="301">
        <f>SUM(B71:B72)</f>
        <v>17.754385086171926</v>
      </c>
      <c r="C73" s="301">
        <f t="shared" ref="C73" si="109">SUM(C71:C72)</f>
        <v>2.1292360181632803</v>
      </c>
      <c r="D73" s="301">
        <f t="shared" ref="D73" si="110">SUM(D71:D72)</f>
        <v>9.1473788956647617</v>
      </c>
      <c r="E73" s="301">
        <f t="shared" si="104"/>
        <v>29.030999999999967</v>
      </c>
      <c r="F73" s="301"/>
      <c r="G73" s="301">
        <f>SUM(G71:G72)</f>
        <v>19.718894452936169</v>
      </c>
      <c r="H73" s="301">
        <f t="shared" ref="H73" si="111">SUM(H71:H72)</f>
        <v>2.223298695347395</v>
      </c>
      <c r="I73" s="301">
        <f t="shared" ref="I73" si="112">SUM(I71:I72)</f>
        <v>11.616806851716396</v>
      </c>
      <c r="J73" s="301">
        <f t="shared" si="105"/>
        <v>33.558999999999962</v>
      </c>
      <c r="K73" s="301"/>
      <c r="L73" s="301">
        <f>SUM(L71:L72)</f>
        <v>19.091873809536725</v>
      </c>
      <c r="M73" s="301">
        <f t="shared" ref="M73" si="113">SUM(M71:M72)</f>
        <v>2.8477737625295765</v>
      </c>
      <c r="N73" s="301">
        <f t="shared" ref="N73" si="114">SUM(N71:N72)</f>
        <v>10.937352427933632</v>
      </c>
      <c r="O73" s="301">
        <f t="shared" si="106"/>
        <v>32.876999999999938</v>
      </c>
      <c r="P73" s="301"/>
      <c r="Q73" s="301">
        <f>SUM(Q71:Q72)</f>
        <v>18.746872232543588</v>
      </c>
      <c r="R73" s="301">
        <f t="shared" ref="R73" si="115">SUM(R71:R72)</f>
        <v>2.8645797768287018</v>
      </c>
      <c r="S73" s="301">
        <f t="shared" ref="S73" si="116">SUM(S71:S72)</f>
        <v>10.958547990627675</v>
      </c>
      <c r="T73" s="301">
        <f t="shared" si="107"/>
        <v>32.569999999999965</v>
      </c>
      <c r="U73" s="301"/>
      <c r="V73" s="301">
        <f>SUM(V71:V72)</f>
        <v>18.443521812575192</v>
      </c>
      <c r="W73" s="301">
        <f t="shared" ref="W73" si="117">SUM(W71:W72)</f>
        <v>2.9758935538177202</v>
      </c>
      <c r="X73" s="301">
        <f t="shared" ref="X73" si="118">SUM(X71:X72)</f>
        <v>11.307584633607105</v>
      </c>
      <c r="Y73" s="301">
        <f t="shared" si="108"/>
        <v>32.727000000000018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15.875723877536783</v>
      </c>
      <c r="C80" s="300">
        <v>20.731665946067483</v>
      </c>
      <c r="D80" s="300">
        <v>1.8000019166504384</v>
      </c>
      <c r="E80" s="300">
        <f>SUM(B80:D80)</f>
        <v>38.407391740254702</v>
      </c>
      <c r="F80" s="300"/>
      <c r="G80" s="300">
        <v>20.130390141897031</v>
      </c>
      <c r="H80" s="300">
        <v>23.267866630688204</v>
      </c>
      <c r="I80" s="300">
        <v>2.1391469968840098</v>
      </c>
      <c r="J80" s="300">
        <f>SUM(G80:I80)</f>
        <v>45.537403769469243</v>
      </c>
      <c r="K80" s="300"/>
      <c r="L80" s="300">
        <v>18.665483318193662</v>
      </c>
      <c r="M80" s="300">
        <v>22.616790340444044</v>
      </c>
      <c r="N80" s="300">
        <v>2.571331367195421</v>
      </c>
      <c r="O80" s="300">
        <f>SUM(L80:N80)</f>
        <v>43.853605025833126</v>
      </c>
      <c r="P80" s="300"/>
      <c r="Q80" s="300">
        <v>19.532596416852865</v>
      </c>
      <c r="R80" s="300">
        <v>21.953740574431261</v>
      </c>
      <c r="S80" s="300">
        <v>2.6730621267560912</v>
      </c>
      <c r="T80" s="300">
        <f>SUM(Q80:S80)</f>
        <v>44.15939911804022</v>
      </c>
      <c r="U80" s="300"/>
      <c r="V80" s="300">
        <v>21.094385569685702</v>
      </c>
      <c r="W80" s="300">
        <v>20.585217542757114</v>
      </c>
      <c r="X80" s="300">
        <v>2.877906239374981</v>
      </c>
      <c r="Y80" s="300">
        <f>SUM(V80:X80)</f>
        <v>44.557509351817799</v>
      </c>
    </row>
    <row r="81" spans="1:25" x14ac:dyDescent="0.2">
      <c r="A81" s="260" t="s">
        <v>364</v>
      </c>
      <c r="B81" s="300">
        <v>29.948878075502464</v>
      </c>
      <c r="C81" s="300">
        <v>9.7085611475266074</v>
      </c>
      <c r="D81" s="300">
        <v>4.9971690367163237</v>
      </c>
      <c r="E81" s="300">
        <f t="shared" ref="E81:E82" si="119">SUM(B81:D81)</f>
        <v>44.654608259745395</v>
      </c>
      <c r="F81" s="300"/>
      <c r="G81" s="300">
        <v>32.22801842941859</v>
      </c>
      <c r="H81" s="300">
        <v>10.265835246381885</v>
      </c>
      <c r="I81" s="300">
        <v>4.4897425547304239</v>
      </c>
      <c r="J81" s="300">
        <f t="shared" ref="J81:J82" si="120">SUM(G81:I81)</f>
        <v>46.9835962305309</v>
      </c>
      <c r="K81" s="300"/>
      <c r="L81" s="300">
        <v>29.7301748482985</v>
      </c>
      <c r="M81" s="300">
        <v>10.739803925472884</v>
      </c>
      <c r="N81" s="300">
        <v>4.2824162003953656</v>
      </c>
      <c r="O81" s="300">
        <f t="shared" ref="O81:O82" si="121">SUM(L81:N81)</f>
        <v>44.752394974166755</v>
      </c>
      <c r="P81" s="300"/>
      <c r="Q81" s="300">
        <v>30.271282814375791</v>
      </c>
      <c r="R81" s="300">
        <v>10.823670773626468</v>
      </c>
      <c r="S81" s="300">
        <v>4.346647293957588</v>
      </c>
      <c r="T81" s="300">
        <f t="shared" ref="T81:T82" si="122">SUM(Q81:S81)</f>
        <v>45.441600881959843</v>
      </c>
      <c r="U81" s="300"/>
      <c r="V81" s="300">
        <v>30.976612189821491</v>
      </c>
      <c r="W81" s="300">
        <v>10.974557312656914</v>
      </c>
      <c r="X81" s="300">
        <v>4.4483211457038268</v>
      </c>
      <c r="Y81" s="300">
        <f t="shared" ref="Y81:Y82" si="123">SUM(V81:X81)</f>
        <v>46.399490648182237</v>
      </c>
    </row>
    <row r="82" spans="1:25" x14ac:dyDescent="0.2">
      <c r="A82" s="264" t="s">
        <v>363</v>
      </c>
      <c r="B82" s="301">
        <f>SUM(B80:B81)</f>
        <v>45.824601953039249</v>
      </c>
      <c r="C82" s="301">
        <f t="shared" ref="C82" si="124">SUM(C80:C81)</f>
        <v>30.440227093594089</v>
      </c>
      <c r="D82" s="301">
        <f t="shared" ref="D82" si="125">SUM(D80:D81)</f>
        <v>6.7971709533667619</v>
      </c>
      <c r="E82" s="301">
        <f t="shared" si="119"/>
        <v>83.062000000000097</v>
      </c>
      <c r="F82" s="301"/>
      <c r="G82" s="301">
        <f>SUM(G80:G81)</f>
        <v>52.358408571315621</v>
      </c>
      <c r="H82" s="301">
        <f t="shared" ref="H82" si="126">SUM(H80:H81)</f>
        <v>33.533701877070087</v>
      </c>
      <c r="I82" s="301">
        <f t="shared" ref="I82" si="127">SUM(I80:I81)</f>
        <v>6.6288895516144333</v>
      </c>
      <c r="J82" s="301">
        <f t="shared" si="120"/>
        <v>92.521000000000143</v>
      </c>
      <c r="K82" s="301"/>
      <c r="L82" s="301">
        <f>SUM(L80:L81)</f>
        <v>48.395658166492161</v>
      </c>
      <c r="M82" s="301">
        <f t="shared" ref="M82" si="128">SUM(M80:M81)</f>
        <v>33.356594265916925</v>
      </c>
      <c r="N82" s="301">
        <f t="shared" ref="N82" si="129">SUM(N80:N81)</f>
        <v>6.8537475675907871</v>
      </c>
      <c r="O82" s="301">
        <f t="shared" si="121"/>
        <v>88.605999999999867</v>
      </c>
      <c r="P82" s="301"/>
      <c r="Q82" s="301">
        <f>SUM(Q80:Q81)</f>
        <v>49.803879231228656</v>
      </c>
      <c r="R82" s="301">
        <f t="shared" ref="R82" si="130">SUM(R80:R81)</f>
        <v>32.777411348057726</v>
      </c>
      <c r="S82" s="301">
        <f t="shared" ref="S82" si="131">SUM(S80:S81)</f>
        <v>7.0197094207136796</v>
      </c>
      <c r="T82" s="301">
        <f t="shared" si="122"/>
        <v>89.60100000000007</v>
      </c>
      <c r="U82" s="301"/>
      <c r="V82" s="301">
        <f>SUM(V80:V81)</f>
        <v>52.070997759507193</v>
      </c>
      <c r="W82" s="301">
        <f t="shared" ref="W82" si="132">SUM(W80:W81)</f>
        <v>31.559774855414027</v>
      </c>
      <c r="X82" s="301">
        <f t="shared" ref="X82" si="133">SUM(X80:X81)</f>
        <v>7.3262273850788073</v>
      </c>
      <c r="Y82" s="301">
        <f t="shared" si="123"/>
        <v>90.957000000000036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3.3841201519538937</v>
      </c>
      <c r="C89" s="300">
        <v>1.8220775966409142</v>
      </c>
      <c r="D89" s="300">
        <v>0.17865002833113025</v>
      </c>
      <c r="E89" s="300">
        <f>SUM(B89:D89)</f>
        <v>5.3848477769259384</v>
      </c>
      <c r="F89" s="300"/>
      <c r="G89" s="300">
        <v>3.9588541259597756</v>
      </c>
      <c r="H89" s="300">
        <v>2.6319900889526928</v>
      </c>
      <c r="I89" s="300">
        <v>0.42445533613125697</v>
      </c>
      <c r="J89" s="300">
        <f>SUM(G89:I89)</f>
        <v>7.0152995510437259</v>
      </c>
      <c r="K89" s="300"/>
      <c r="L89" s="300">
        <v>4.3285892322405095</v>
      </c>
      <c r="M89" s="300">
        <v>2.5109540449517538</v>
      </c>
      <c r="N89" s="300">
        <v>0.337208985842604</v>
      </c>
      <c r="O89" s="300">
        <f>SUM(L89:N89)</f>
        <v>7.1767522630348672</v>
      </c>
      <c r="P89" s="300"/>
      <c r="Q89" s="300">
        <v>4.7710680226840037</v>
      </c>
      <c r="R89" s="300">
        <v>2.7846242412562154</v>
      </c>
      <c r="S89" s="300">
        <v>0.35447893529227675</v>
      </c>
      <c r="T89" s="300">
        <f>SUM(Q89:S89)</f>
        <v>7.9101711992324963</v>
      </c>
      <c r="U89" s="300"/>
      <c r="V89" s="300">
        <v>5.0515602802702961</v>
      </c>
      <c r="W89" s="300">
        <v>3.0582142814419928</v>
      </c>
      <c r="X89" s="300">
        <v>0.35907193856695119</v>
      </c>
      <c r="Y89" s="300">
        <f>SUM(V89:X89)</f>
        <v>8.4688465002792395</v>
      </c>
    </row>
    <row r="90" spans="1:25" x14ac:dyDescent="0.2">
      <c r="A90" s="260" t="s">
        <v>364</v>
      </c>
      <c r="B90" s="300">
        <v>15.695550181111155</v>
      </c>
      <c r="C90" s="300">
        <v>1.4805048501588096</v>
      </c>
      <c r="D90" s="300">
        <v>4.1200971918041276</v>
      </c>
      <c r="E90" s="300">
        <f t="shared" ref="E90:E91" si="134">SUM(B90:D90)</f>
        <v>21.296152223074092</v>
      </c>
      <c r="F90" s="300"/>
      <c r="G90" s="300">
        <v>16.837481163587118</v>
      </c>
      <c r="H90" s="300">
        <v>2.570728494035464</v>
      </c>
      <c r="I90" s="300">
        <v>4.5104907913337176</v>
      </c>
      <c r="J90" s="300">
        <f t="shared" ref="J90:J91" si="135">SUM(G90:I90)</f>
        <v>23.918700448956301</v>
      </c>
      <c r="K90" s="300"/>
      <c r="L90" s="300">
        <v>17.005356083645434</v>
      </c>
      <c r="M90" s="300">
        <v>2.4917667820312404</v>
      </c>
      <c r="N90" s="300">
        <v>4.3131248712884043</v>
      </c>
      <c r="O90" s="300">
        <f t="shared" ref="O90:O91" si="136">SUM(L90:N90)</f>
        <v>23.810247736965081</v>
      </c>
      <c r="P90" s="300"/>
      <c r="Q90" s="300">
        <v>17.762671354168241</v>
      </c>
      <c r="R90" s="300">
        <v>2.5888735686275419</v>
      </c>
      <c r="S90" s="300">
        <v>4.640283877971771</v>
      </c>
      <c r="T90" s="300">
        <f t="shared" ref="T90:T91" si="137">SUM(Q90:S90)</f>
        <v>24.991828800767554</v>
      </c>
      <c r="U90" s="300"/>
      <c r="V90" s="300">
        <v>17.554360025704831</v>
      </c>
      <c r="W90" s="300">
        <v>2.702406633271274</v>
      </c>
      <c r="X90" s="300">
        <v>4.9473868407447092</v>
      </c>
      <c r="Y90" s="300">
        <f t="shared" ref="Y90:Y91" si="138">SUM(V90:X90)</f>
        <v>25.204153499720814</v>
      </c>
    </row>
    <row r="91" spans="1:25" x14ac:dyDescent="0.2">
      <c r="A91" s="264" t="s">
        <v>363</v>
      </c>
      <c r="B91" s="301">
        <f>SUM(B89:B90)</f>
        <v>19.079670333065049</v>
      </c>
      <c r="C91" s="301">
        <f t="shared" ref="C91" si="139">SUM(C89:C90)</f>
        <v>3.3025824467997236</v>
      </c>
      <c r="D91" s="301">
        <f t="shared" ref="D91" si="140">SUM(D89:D90)</f>
        <v>4.2987472201352581</v>
      </c>
      <c r="E91" s="301">
        <f t="shared" si="134"/>
        <v>26.681000000000029</v>
      </c>
      <c r="F91" s="301"/>
      <c r="G91" s="301">
        <f>SUM(G89:G90)</f>
        <v>20.796335289546892</v>
      </c>
      <c r="H91" s="301">
        <f t="shared" ref="H91" si="141">SUM(H89:H90)</f>
        <v>5.2027185829881564</v>
      </c>
      <c r="I91" s="301">
        <f t="shared" ref="I91" si="142">SUM(I89:I90)</f>
        <v>4.9349461274649746</v>
      </c>
      <c r="J91" s="301">
        <f t="shared" si="135"/>
        <v>30.934000000000026</v>
      </c>
      <c r="K91" s="301"/>
      <c r="L91" s="301">
        <f>SUM(L89:L90)</f>
        <v>21.333945315885945</v>
      </c>
      <c r="M91" s="301">
        <f t="shared" ref="M91" si="143">SUM(M89:M90)</f>
        <v>5.0027208269829941</v>
      </c>
      <c r="N91" s="301">
        <f t="shared" ref="N91" si="144">SUM(N89:N90)</f>
        <v>4.6503338571310087</v>
      </c>
      <c r="O91" s="301">
        <f t="shared" si="136"/>
        <v>30.986999999999949</v>
      </c>
      <c r="P91" s="301"/>
      <c r="Q91" s="301">
        <f>SUM(Q89:Q90)</f>
        <v>22.533739376852246</v>
      </c>
      <c r="R91" s="301">
        <f t="shared" ref="R91" si="145">SUM(R89:R90)</f>
        <v>5.3734978098837569</v>
      </c>
      <c r="S91" s="301">
        <f t="shared" ref="S91" si="146">SUM(S89:S90)</f>
        <v>4.9947628132640478</v>
      </c>
      <c r="T91" s="301">
        <f t="shared" si="137"/>
        <v>32.902000000000051</v>
      </c>
      <c r="U91" s="301"/>
      <c r="V91" s="301">
        <f>SUM(V89:V90)</f>
        <v>22.605920305975125</v>
      </c>
      <c r="W91" s="301">
        <f t="shared" ref="W91" si="147">SUM(W89:W90)</f>
        <v>5.7606209147132663</v>
      </c>
      <c r="X91" s="301">
        <f t="shared" ref="X91" si="148">SUM(X89:X90)</f>
        <v>5.3064587793116607</v>
      </c>
      <c r="Y91" s="301">
        <f t="shared" si="138"/>
        <v>33.673000000000052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7.5264532518672569</v>
      </c>
      <c r="C98" s="300">
        <v>13.094537449885935</v>
      </c>
      <c r="D98" s="300">
        <v>1.0291575839035569</v>
      </c>
      <c r="E98" s="300">
        <f>SUM(B98:D98)</f>
        <v>21.650148285656751</v>
      </c>
      <c r="F98" s="300"/>
      <c r="G98" s="300">
        <v>7.5641320998393136</v>
      </c>
      <c r="H98" s="300">
        <v>12.526039684806836</v>
      </c>
      <c r="I98" s="300">
        <v>0.47134576990977672</v>
      </c>
      <c r="J98" s="300">
        <f>SUM(G98:I98)</f>
        <v>20.561517554555927</v>
      </c>
      <c r="K98" s="300"/>
      <c r="L98" s="300">
        <v>6.5611419566353888</v>
      </c>
      <c r="M98" s="300">
        <v>12.540650095264468</v>
      </c>
      <c r="N98" s="300">
        <v>1.0443171828910602</v>
      </c>
      <c r="O98" s="300">
        <f>SUM(L98:N98)</f>
        <v>20.146109234790917</v>
      </c>
      <c r="P98" s="300"/>
      <c r="Q98" s="300">
        <v>7.1176388079435515</v>
      </c>
      <c r="R98" s="300">
        <v>13.605676194729556</v>
      </c>
      <c r="S98" s="300">
        <v>1.1568005101662628</v>
      </c>
      <c r="T98" s="300">
        <f>SUM(Q98:S98)</f>
        <v>21.880115512839371</v>
      </c>
      <c r="U98" s="300"/>
      <c r="V98" s="300">
        <v>8.5781005429673254</v>
      </c>
      <c r="W98" s="300">
        <v>16.280652068125264</v>
      </c>
      <c r="X98" s="300">
        <v>1.3899164985808381</v>
      </c>
      <c r="Y98" s="300">
        <f>SUM(V98:X98)</f>
        <v>26.248669109673429</v>
      </c>
    </row>
    <row r="99" spans="1:25" x14ac:dyDescent="0.2">
      <c r="A99" s="260" t="s">
        <v>364</v>
      </c>
      <c r="B99" s="300">
        <v>9.1702953994895342</v>
      </c>
      <c r="C99" s="300">
        <v>7.2098507870863724</v>
      </c>
      <c r="D99" s="300">
        <v>1.2217055277673203</v>
      </c>
      <c r="E99" s="300">
        <f t="shared" ref="E99:E100" si="149">SUM(B99:D99)</f>
        <v>17.601851714343226</v>
      </c>
      <c r="F99" s="300"/>
      <c r="G99" s="300">
        <v>8.1122875847029228</v>
      </c>
      <c r="H99" s="300">
        <v>7.7741771281409013</v>
      </c>
      <c r="I99" s="300">
        <v>0.87001773260025772</v>
      </c>
      <c r="J99" s="300">
        <f t="shared" ref="J99:J100" si="150">SUM(G99:I99)</f>
        <v>16.756482445444082</v>
      </c>
      <c r="K99" s="300"/>
      <c r="L99" s="300">
        <v>7.7749672214612149</v>
      </c>
      <c r="M99" s="300">
        <v>7.6016267829506612</v>
      </c>
      <c r="N99" s="300">
        <v>1.0992967607972355</v>
      </c>
      <c r="O99" s="300">
        <f t="shared" ref="O99:O100" si="151">SUM(L99:N99)</f>
        <v>16.475890765209112</v>
      </c>
      <c r="P99" s="300"/>
      <c r="Q99" s="300">
        <v>8.4529291405409293</v>
      </c>
      <c r="R99" s="300">
        <v>8.1836155160375181</v>
      </c>
      <c r="S99" s="300">
        <v>1.2133398305821919</v>
      </c>
      <c r="T99" s="300">
        <f t="shared" ref="T99:T100" si="152">SUM(Q99:S99)</f>
        <v>17.84988448716064</v>
      </c>
      <c r="U99" s="300"/>
      <c r="V99" s="300">
        <v>10.284851169836376</v>
      </c>
      <c r="W99" s="300">
        <v>9.7746998159978435</v>
      </c>
      <c r="X99" s="300">
        <v>1.4587799044923531</v>
      </c>
      <c r="Y99" s="300">
        <f t="shared" ref="Y99:Y100" si="153">SUM(V99:X99)</f>
        <v>21.518330890326574</v>
      </c>
    </row>
    <row r="100" spans="1:25" x14ac:dyDescent="0.2">
      <c r="A100" s="264" t="s">
        <v>363</v>
      </c>
      <c r="B100" s="301">
        <f>SUM(B98:B99)</f>
        <v>16.696748651356792</v>
      </c>
      <c r="C100" s="301">
        <f t="shared" ref="C100" si="154">SUM(C98:C99)</f>
        <v>20.304388236972308</v>
      </c>
      <c r="D100" s="301">
        <f t="shared" ref="D100" si="155">SUM(D98:D99)</f>
        <v>2.2508631116708773</v>
      </c>
      <c r="E100" s="301">
        <f t="shared" si="149"/>
        <v>39.251999999999974</v>
      </c>
      <c r="F100" s="301"/>
      <c r="G100" s="301">
        <f>SUM(G98:G99)</f>
        <v>15.676419684542235</v>
      </c>
      <c r="H100" s="301">
        <f t="shared" ref="H100" si="156">SUM(H98:H99)</f>
        <v>20.300216812947738</v>
      </c>
      <c r="I100" s="301">
        <f t="shared" ref="I100" si="157">SUM(I98:I99)</f>
        <v>1.3413635025100343</v>
      </c>
      <c r="J100" s="301">
        <f t="shared" si="150"/>
        <v>37.318000000000012</v>
      </c>
      <c r="K100" s="301"/>
      <c r="L100" s="301">
        <f>SUM(L98:L99)</f>
        <v>14.336109178096603</v>
      </c>
      <c r="M100" s="301">
        <f t="shared" ref="M100" si="158">SUM(M98:M99)</f>
        <v>20.142276878215128</v>
      </c>
      <c r="N100" s="301">
        <f t="shared" ref="N100" si="159">SUM(N98:N99)</f>
        <v>2.1436139436882957</v>
      </c>
      <c r="O100" s="301">
        <f t="shared" si="151"/>
        <v>36.622000000000028</v>
      </c>
      <c r="P100" s="301"/>
      <c r="Q100" s="301">
        <f>SUM(Q98:Q99)</f>
        <v>15.570567948484481</v>
      </c>
      <c r="R100" s="301">
        <f t="shared" ref="R100" si="160">SUM(R98:R99)</f>
        <v>21.789291710767074</v>
      </c>
      <c r="S100" s="301">
        <f t="shared" ref="S100" si="161">SUM(S98:S99)</f>
        <v>2.3701403407484545</v>
      </c>
      <c r="T100" s="301">
        <f t="shared" si="152"/>
        <v>39.730000000000011</v>
      </c>
      <c r="U100" s="301"/>
      <c r="V100" s="301">
        <f>SUM(V98:V99)</f>
        <v>18.862951712803699</v>
      </c>
      <c r="W100" s="301">
        <f t="shared" ref="W100" si="162">SUM(W98:W99)</f>
        <v>26.055351884123105</v>
      </c>
      <c r="X100" s="301">
        <f t="shared" ref="X100" si="163">SUM(X98:X99)</f>
        <v>2.8486964030731912</v>
      </c>
      <c r="Y100" s="301">
        <f t="shared" si="153"/>
        <v>47.766999999999996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0.50113863199957431</v>
      </c>
      <c r="C107" s="300">
        <v>0.38756577882285387</v>
      </c>
      <c r="D107" s="300">
        <v>0.14509976560895724</v>
      </c>
      <c r="E107" s="300">
        <f>SUM(B107:D107)</f>
        <v>1.0338041764313854</v>
      </c>
      <c r="F107" s="300"/>
      <c r="G107" s="300">
        <v>0.56893825073462478</v>
      </c>
      <c r="H107" s="300">
        <v>0.53208184946457115</v>
      </c>
      <c r="I107" s="300">
        <v>0.34645017203371231</v>
      </c>
      <c r="J107" s="300">
        <f>SUM(G107:I107)</f>
        <v>1.4474702722329083</v>
      </c>
      <c r="K107" s="300"/>
      <c r="L107" s="300">
        <v>0.59909008976322131</v>
      </c>
      <c r="M107" s="300">
        <v>0.41338303472265142</v>
      </c>
      <c r="N107" s="300">
        <v>0.23854875806024495</v>
      </c>
      <c r="O107" s="300">
        <f>SUM(L107:N107)</f>
        <v>1.2510218825461177</v>
      </c>
      <c r="P107" s="300"/>
      <c r="Q107" s="300">
        <v>0.59217694486947681</v>
      </c>
      <c r="R107" s="300">
        <v>0.41457833951353928</v>
      </c>
      <c r="S107" s="300">
        <v>0.23349313575535025</v>
      </c>
      <c r="T107" s="300">
        <f>SUM(Q107:S107)</f>
        <v>1.2402484201383663</v>
      </c>
      <c r="U107" s="300"/>
      <c r="V107" s="300">
        <v>0.60547695852400585</v>
      </c>
      <c r="W107" s="300">
        <v>0.42148387096680373</v>
      </c>
      <c r="X107" s="300">
        <v>0.22644470046149723</v>
      </c>
      <c r="Y107" s="300">
        <f>SUM(V107:X107)</f>
        <v>1.2534055299523068</v>
      </c>
    </row>
    <row r="108" spans="1:25" x14ac:dyDescent="0.2">
      <c r="A108" s="260" t="s">
        <v>364</v>
      </c>
      <c r="B108" s="300">
        <v>0.71233096099842474</v>
      </c>
      <c r="C108" s="300">
        <v>0.55545608353177711</v>
      </c>
      <c r="D108" s="300">
        <v>0.669408779038418</v>
      </c>
      <c r="E108" s="300">
        <f t="shared" ref="E108:E109" si="164">SUM(B108:D108)</f>
        <v>1.93719582356862</v>
      </c>
      <c r="F108" s="300"/>
      <c r="G108" s="300">
        <v>1.0967634453977642</v>
      </c>
      <c r="H108" s="300">
        <v>0.26194000120944028</v>
      </c>
      <c r="I108" s="300">
        <v>0.63382628115988926</v>
      </c>
      <c r="J108" s="300">
        <f t="shared" ref="J108:J109" si="165">SUM(G108:I108)</f>
        <v>1.9925297277670935</v>
      </c>
      <c r="K108" s="300"/>
      <c r="L108" s="300">
        <v>1.1196787194872899</v>
      </c>
      <c r="M108" s="300">
        <v>0.37478467140538241</v>
      </c>
      <c r="N108" s="300">
        <v>0.27051472656121445</v>
      </c>
      <c r="O108" s="300">
        <f t="shared" ref="O108:O109" si="166">SUM(L108:N108)</f>
        <v>1.7649781174538868</v>
      </c>
      <c r="P108" s="300"/>
      <c r="Q108" s="300">
        <v>1.1017650904203034</v>
      </c>
      <c r="R108" s="300">
        <v>0.38864676400283388</v>
      </c>
      <c r="S108" s="300">
        <v>0.26933972543849422</v>
      </c>
      <c r="T108" s="300">
        <f t="shared" ref="T108:T109" si="167">SUM(Q108:S108)</f>
        <v>1.7597515798616314</v>
      </c>
      <c r="U108" s="300"/>
      <c r="V108" s="300">
        <v>1.105691244231009</v>
      </c>
      <c r="W108" s="300">
        <v>0.42007603686882145</v>
      </c>
      <c r="X108" s="300">
        <v>0.2758271889478619</v>
      </c>
      <c r="Y108" s="300">
        <f t="shared" ref="Y108:Y109" si="168">SUM(V108:X108)</f>
        <v>1.8015944700476922</v>
      </c>
    </row>
    <row r="109" spans="1:25" x14ac:dyDescent="0.2">
      <c r="A109" s="264" t="s">
        <v>363</v>
      </c>
      <c r="B109" s="301">
        <f>SUM(B107:B108)</f>
        <v>1.2134695929979991</v>
      </c>
      <c r="C109" s="301">
        <f t="shared" ref="C109" si="169">SUM(C107:C108)</f>
        <v>0.94302186235463092</v>
      </c>
      <c r="D109" s="301">
        <f t="shared" ref="D109" si="170">SUM(D107:D108)</f>
        <v>0.81450854464737521</v>
      </c>
      <c r="E109" s="301">
        <f t="shared" si="164"/>
        <v>2.9710000000000054</v>
      </c>
      <c r="F109" s="301"/>
      <c r="G109" s="301">
        <f>SUM(G107:G108)</f>
        <v>1.6657016961323889</v>
      </c>
      <c r="H109" s="301">
        <f t="shared" ref="H109" si="171">SUM(H107:H108)</f>
        <v>0.79402185067401143</v>
      </c>
      <c r="I109" s="301">
        <f t="shared" ref="I109" si="172">SUM(I107:I108)</f>
        <v>0.98027645319360157</v>
      </c>
      <c r="J109" s="301">
        <f t="shared" si="165"/>
        <v>3.4400000000000022</v>
      </c>
      <c r="K109" s="301"/>
      <c r="L109" s="301">
        <f>SUM(L107:L108)</f>
        <v>1.7187688092505113</v>
      </c>
      <c r="M109" s="301">
        <f t="shared" ref="M109" si="173">SUM(M107:M108)</f>
        <v>0.78816770612803388</v>
      </c>
      <c r="N109" s="301">
        <f t="shared" ref="N109" si="174">SUM(N107:N108)</f>
        <v>0.50906348462145945</v>
      </c>
      <c r="O109" s="301">
        <f t="shared" si="166"/>
        <v>3.0160000000000045</v>
      </c>
      <c r="P109" s="301"/>
      <c r="Q109" s="301">
        <f>SUM(Q107:Q108)</f>
        <v>1.6939420352897803</v>
      </c>
      <c r="R109" s="301">
        <f t="shared" ref="R109" si="175">SUM(R107:R108)</f>
        <v>0.80322510351637311</v>
      </c>
      <c r="S109" s="301">
        <f t="shared" ref="S109" si="176">SUM(S107:S108)</f>
        <v>0.5028328611938444</v>
      </c>
      <c r="T109" s="301">
        <f t="shared" si="167"/>
        <v>2.9999999999999978</v>
      </c>
      <c r="U109" s="301"/>
      <c r="V109" s="301">
        <f>SUM(V107:V108)</f>
        <v>1.7111682027550148</v>
      </c>
      <c r="W109" s="301">
        <f t="shared" ref="W109" si="177">SUM(W107:W108)</f>
        <v>0.84155990783562518</v>
      </c>
      <c r="X109" s="301">
        <f t="shared" ref="X109" si="178">SUM(X107:X108)</f>
        <v>0.50227188940935918</v>
      </c>
      <c r="Y109" s="301">
        <f t="shared" si="168"/>
        <v>3.0549999999999988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3.3561287281389212</v>
      </c>
      <c r="C116" s="300">
        <v>1.3122372761530949</v>
      </c>
      <c r="D116" s="300">
        <v>0.13931682095271397</v>
      </c>
      <c r="E116" s="300">
        <f>SUM(B116:D116)</f>
        <v>4.8076828252447301</v>
      </c>
      <c r="F116" s="300"/>
      <c r="G116" s="300">
        <v>2.2376514514020966</v>
      </c>
      <c r="H116" s="300">
        <v>1.4101318587083169</v>
      </c>
      <c r="I116" s="300">
        <v>5.2187524897332679E-2</v>
      </c>
      <c r="J116" s="300">
        <f>SUM(G116:I116)</f>
        <v>3.699970835007746</v>
      </c>
      <c r="K116" s="300"/>
      <c r="L116" s="300">
        <v>2.5084464843857002</v>
      </c>
      <c r="M116" s="300">
        <v>0.66883892776275522</v>
      </c>
      <c r="N116" s="300">
        <v>0.10354553875156591</v>
      </c>
      <c r="O116" s="300">
        <f>SUM(L116:N116)</f>
        <v>3.2808309509000213</v>
      </c>
      <c r="P116" s="300"/>
      <c r="Q116" s="300">
        <v>2.7728696076750134</v>
      </c>
      <c r="R116" s="300">
        <v>0.71265983586351755</v>
      </c>
      <c r="S116" s="300">
        <v>0.11338552193203337</v>
      </c>
      <c r="T116" s="300">
        <f>SUM(Q116:S116)</f>
        <v>3.5989149654705641</v>
      </c>
      <c r="U116" s="300"/>
      <c r="V116" s="300">
        <v>3.1445384306864481</v>
      </c>
      <c r="W116" s="300">
        <v>0.7484039411295641</v>
      </c>
      <c r="X116" s="300">
        <v>0.12384282777847279</v>
      </c>
      <c r="Y116" s="300">
        <f>SUM(V116:X116)</f>
        <v>4.0167851995944854</v>
      </c>
    </row>
    <row r="117" spans="1:25" x14ac:dyDescent="0.2">
      <c r="A117" s="260" t="s">
        <v>364</v>
      </c>
      <c r="B117" s="300">
        <v>10.442595404638034</v>
      </c>
      <c r="C117" s="300">
        <v>0.69311563616958238</v>
      </c>
      <c r="D117" s="300">
        <v>0.93860613394766113</v>
      </c>
      <c r="E117" s="300">
        <f t="shared" ref="E117:E118" si="179">SUM(B117:D117)</f>
        <v>12.074317174755278</v>
      </c>
      <c r="F117" s="300"/>
      <c r="G117" s="300">
        <v>9.8249694906188179</v>
      </c>
      <c r="H117" s="300">
        <v>0.35765375423496926</v>
      </c>
      <c r="I117" s="300">
        <v>0.42640592013845258</v>
      </c>
      <c r="J117" s="300">
        <f t="shared" ref="J117:J118" si="180">SUM(G117:I117)</f>
        <v>10.60902916499224</v>
      </c>
      <c r="K117" s="300"/>
      <c r="L117" s="300">
        <v>8.3346431414927764</v>
      </c>
      <c r="M117" s="300">
        <v>0.51515193409197235</v>
      </c>
      <c r="N117" s="300">
        <v>0.2903739735152277</v>
      </c>
      <c r="O117" s="300">
        <f t="shared" ref="O117:O118" si="181">SUM(L117:N117)</f>
        <v>9.1401690490999776</v>
      </c>
      <c r="P117" s="300"/>
      <c r="Q117" s="300">
        <v>8.9366373428017472</v>
      </c>
      <c r="R117" s="300">
        <v>0.56073355989276008</v>
      </c>
      <c r="S117" s="300">
        <v>0.32071413183493597</v>
      </c>
      <c r="T117" s="300">
        <f t="shared" ref="T117:T118" si="182">SUM(Q117:S117)</f>
        <v>9.8180850345294441</v>
      </c>
      <c r="U117" s="300"/>
      <c r="V117" s="300">
        <v>9.6121352455438203</v>
      </c>
      <c r="W117" s="300">
        <v>0.61455709661890889</v>
      </c>
      <c r="X117" s="300">
        <v>0.35652245824275336</v>
      </c>
      <c r="Y117" s="300">
        <f t="shared" ref="Y117:Y118" si="183">SUM(V117:X117)</f>
        <v>10.583214800405482</v>
      </c>
    </row>
    <row r="118" spans="1:25" x14ac:dyDescent="0.2">
      <c r="A118" s="264" t="s">
        <v>363</v>
      </c>
      <c r="B118" s="301">
        <f>SUM(B116:B117)</f>
        <v>13.798724132776956</v>
      </c>
      <c r="C118" s="301">
        <f t="shared" ref="C118" si="184">SUM(C116:C117)</f>
        <v>2.0053529123226772</v>
      </c>
      <c r="D118" s="301">
        <f t="shared" ref="D118" si="185">SUM(D116:D117)</f>
        <v>1.077922954900375</v>
      </c>
      <c r="E118" s="301">
        <f t="shared" si="179"/>
        <v>16.882000000000009</v>
      </c>
      <c r="F118" s="301"/>
      <c r="G118" s="301">
        <f>SUM(G116:G117)</f>
        <v>12.062620942020914</v>
      </c>
      <c r="H118" s="301">
        <f t="shared" ref="H118" si="186">SUM(H116:H117)</f>
        <v>1.7677856129432863</v>
      </c>
      <c r="I118" s="301">
        <f t="shared" ref="I118" si="187">SUM(I116:I117)</f>
        <v>0.47859344503578527</v>
      </c>
      <c r="J118" s="301">
        <f t="shared" si="180"/>
        <v>14.308999999999985</v>
      </c>
      <c r="K118" s="301"/>
      <c r="L118" s="301">
        <f>SUM(L116:L117)</f>
        <v>10.843089625878477</v>
      </c>
      <c r="M118" s="301">
        <f t="shared" ref="M118" si="188">SUM(M116:M117)</f>
        <v>1.1839908618547277</v>
      </c>
      <c r="N118" s="301">
        <f t="shared" ref="N118" si="189">SUM(N116:N117)</f>
        <v>0.39391951226679361</v>
      </c>
      <c r="O118" s="301">
        <f t="shared" si="181"/>
        <v>12.420999999999998</v>
      </c>
      <c r="P118" s="301"/>
      <c r="Q118" s="301">
        <f>SUM(Q116:Q117)</f>
        <v>11.709506950476761</v>
      </c>
      <c r="R118" s="301">
        <f t="shared" ref="R118" si="190">SUM(R116:R117)</f>
        <v>1.2733933957562775</v>
      </c>
      <c r="S118" s="301">
        <f t="shared" ref="S118" si="191">SUM(S116:S117)</f>
        <v>0.43409965376696935</v>
      </c>
      <c r="T118" s="301">
        <f t="shared" si="182"/>
        <v>13.417000000000009</v>
      </c>
      <c r="U118" s="301"/>
      <c r="V118" s="301">
        <f>SUM(V116:V117)</f>
        <v>12.756673676230267</v>
      </c>
      <c r="W118" s="301">
        <f t="shared" ref="W118" si="192">SUM(W116:W117)</f>
        <v>1.3629610377484731</v>
      </c>
      <c r="X118" s="301">
        <f t="shared" ref="X118" si="193">SUM(X116:X117)</f>
        <v>0.48036528602122613</v>
      </c>
      <c r="Y118" s="301">
        <f t="shared" si="183"/>
        <v>14.599999999999966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6.5932318770605765</v>
      </c>
      <c r="C125" s="300">
        <v>2.5886610105280239</v>
      </c>
      <c r="D125" s="300">
        <v>0</v>
      </c>
      <c r="E125" s="300">
        <f>SUM(B125:D125)</f>
        <v>9.1818928875885995</v>
      </c>
      <c r="F125" s="300"/>
      <c r="G125" s="300">
        <v>7.5556342868251072</v>
      </c>
      <c r="H125" s="300">
        <v>2.7772586677822222</v>
      </c>
      <c r="I125" s="300">
        <v>0.47406449005270146</v>
      </c>
      <c r="J125" s="300">
        <f>SUM(G125:I125)</f>
        <v>10.80695744466003</v>
      </c>
      <c r="K125" s="300"/>
      <c r="L125" s="300">
        <v>7.9067740088235023</v>
      </c>
      <c r="M125" s="300">
        <v>2.7148186046985323</v>
      </c>
      <c r="N125" s="300">
        <v>0.4659299664733208</v>
      </c>
      <c r="O125" s="300">
        <f>SUM(L125:N125)</f>
        <v>11.087522579995355</v>
      </c>
      <c r="P125" s="300"/>
      <c r="Q125" s="300">
        <v>7.9220124355006316</v>
      </c>
      <c r="R125" s="300">
        <v>2.6908596729330925</v>
      </c>
      <c r="S125" s="300">
        <v>0.48807516312045335</v>
      </c>
      <c r="T125" s="300">
        <f>SUM(Q125:S125)</f>
        <v>11.100947271554176</v>
      </c>
      <c r="U125" s="300"/>
      <c r="V125" s="300">
        <v>7.6482307575083794</v>
      </c>
      <c r="W125" s="300">
        <v>2.5741907679653373</v>
      </c>
      <c r="X125" s="300">
        <v>0.47977831320167891</v>
      </c>
      <c r="Y125" s="300">
        <f>SUM(V125:X125)</f>
        <v>10.702199838675396</v>
      </c>
    </row>
    <row r="126" spans="1:25" x14ac:dyDescent="0.2">
      <c r="A126" s="260" t="s">
        <v>364</v>
      </c>
      <c r="B126" s="300">
        <v>8.0366806800491783</v>
      </c>
      <c r="C126" s="300">
        <v>0.44919082310056713</v>
      </c>
      <c r="D126" s="300">
        <v>0.53323560926167313</v>
      </c>
      <c r="E126" s="300">
        <f t="shared" ref="E126:E127" si="194">SUM(B126:D126)</f>
        <v>9.0191071124114188</v>
      </c>
      <c r="F126" s="300"/>
      <c r="G126" s="300">
        <v>10.921075507926435</v>
      </c>
      <c r="H126" s="300">
        <v>0.41272313757610002</v>
      </c>
      <c r="I126" s="300">
        <v>0.75924390983740475</v>
      </c>
      <c r="J126" s="300">
        <f t="shared" ref="J126:J127" si="195">SUM(G126:I126)</f>
        <v>12.09304255533994</v>
      </c>
      <c r="K126" s="300"/>
      <c r="L126" s="300">
        <v>9.7083698791487993</v>
      </c>
      <c r="M126" s="300">
        <v>0.36308024054560595</v>
      </c>
      <c r="N126" s="300">
        <v>0.45902730031025485</v>
      </c>
      <c r="O126" s="300">
        <f t="shared" ref="O126:O127" si="196">SUM(L126:N126)</f>
        <v>10.530477420004662</v>
      </c>
      <c r="P126" s="300"/>
      <c r="Q126" s="300">
        <v>9.7686402104220207</v>
      </c>
      <c r="R126" s="300">
        <v>0.38033026862336411</v>
      </c>
      <c r="S126" s="300">
        <v>0.48508224940044409</v>
      </c>
      <c r="T126" s="300">
        <f t="shared" ref="T126:T127" si="197">SUM(Q126:S126)</f>
        <v>10.634052728445829</v>
      </c>
      <c r="U126" s="300"/>
      <c r="V126" s="300">
        <v>9.4613384718885634</v>
      </c>
      <c r="W126" s="300">
        <v>0.39350540753213353</v>
      </c>
      <c r="X126" s="300">
        <v>0.48895628190389751</v>
      </c>
      <c r="Y126" s="300">
        <f t="shared" ref="Y126:Y127" si="198">SUM(V126:X126)</f>
        <v>10.343800161324594</v>
      </c>
    </row>
    <row r="127" spans="1:25" x14ac:dyDescent="0.2">
      <c r="A127" s="264" t="s">
        <v>363</v>
      </c>
      <c r="B127" s="301">
        <f>SUM(B125:B126)</f>
        <v>14.629912557109755</v>
      </c>
      <c r="C127" s="301">
        <f t="shared" ref="C127" si="199">SUM(C125:C126)</f>
        <v>3.0378518336285909</v>
      </c>
      <c r="D127" s="301">
        <f t="shared" ref="D127" si="200">SUM(D125:D126)</f>
        <v>0.53323560926167313</v>
      </c>
      <c r="E127" s="301">
        <f t="shared" si="194"/>
        <v>18.201000000000018</v>
      </c>
      <c r="F127" s="301"/>
      <c r="G127" s="301">
        <f>SUM(G125:G126)</f>
        <v>18.476709794751542</v>
      </c>
      <c r="H127" s="301">
        <f t="shared" ref="H127" si="201">SUM(H125:H126)</f>
        <v>3.1899818053583222</v>
      </c>
      <c r="I127" s="301">
        <f t="shared" ref="I127" si="202">SUM(I125:I126)</f>
        <v>1.2333083998901062</v>
      </c>
      <c r="J127" s="301">
        <f t="shared" si="195"/>
        <v>22.89999999999997</v>
      </c>
      <c r="K127" s="301"/>
      <c r="L127" s="301">
        <f>SUM(L125:L126)</f>
        <v>17.615143887972302</v>
      </c>
      <c r="M127" s="301">
        <f t="shared" ref="M127" si="203">SUM(M125:M126)</f>
        <v>3.077898845244138</v>
      </c>
      <c r="N127" s="301">
        <f t="shared" ref="N127" si="204">SUM(N125:N126)</f>
        <v>0.9249572667835757</v>
      </c>
      <c r="O127" s="301">
        <f t="shared" si="196"/>
        <v>21.618000000000016</v>
      </c>
      <c r="P127" s="301"/>
      <c r="Q127" s="301">
        <f>SUM(Q125:Q126)</f>
        <v>17.690652645922654</v>
      </c>
      <c r="R127" s="301">
        <f t="shared" ref="R127" si="205">SUM(R125:R126)</f>
        <v>3.0711899415564567</v>
      </c>
      <c r="S127" s="301">
        <f t="shared" ref="S127" si="206">SUM(S125:S126)</f>
        <v>0.97315741252089749</v>
      </c>
      <c r="T127" s="301">
        <f t="shared" si="197"/>
        <v>21.73500000000001</v>
      </c>
      <c r="U127" s="301"/>
      <c r="V127" s="301">
        <f>SUM(V125:V126)</f>
        <v>17.109569229396943</v>
      </c>
      <c r="W127" s="301">
        <f t="shared" ref="W127" si="207">SUM(W125:W126)</f>
        <v>2.9676961754974709</v>
      </c>
      <c r="X127" s="301">
        <f t="shared" ref="X127" si="208">SUM(X125:X126)</f>
        <v>0.96873459510557636</v>
      </c>
      <c r="Y127" s="301">
        <f t="shared" si="198"/>
        <v>21.045999999999989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2.4597677038773469</v>
      </c>
      <c r="C134" s="300">
        <v>1.4467078199379304</v>
      </c>
      <c r="D134" s="300">
        <v>0.30637435873200602</v>
      </c>
      <c r="E134" s="300">
        <f>SUM(B134:D134)</f>
        <v>4.2128498825472835</v>
      </c>
      <c r="F134" s="300"/>
      <c r="G134" s="300">
        <v>2.6835584303294682</v>
      </c>
      <c r="H134" s="300">
        <v>1.3580351022602088</v>
      </c>
      <c r="I134" s="300">
        <v>0.40154152210043448</v>
      </c>
      <c r="J134" s="300">
        <f>SUM(G134:I134)</f>
        <v>4.4431350546901118</v>
      </c>
      <c r="K134" s="300"/>
      <c r="L134" s="300">
        <v>2.5627131658846682</v>
      </c>
      <c r="M134" s="300">
        <v>1.0951079827431365</v>
      </c>
      <c r="N134" s="300">
        <v>0.26846264597464181</v>
      </c>
      <c r="O134" s="300">
        <f>SUM(L134:N134)</f>
        <v>3.9262837946024463</v>
      </c>
      <c r="P134" s="300"/>
      <c r="Q134" s="300">
        <v>2.6960118044464987</v>
      </c>
      <c r="R134" s="300">
        <v>1.0640004846582882</v>
      </c>
      <c r="S134" s="300">
        <v>0.27655009952152004</v>
      </c>
      <c r="T134" s="300">
        <f>SUM(Q134:S134)</f>
        <v>4.0365623886263071</v>
      </c>
      <c r="U134" s="300"/>
      <c r="V134" s="300">
        <v>3.2394894432896342</v>
      </c>
      <c r="W134" s="300">
        <v>1.0930354597248129</v>
      </c>
      <c r="X134" s="300">
        <v>0.31259582243049916</v>
      </c>
      <c r="Y134" s="300">
        <f>SUM(V134:X134)</f>
        <v>4.6451207254449454</v>
      </c>
    </row>
    <row r="135" spans="1:25" x14ac:dyDescent="0.2">
      <c r="A135" s="260" t="s">
        <v>364</v>
      </c>
      <c r="B135" s="300">
        <v>3.0448482523661657</v>
      </c>
      <c r="C135" s="300">
        <v>0.23943088651261879</v>
      </c>
      <c r="D135" s="300">
        <v>0.94787097857393365</v>
      </c>
      <c r="E135" s="300">
        <f t="shared" ref="E135:E136" si="209">SUM(B135:D135)</f>
        <v>4.2321501174527185</v>
      </c>
      <c r="F135" s="300"/>
      <c r="G135" s="300">
        <v>2.4692059108374291</v>
      </c>
      <c r="H135" s="300">
        <v>0.77535655282997673</v>
      </c>
      <c r="I135" s="300">
        <v>0.30330248164248064</v>
      </c>
      <c r="J135" s="300">
        <f t="shared" ref="J135:J136" si="210">SUM(G135:I135)</f>
        <v>3.5478649453098865</v>
      </c>
      <c r="K135" s="300"/>
      <c r="L135" s="300">
        <v>3.0452983522488188</v>
      </c>
      <c r="M135" s="300">
        <v>0.27859862421947218</v>
      </c>
      <c r="N135" s="300">
        <v>0.66981922892925461</v>
      </c>
      <c r="O135" s="300">
        <f t="shared" ref="O135:O136" si="211">SUM(L135:N135)</f>
        <v>3.9937162053975457</v>
      </c>
      <c r="P135" s="300"/>
      <c r="Q135" s="300">
        <v>3.0912843270870232</v>
      </c>
      <c r="R135" s="300">
        <v>0.28358341842955281</v>
      </c>
      <c r="S135" s="300">
        <v>0.71556986585712457</v>
      </c>
      <c r="T135" s="300">
        <f t="shared" ref="T135:T136" si="212">SUM(Q135:S135)</f>
        <v>4.0904376113737007</v>
      </c>
      <c r="U135" s="300"/>
      <c r="V135" s="300">
        <v>3.4676717946285112</v>
      </c>
      <c r="W135" s="300">
        <v>0.32393494541006801</v>
      </c>
      <c r="X135" s="300">
        <v>0.87227253451648412</v>
      </c>
      <c r="Y135" s="300">
        <f t="shared" ref="Y135:Y136" si="213">SUM(V135:X135)</f>
        <v>4.6638792745550628</v>
      </c>
    </row>
    <row r="136" spans="1:25" x14ac:dyDescent="0.2">
      <c r="A136" s="264" t="s">
        <v>363</v>
      </c>
      <c r="B136" s="301">
        <f>SUM(B134:B135)</f>
        <v>5.5046159562435122</v>
      </c>
      <c r="C136" s="301">
        <f t="shared" ref="C136" si="214">SUM(C134:C135)</f>
        <v>1.6861387064505493</v>
      </c>
      <c r="D136" s="301">
        <f t="shared" ref="D136" si="215">SUM(D134:D135)</f>
        <v>1.2542453373059397</v>
      </c>
      <c r="E136" s="301">
        <f t="shared" si="209"/>
        <v>8.4450000000000003</v>
      </c>
      <c r="F136" s="301"/>
      <c r="G136" s="301">
        <f>SUM(G134:G135)</f>
        <v>5.1527643411668969</v>
      </c>
      <c r="H136" s="301">
        <f t="shared" ref="H136" si="216">SUM(H134:H135)</f>
        <v>2.1333916550901857</v>
      </c>
      <c r="I136" s="301">
        <f t="shared" ref="I136" si="217">SUM(I134:I135)</f>
        <v>0.70484400374291512</v>
      </c>
      <c r="J136" s="301">
        <f t="shared" si="210"/>
        <v>7.9909999999999979</v>
      </c>
      <c r="K136" s="301"/>
      <c r="L136" s="301">
        <f>SUM(L134:L135)</f>
        <v>5.6080115181334875</v>
      </c>
      <c r="M136" s="301">
        <f t="shared" ref="M136" si="218">SUM(M134:M135)</f>
        <v>1.3737066069626087</v>
      </c>
      <c r="N136" s="301">
        <f t="shared" ref="N136" si="219">SUM(N134:N135)</f>
        <v>0.93828187490389636</v>
      </c>
      <c r="O136" s="301">
        <f t="shared" si="211"/>
        <v>7.9199999999999928</v>
      </c>
      <c r="P136" s="301"/>
      <c r="Q136" s="301">
        <f>SUM(Q134:Q135)</f>
        <v>5.7872961315335214</v>
      </c>
      <c r="R136" s="301">
        <f t="shared" ref="R136" si="220">SUM(R134:R135)</f>
        <v>1.3475839030878412</v>
      </c>
      <c r="S136" s="301">
        <f t="shared" ref="S136" si="221">SUM(S134:S135)</f>
        <v>0.99211996537864455</v>
      </c>
      <c r="T136" s="301">
        <f t="shared" si="212"/>
        <v>8.1270000000000078</v>
      </c>
      <c r="U136" s="301"/>
      <c r="V136" s="301">
        <f>SUM(V134:V135)</f>
        <v>6.7071612379181449</v>
      </c>
      <c r="W136" s="301">
        <f t="shared" ref="W136" si="222">SUM(W134:W135)</f>
        <v>1.4169704051348808</v>
      </c>
      <c r="X136" s="301">
        <f t="shared" ref="X136" si="223">SUM(X134:X135)</f>
        <v>1.1848683569469833</v>
      </c>
      <c r="Y136" s="301">
        <f t="shared" si="213"/>
        <v>9.3090000000000099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15.118918295313565</v>
      </c>
      <c r="C143" s="300">
        <v>5.1037254050129652</v>
      </c>
      <c r="D143" s="300">
        <v>2.5915923014406603</v>
      </c>
      <c r="E143" s="300">
        <f>SUM(B143:D143)</f>
        <v>22.814236001767188</v>
      </c>
      <c r="F143" s="300"/>
      <c r="G143" s="300">
        <v>15.793301666558033</v>
      </c>
      <c r="H143" s="300">
        <v>9.0487082361616515</v>
      </c>
      <c r="I143" s="300">
        <v>2.4707075565639482</v>
      </c>
      <c r="J143" s="300">
        <f>SUM(G143:I143)</f>
        <v>27.312717459283633</v>
      </c>
      <c r="K143" s="300"/>
      <c r="L143" s="300">
        <v>16.138693608600146</v>
      </c>
      <c r="M143" s="300">
        <v>8.1190806883388493</v>
      </c>
      <c r="N143" s="300">
        <v>3.2832089021388859</v>
      </c>
      <c r="O143" s="300">
        <f>SUM(L143:N143)</f>
        <v>27.540983199077882</v>
      </c>
      <c r="P143" s="300"/>
      <c r="Q143" s="300">
        <v>17.022238600296618</v>
      </c>
      <c r="R143" s="300">
        <v>8.5895667880924762</v>
      </c>
      <c r="S143" s="300">
        <v>3.5666174472841177</v>
      </c>
      <c r="T143" s="300">
        <f>SUM(Q143:S143)</f>
        <v>29.17842283567321</v>
      </c>
      <c r="U143" s="300"/>
      <c r="V143" s="300">
        <v>18.10028608776334</v>
      </c>
      <c r="W143" s="300">
        <v>9.2430524386497126</v>
      </c>
      <c r="X143" s="300">
        <v>3.9182127282532253</v>
      </c>
      <c r="Y143" s="300">
        <f>SUM(V143:X143)</f>
        <v>31.26155125466628</v>
      </c>
    </row>
    <row r="144" spans="1:25" x14ac:dyDescent="0.2">
      <c r="A144" s="260" t="s">
        <v>364</v>
      </c>
      <c r="B144" s="300">
        <v>22.064096720472612</v>
      </c>
      <c r="C144" s="300">
        <v>2.0711252940928149</v>
      </c>
      <c r="D144" s="300">
        <v>6.5095419836673329</v>
      </c>
      <c r="E144" s="300">
        <f t="shared" ref="E144:E145" si="224">SUM(B144:D144)</f>
        <v>30.644763998232762</v>
      </c>
      <c r="F144" s="300"/>
      <c r="G144" s="300">
        <v>24.849538427889616</v>
      </c>
      <c r="H144" s="300">
        <v>3.4662102418814107</v>
      </c>
      <c r="I144" s="300">
        <v>6.3025338709455045</v>
      </c>
      <c r="J144" s="300">
        <f t="shared" ref="J144:J145" si="225">SUM(G144:I144)</f>
        <v>34.618282540716528</v>
      </c>
      <c r="K144" s="300"/>
      <c r="L144" s="300">
        <v>26.659872603287969</v>
      </c>
      <c r="M144" s="300">
        <v>6.4292874837408496</v>
      </c>
      <c r="N144" s="300">
        <v>5.2868567138933615</v>
      </c>
      <c r="O144" s="300">
        <f t="shared" ref="O144:O145" si="226">SUM(L144:N144)</f>
        <v>38.37601680092218</v>
      </c>
      <c r="P144" s="300"/>
      <c r="Q144" s="300">
        <v>27.389820109099503</v>
      </c>
      <c r="R144" s="300">
        <v>6.8017340988844186</v>
      </c>
      <c r="S144" s="300">
        <v>5.5710229563429809</v>
      </c>
      <c r="T144" s="300">
        <f t="shared" ref="T144:T145" si="227">SUM(Q144:S144)</f>
        <v>39.762577164326899</v>
      </c>
      <c r="U144" s="300"/>
      <c r="V144" s="300">
        <v>28.326703574486402</v>
      </c>
      <c r="W144" s="300">
        <v>7.462380026877061</v>
      </c>
      <c r="X144" s="300">
        <v>5.8953651439701824</v>
      </c>
      <c r="Y144" s="300">
        <f t="shared" ref="Y144:Y145" si="228">SUM(V144:X144)</f>
        <v>41.684448745333647</v>
      </c>
    </row>
    <row r="145" spans="1:25" x14ac:dyDescent="0.2">
      <c r="A145" s="264" t="s">
        <v>363</v>
      </c>
      <c r="B145" s="301">
        <f>SUM(B143:B144)</f>
        <v>37.183015015786175</v>
      </c>
      <c r="C145" s="301">
        <f t="shared" ref="C145" si="229">SUM(C143:C144)</f>
        <v>7.1748506991057805</v>
      </c>
      <c r="D145" s="301">
        <f t="shared" ref="D145" si="230">SUM(D143:D144)</f>
        <v>9.1011342851079924</v>
      </c>
      <c r="E145" s="301">
        <f t="shared" si="224"/>
        <v>53.458999999999946</v>
      </c>
      <c r="F145" s="301"/>
      <c r="G145" s="301">
        <f>SUM(G143:G144)</f>
        <v>40.642840094447649</v>
      </c>
      <c r="H145" s="301">
        <f t="shared" ref="H145" si="231">SUM(H143:H144)</f>
        <v>12.514918478043063</v>
      </c>
      <c r="I145" s="301">
        <f t="shared" ref="I145" si="232">SUM(I143:I144)</f>
        <v>8.7732414275094524</v>
      </c>
      <c r="J145" s="301">
        <f t="shared" si="225"/>
        <v>61.931000000000168</v>
      </c>
      <c r="K145" s="301"/>
      <c r="L145" s="301">
        <f>SUM(L143:L144)</f>
        <v>42.798566211888115</v>
      </c>
      <c r="M145" s="301">
        <f t="shared" ref="M145" si="233">SUM(M143:M144)</f>
        <v>14.548368172079698</v>
      </c>
      <c r="N145" s="301">
        <f t="shared" ref="N145" si="234">SUM(N143:N144)</f>
        <v>8.570065616032247</v>
      </c>
      <c r="O145" s="301">
        <f t="shared" si="226"/>
        <v>65.917000000000058</v>
      </c>
      <c r="P145" s="301"/>
      <c r="Q145" s="301">
        <f>SUM(Q143:Q144)</f>
        <v>44.412058709396121</v>
      </c>
      <c r="R145" s="301">
        <f t="shared" ref="R145" si="235">SUM(R143:R144)</f>
        <v>15.391300886976895</v>
      </c>
      <c r="S145" s="301">
        <f t="shared" ref="S145" si="236">SUM(S143:S144)</f>
        <v>9.1376404036270991</v>
      </c>
      <c r="T145" s="301">
        <f t="shared" si="227"/>
        <v>68.941000000000116</v>
      </c>
      <c r="U145" s="301"/>
      <c r="V145" s="301">
        <f>SUM(V143:V144)</f>
        <v>46.426989662249738</v>
      </c>
      <c r="W145" s="301">
        <f t="shared" ref="W145" si="237">SUM(W143:W144)</f>
        <v>16.705432465526773</v>
      </c>
      <c r="X145" s="301">
        <f t="shared" ref="X145" si="238">SUM(X143:X144)</f>
        <v>9.8135778722234086</v>
      </c>
      <c r="Y145" s="301">
        <f t="shared" si="228"/>
        <v>72.945999999999913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11.225706028631981</v>
      </c>
      <c r="C152" s="300">
        <v>8.6150117851339072</v>
      </c>
      <c r="D152" s="300">
        <v>1.8251591485427976</v>
      </c>
      <c r="E152" s="300">
        <f>SUM(B152:D152)</f>
        <v>21.665876962308687</v>
      </c>
      <c r="F152" s="300"/>
      <c r="G152" s="300">
        <v>10.327262150415866</v>
      </c>
      <c r="H152" s="300">
        <v>8.6044201584068247</v>
      </c>
      <c r="I152" s="300">
        <v>1.7611853833436766</v>
      </c>
      <c r="J152" s="300">
        <f>SUM(G152:I152)</f>
        <v>20.692867692166367</v>
      </c>
      <c r="K152" s="300"/>
      <c r="L152" s="300">
        <v>9.8477067600938391</v>
      </c>
      <c r="M152" s="300">
        <v>7.6940936758028808</v>
      </c>
      <c r="N152" s="300">
        <v>1.5576055726688829</v>
      </c>
      <c r="O152" s="300">
        <f>SUM(L152:N152)</f>
        <v>19.099406008565602</v>
      </c>
      <c r="P152" s="300"/>
      <c r="Q152" s="300">
        <v>10.535287491402128</v>
      </c>
      <c r="R152" s="300">
        <v>7.9339900089479301</v>
      </c>
      <c r="S152" s="300">
        <v>1.6097121703399178</v>
      </c>
      <c r="T152" s="300">
        <f>SUM(Q152:S152)</f>
        <v>20.078989670689978</v>
      </c>
      <c r="U152" s="300"/>
      <c r="V152" s="300">
        <v>11.495663581121086</v>
      </c>
      <c r="W152" s="300">
        <v>8.1792146376184274</v>
      </c>
      <c r="X152" s="300">
        <v>1.7335908963728903</v>
      </c>
      <c r="Y152" s="300">
        <f>SUM(V152:X152)</f>
        <v>21.408469115112407</v>
      </c>
    </row>
    <row r="153" spans="1:25" x14ac:dyDescent="0.2">
      <c r="A153" s="260" t="s">
        <v>364</v>
      </c>
      <c r="B153" s="300">
        <v>23.411179581018736</v>
      </c>
      <c r="C153" s="300">
        <v>6.3635788528639514</v>
      </c>
      <c r="D153" s="300">
        <v>3.2573646038087478</v>
      </c>
      <c r="E153" s="300">
        <f t="shared" ref="E153:E154" si="239">SUM(B153:D153)</f>
        <v>33.032123037691434</v>
      </c>
      <c r="F153" s="300"/>
      <c r="G153" s="300">
        <v>21.837132384895092</v>
      </c>
      <c r="H153" s="300">
        <v>7.4125117625758721</v>
      </c>
      <c r="I153" s="300">
        <v>2.9424881603626143</v>
      </c>
      <c r="J153" s="300">
        <f t="shared" ref="J153:J154" si="240">SUM(G153:I153)</f>
        <v>32.192132307833575</v>
      </c>
      <c r="K153" s="300"/>
      <c r="L153" s="300">
        <v>19.697868246419311</v>
      </c>
      <c r="M153" s="300">
        <v>5.7483140730170019</v>
      </c>
      <c r="N153" s="300">
        <v>2.3814116719980905</v>
      </c>
      <c r="O153" s="300">
        <f t="shared" ref="O153:O154" si="241">SUM(L153:N153)</f>
        <v>27.827593991434405</v>
      </c>
      <c r="P153" s="300"/>
      <c r="Q153" s="300">
        <v>20.701039068459949</v>
      </c>
      <c r="R153" s="300">
        <v>6.0284529803955502</v>
      </c>
      <c r="S153" s="300">
        <v>2.463518280454486</v>
      </c>
      <c r="T153" s="300">
        <f t="shared" ref="T153:T154" si="242">SUM(Q153:S153)</f>
        <v>29.193010329309985</v>
      </c>
      <c r="U153" s="300"/>
      <c r="V153" s="300">
        <v>22.09573912989222</v>
      </c>
      <c r="W153" s="300">
        <v>6.3758037634803735</v>
      </c>
      <c r="X153" s="300">
        <v>2.6379879915150743</v>
      </c>
      <c r="Y153" s="300">
        <f t="shared" ref="Y153:Y154" si="243">SUM(V153:X153)</f>
        <v>31.109530884887668</v>
      </c>
    </row>
    <row r="154" spans="1:25" x14ac:dyDescent="0.2">
      <c r="A154" s="264" t="s">
        <v>363</v>
      </c>
      <c r="B154" s="301">
        <f>SUM(B152:B153)</f>
        <v>34.636885609650719</v>
      </c>
      <c r="C154" s="301">
        <f t="shared" ref="C154" si="244">SUM(C152:C153)</f>
        <v>14.978590637997858</v>
      </c>
      <c r="D154" s="301">
        <f t="shared" ref="D154" si="245">SUM(D152:D153)</f>
        <v>5.0825237523515456</v>
      </c>
      <c r="E154" s="301">
        <f t="shared" si="239"/>
        <v>54.698000000000121</v>
      </c>
      <c r="F154" s="301"/>
      <c r="G154" s="301">
        <f>SUM(G152:G153)</f>
        <v>32.164394535310961</v>
      </c>
      <c r="H154" s="301">
        <f t="shared" ref="H154" si="246">SUM(H152:H153)</f>
        <v>16.016931920982696</v>
      </c>
      <c r="I154" s="301">
        <f t="shared" ref="I154" si="247">SUM(I152:I153)</f>
        <v>4.7036735437062909</v>
      </c>
      <c r="J154" s="301">
        <f t="shared" si="240"/>
        <v>52.884999999999948</v>
      </c>
      <c r="K154" s="301"/>
      <c r="L154" s="301">
        <f>SUM(L152:L153)</f>
        <v>29.54557500651315</v>
      </c>
      <c r="M154" s="301">
        <f t="shared" ref="M154" si="248">SUM(M152:M153)</f>
        <v>13.442407748819882</v>
      </c>
      <c r="N154" s="301">
        <f t="shared" ref="N154" si="249">SUM(N152:N153)</f>
        <v>3.9390172446669736</v>
      </c>
      <c r="O154" s="301">
        <f t="shared" si="241"/>
        <v>46.927000000000007</v>
      </c>
      <c r="P154" s="301"/>
      <c r="Q154" s="301">
        <f>SUM(Q152:Q153)</f>
        <v>31.236326559862079</v>
      </c>
      <c r="R154" s="301">
        <f t="shared" ref="R154" si="250">SUM(R152:R153)</f>
        <v>13.962442989343479</v>
      </c>
      <c r="S154" s="301">
        <f t="shared" ref="S154" si="251">SUM(S152:S153)</f>
        <v>4.0732304507944033</v>
      </c>
      <c r="T154" s="301">
        <f t="shared" si="242"/>
        <v>49.271999999999963</v>
      </c>
      <c r="U154" s="301"/>
      <c r="V154" s="301">
        <f>SUM(V152:V153)</f>
        <v>33.591402711013302</v>
      </c>
      <c r="W154" s="301">
        <f t="shared" ref="W154" si="252">SUM(W152:W153)</f>
        <v>14.555018401098801</v>
      </c>
      <c r="X154" s="301">
        <f t="shared" ref="X154" si="253">SUM(X152:X153)</f>
        <v>4.3715788878879644</v>
      </c>
      <c r="Y154" s="301">
        <f t="shared" si="243"/>
        <v>52.518000000000065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4.5885619977381076</v>
      </c>
      <c r="C161" s="300">
        <v>4.437112731537578</v>
      </c>
      <c r="D161" s="300">
        <v>0.38254351434637734</v>
      </c>
      <c r="E161" s="300">
        <f>SUM(B161:D161)</f>
        <v>9.4082182436220627</v>
      </c>
      <c r="F161" s="300"/>
      <c r="G161" s="300">
        <v>4.6723754896779734</v>
      </c>
      <c r="H161" s="300">
        <v>4.1044181732027019</v>
      </c>
      <c r="I161" s="300">
        <v>5.0785601313347785E-2</v>
      </c>
      <c r="J161" s="300">
        <f>SUM(G161:I161)</f>
        <v>8.8275792641940214</v>
      </c>
      <c r="K161" s="300"/>
      <c r="L161" s="300">
        <v>4.7397154756447009</v>
      </c>
      <c r="M161" s="300">
        <v>4.0863574767286455</v>
      </c>
      <c r="N161" s="300">
        <v>0.37823887820318131</v>
      </c>
      <c r="O161" s="300">
        <f>SUM(L161:N161)</f>
        <v>9.2043118305765272</v>
      </c>
      <c r="P161" s="300"/>
      <c r="Q161" s="300">
        <v>4.6491798910225972</v>
      </c>
      <c r="R161" s="300">
        <v>4.0165118847536325</v>
      </c>
      <c r="S161" s="300">
        <v>0.37138536952909207</v>
      </c>
      <c r="T161" s="300">
        <f>SUM(Q161:S161)</f>
        <v>9.0370771453053216</v>
      </c>
      <c r="U161" s="300"/>
      <c r="V161" s="300">
        <v>4.7917977261253464</v>
      </c>
      <c r="W161" s="300">
        <v>4.1415340862322809</v>
      </c>
      <c r="X161" s="300">
        <v>0.38598855447956287</v>
      </c>
      <c r="Y161" s="300">
        <f>SUM(V161:X161)</f>
        <v>9.3193203668371893</v>
      </c>
    </row>
    <row r="162" spans="1:25" x14ac:dyDescent="0.2">
      <c r="A162" s="260" t="s">
        <v>364</v>
      </c>
      <c r="B162" s="300">
        <v>5.1022308644860583</v>
      </c>
      <c r="C162" s="300">
        <v>0.76199201643581038</v>
      </c>
      <c r="D162" s="300">
        <v>0.38955887545607976</v>
      </c>
      <c r="E162" s="300">
        <f t="shared" ref="E162:E163" si="254">SUM(B162:D162)</f>
        <v>6.2537817563779488</v>
      </c>
      <c r="F162" s="300"/>
      <c r="G162" s="300">
        <v>5.2064757385802665</v>
      </c>
      <c r="H162" s="300">
        <v>0.71440415890466558</v>
      </c>
      <c r="I162" s="300">
        <v>0.26154083832106562</v>
      </c>
      <c r="J162" s="300">
        <f t="shared" ref="J162:J163" si="255">SUM(G162:I162)</f>
        <v>6.1824207358059979</v>
      </c>
      <c r="K162" s="300"/>
      <c r="L162" s="300">
        <v>5.2947453417524111</v>
      </c>
      <c r="M162" s="300">
        <v>0.72583132315163723</v>
      </c>
      <c r="N162" s="300">
        <v>0.45111150451947207</v>
      </c>
      <c r="O162" s="300">
        <f t="shared" ref="O162:O163" si="256">SUM(L162:N162)</f>
        <v>6.4716881694235209</v>
      </c>
      <c r="P162" s="300"/>
      <c r="Q162" s="300">
        <v>5.0886956778592758</v>
      </c>
      <c r="R162" s="300">
        <v>0.75032973425739136</v>
      </c>
      <c r="S162" s="300">
        <v>0.44289744257803226</v>
      </c>
      <c r="T162" s="300">
        <f t="shared" ref="T162:T163" si="257">SUM(Q162:S162)</f>
        <v>6.2819228546946997</v>
      </c>
      <c r="U162" s="300"/>
      <c r="V162" s="300">
        <v>5.0312535885740086</v>
      </c>
      <c r="W162" s="300">
        <v>0.85308632938106055</v>
      </c>
      <c r="X162" s="300">
        <v>0.46133971520773781</v>
      </c>
      <c r="Y162" s="300">
        <f t="shared" ref="Y162:Y163" si="258">SUM(V162:X162)</f>
        <v>6.3456796331628071</v>
      </c>
    </row>
    <row r="163" spans="1:25" x14ac:dyDescent="0.2">
      <c r="A163" s="264" t="s">
        <v>363</v>
      </c>
      <c r="B163" s="301">
        <f>SUM(B161:B162)</f>
        <v>9.6907928622241659</v>
      </c>
      <c r="C163" s="301">
        <f t="shared" ref="C163" si="259">SUM(C161:C162)</f>
        <v>5.1991047479733883</v>
      </c>
      <c r="D163" s="301">
        <f t="shared" ref="D163" si="260">SUM(D161:D162)</f>
        <v>0.77210238980245705</v>
      </c>
      <c r="E163" s="301">
        <f t="shared" si="254"/>
        <v>15.662000000000011</v>
      </c>
      <c r="F163" s="301"/>
      <c r="G163" s="301">
        <f>SUM(G161:G162)</f>
        <v>9.8788512282582399</v>
      </c>
      <c r="H163" s="301">
        <f t="shared" ref="H163" si="261">SUM(H161:H162)</f>
        <v>4.8188223321073673</v>
      </c>
      <c r="I163" s="301">
        <f t="shared" ref="I163" si="262">SUM(I161:I162)</f>
        <v>0.31232643963441342</v>
      </c>
      <c r="J163" s="301">
        <f t="shared" si="255"/>
        <v>15.010000000000021</v>
      </c>
      <c r="K163" s="301"/>
      <c r="L163" s="301">
        <f>SUM(L161:L162)</f>
        <v>10.034460817397111</v>
      </c>
      <c r="M163" s="301">
        <f t="shared" ref="M163" si="263">SUM(M161:M162)</f>
        <v>4.8121887998802828</v>
      </c>
      <c r="N163" s="301">
        <f t="shared" ref="N163" si="264">SUM(N161:N162)</f>
        <v>0.82935038272265338</v>
      </c>
      <c r="O163" s="301">
        <f t="shared" si="256"/>
        <v>15.676000000000046</v>
      </c>
      <c r="P163" s="301"/>
      <c r="Q163" s="301">
        <f>SUM(Q161:Q162)</f>
        <v>9.7378755688818721</v>
      </c>
      <c r="R163" s="301">
        <f t="shared" ref="R163" si="265">SUM(R161:R162)</f>
        <v>4.7668416190110241</v>
      </c>
      <c r="S163" s="301">
        <f t="shared" ref="S163" si="266">SUM(S161:S162)</f>
        <v>0.81428281210712439</v>
      </c>
      <c r="T163" s="301">
        <f t="shared" si="257"/>
        <v>15.319000000000022</v>
      </c>
      <c r="U163" s="301"/>
      <c r="V163" s="301">
        <f>SUM(V161:V162)</f>
        <v>9.8230513146993559</v>
      </c>
      <c r="W163" s="301">
        <f t="shared" ref="W163" si="267">SUM(W161:W162)</f>
        <v>4.9946204156133414</v>
      </c>
      <c r="X163" s="301">
        <f t="shared" ref="X163" si="268">SUM(X161:X162)</f>
        <v>0.84732826968730068</v>
      </c>
      <c r="Y163" s="301">
        <f t="shared" si="258"/>
        <v>15.664999999999997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11.992387216340383</v>
      </c>
      <c r="C170" s="300">
        <v>13.19010563336176</v>
      </c>
      <c r="D170" s="300">
        <v>1.8342019544132884</v>
      </c>
      <c r="E170" s="300">
        <f>SUM(B170:D170)</f>
        <v>27.016694804115431</v>
      </c>
      <c r="F170" s="300"/>
      <c r="G170" s="300">
        <v>10.6611222578731</v>
      </c>
      <c r="H170" s="300">
        <v>11.801474883230767</v>
      </c>
      <c r="I170" s="300">
        <v>1.1105834688745366</v>
      </c>
      <c r="J170" s="300">
        <f>SUM(G170:I170)</f>
        <v>23.573180609978404</v>
      </c>
      <c r="K170" s="300"/>
      <c r="L170" s="300">
        <v>10.692822705931395</v>
      </c>
      <c r="M170" s="300">
        <v>12.002573183377821</v>
      </c>
      <c r="N170" s="300">
        <v>1.7878548762511481</v>
      </c>
      <c r="O170" s="300">
        <f>SUM(L170:N170)</f>
        <v>24.483250765560367</v>
      </c>
      <c r="P170" s="300"/>
      <c r="Q170" s="300">
        <v>11.832915454330816</v>
      </c>
      <c r="R170" s="300">
        <v>12.713836488992172</v>
      </c>
      <c r="S170" s="300">
        <v>1.9569730965225336</v>
      </c>
      <c r="T170" s="300">
        <f>SUM(Q170:S170)</f>
        <v>26.50372503984552</v>
      </c>
      <c r="U170" s="300"/>
      <c r="V170" s="300">
        <v>13.58129650975979</v>
      </c>
      <c r="W170" s="300">
        <v>13.339205878585465</v>
      </c>
      <c r="X170" s="300">
        <v>2.1496291646886703</v>
      </c>
      <c r="Y170" s="300">
        <f>SUM(V170:X170)</f>
        <v>29.070131553033924</v>
      </c>
    </row>
    <row r="171" spans="1:25" x14ac:dyDescent="0.2">
      <c r="A171" s="260" t="s">
        <v>364</v>
      </c>
      <c r="B171" s="300">
        <v>7.3052519300204768</v>
      </c>
      <c r="C171" s="300">
        <v>2.7535386724946243</v>
      </c>
      <c r="D171" s="300">
        <v>1.3215145933695143</v>
      </c>
      <c r="E171" s="300">
        <f t="shared" ref="E171" si="269">SUM(B171:D171)</f>
        <v>11.380305195884615</v>
      </c>
      <c r="F171" s="300"/>
      <c r="G171" s="300">
        <v>7.0730833580387742</v>
      </c>
      <c r="H171" s="300">
        <v>2.2406708682937242</v>
      </c>
      <c r="I171" s="300">
        <v>1.5420651636890774</v>
      </c>
      <c r="J171" s="300">
        <f t="shared" ref="J171:J172" si="270">SUM(G171:I171)</f>
        <v>10.855819390021576</v>
      </c>
      <c r="K171" s="300"/>
      <c r="L171" s="300">
        <v>6.9719432815787918</v>
      </c>
      <c r="M171" s="300">
        <v>2.5811651114805843</v>
      </c>
      <c r="N171" s="300">
        <v>1.4086408413802101</v>
      </c>
      <c r="O171" s="300">
        <f t="shared" ref="O171:O172" si="271">SUM(L171:N171)</f>
        <v>10.961749234439585</v>
      </c>
      <c r="P171" s="300"/>
      <c r="Q171" s="300">
        <v>7.4489559506215448</v>
      </c>
      <c r="R171" s="300">
        <v>2.8317594185620347</v>
      </c>
      <c r="S171" s="300">
        <v>1.5545595909708456</v>
      </c>
      <c r="T171" s="300">
        <f t="shared" ref="T171:T172" si="272">SUM(Q171:S171)</f>
        <v>11.835274960154424</v>
      </c>
      <c r="U171" s="300"/>
      <c r="V171" s="300">
        <v>7.9640430137588742</v>
      </c>
      <c r="W171" s="300">
        <v>3.173337070445243</v>
      </c>
      <c r="X171" s="300">
        <v>1.7574883627618854</v>
      </c>
      <c r="Y171" s="300">
        <f t="shared" ref="Y171:Y172" si="273">SUM(V171:X171)</f>
        <v>12.894868446966003</v>
      </c>
    </row>
    <row r="172" spans="1:25" x14ac:dyDescent="0.2">
      <c r="A172" s="264" t="s">
        <v>363</v>
      </c>
      <c r="B172" s="301">
        <f>SUM(B170:B171)</f>
        <v>19.297639146360858</v>
      </c>
      <c r="C172" s="301">
        <f t="shared" ref="C172" si="274">SUM(C170:C171)</f>
        <v>15.943644305856385</v>
      </c>
      <c r="D172" s="301">
        <f t="shared" ref="D172" si="275">SUM(D170:D171)</f>
        <v>3.1557165477828026</v>
      </c>
      <c r="E172" s="301">
        <f>SUM(B172:D172)</f>
        <v>38.397000000000048</v>
      </c>
      <c r="F172" s="301"/>
      <c r="G172" s="301">
        <f>SUM(G170:G171)</f>
        <v>17.734205615911875</v>
      </c>
      <c r="H172" s="301">
        <f t="shared" ref="H172" si="276">SUM(H170:H171)</f>
        <v>14.042145751524492</v>
      </c>
      <c r="I172" s="301">
        <f t="shared" ref="I172" si="277">SUM(I170:I171)</f>
        <v>2.6526486325636141</v>
      </c>
      <c r="J172" s="301">
        <f t="shared" si="270"/>
        <v>34.428999999999981</v>
      </c>
      <c r="K172" s="301"/>
      <c r="L172" s="301">
        <f>SUM(L170:L171)</f>
        <v>17.664765987510187</v>
      </c>
      <c r="M172" s="301">
        <f t="shared" ref="M172" si="278">SUM(M170:M171)</f>
        <v>14.583738294858406</v>
      </c>
      <c r="N172" s="301">
        <f t="shared" ref="N172" si="279">SUM(N170:N171)</f>
        <v>3.1964957176313584</v>
      </c>
      <c r="O172" s="301">
        <f t="shared" si="271"/>
        <v>35.444999999999951</v>
      </c>
      <c r="P172" s="301"/>
      <c r="Q172" s="301">
        <f>SUM(Q170:Q171)</f>
        <v>19.281871404952362</v>
      </c>
      <c r="R172" s="301">
        <f t="shared" ref="R172" si="280">SUM(R170:R171)</f>
        <v>15.545595907554207</v>
      </c>
      <c r="S172" s="301">
        <f t="shared" ref="S172" si="281">SUM(S170:S171)</f>
        <v>3.5115326874933794</v>
      </c>
      <c r="T172" s="301">
        <f t="shared" si="272"/>
        <v>38.338999999999949</v>
      </c>
      <c r="U172" s="301"/>
      <c r="V172" s="301">
        <f>SUM(V170:V171)</f>
        <v>21.545339523518663</v>
      </c>
      <c r="W172" s="301">
        <f t="shared" ref="W172" si="282">SUM(W170:W171)</f>
        <v>16.51254294903071</v>
      </c>
      <c r="X172" s="301">
        <f t="shared" ref="X172" si="283">SUM(X170:X171)</f>
        <v>3.9071175274505556</v>
      </c>
      <c r="Y172" s="301">
        <f t="shared" si="273"/>
        <v>41.964999999999932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23.130816035939812</v>
      </c>
      <c r="C179" s="300">
        <v>21.076783231971888</v>
      </c>
      <c r="D179" s="300">
        <v>2.5572671492346335</v>
      </c>
      <c r="E179" s="300">
        <f>SUM(B179:D179)</f>
        <v>46.764866417146337</v>
      </c>
      <c r="F179" s="300"/>
      <c r="G179" s="300">
        <v>22.836088601986049</v>
      </c>
      <c r="H179" s="300">
        <v>22.018410345029871</v>
      </c>
      <c r="I179" s="300">
        <v>3.2376028154730565</v>
      </c>
      <c r="J179" s="300">
        <f>SUM(G179:I179)</f>
        <v>48.092101762488973</v>
      </c>
      <c r="K179" s="300"/>
      <c r="L179" s="300">
        <v>24.114873399324491</v>
      </c>
      <c r="M179" s="300">
        <v>21.94075806481143</v>
      </c>
      <c r="N179" s="300">
        <v>3.6405302594431577</v>
      </c>
      <c r="O179" s="300">
        <f>SUM(L179:N179)</f>
        <v>49.696161723579081</v>
      </c>
      <c r="P179" s="300"/>
      <c r="Q179" s="300">
        <v>27.334238254491588</v>
      </c>
      <c r="R179" s="300">
        <v>23.516194479344154</v>
      </c>
      <c r="S179" s="300">
        <v>4.2705700252458172</v>
      </c>
      <c r="T179" s="300">
        <f>SUM(Q179:S179)</f>
        <v>55.121002759081563</v>
      </c>
      <c r="U179" s="300"/>
      <c r="V179" s="300">
        <v>32.298109507530668</v>
      </c>
      <c r="W179" s="300">
        <v>24.58810934065643</v>
      </c>
      <c r="X179" s="300">
        <v>5.2209990899625831</v>
      </c>
      <c r="Y179" s="300">
        <f>SUM(V179:X179)</f>
        <v>62.107217938149681</v>
      </c>
    </row>
    <row r="180" spans="1:25" x14ac:dyDescent="0.2">
      <c r="A180" s="260" t="s">
        <v>364</v>
      </c>
      <c r="B180" s="300">
        <v>8.8886688513908165</v>
      </c>
      <c r="C180" s="300">
        <v>3.2106105175767983</v>
      </c>
      <c r="D180" s="300">
        <v>2.033854213886042</v>
      </c>
      <c r="E180" s="300">
        <f t="shared" ref="E180:E181" si="284">SUM(B180:D180)</f>
        <v>14.133133582853656</v>
      </c>
      <c r="F180" s="300"/>
      <c r="G180" s="300">
        <v>9.279496553972189</v>
      </c>
      <c r="H180" s="300">
        <v>3.3953561765466342</v>
      </c>
      <c r="I180" s="300">
        <v>1.1990455069921699</v>
      </c>
      <c r="J180" s="300">
        <f t="shared" ref="J180:J181" si="285">SUM(G180:I180)</f>
        <v>13.873898237510993</v>
      </c>
      <c r="K180" s="300"/>
      <c r="L180" s="300">
        <v>9.4495209868630958</v>
      </c>
      <c r="M180" s="300">
        <v>3.1359237449820303</v>
      </c>
      <c r="N180" s="300">
        <v>1.1843935445757716</v>
      </c>
      <c r="O180" s="300">
        <f t="shared" ref="O180:O181" si="286">SUM(L180:N180)</f>
        <v>13.769838276420897</v>
      </c>
      <c r="P180" s="300"/>
      <c r="Q180" s="300">
        <v>10.44572177824422</v>
      </c>
      <c r="R180" s="300">
        <v>3.5578010960003477</v>
      </c>
      <c r="S180" s="300">
        <v>1.2354743666738768</v>
      </c>
      <c r="T180" s="300">
        <f t="shared" ref="T180:T181" si="287">SUM(Q180:S180)</f>
        <v>15.238997240918444</v>
      </c>
      <c r="U180" s="300"/>
      <c r="V180" s="300">
        <v>11.756344434468847</v>
      </c>
      <c r="W180" s="300">
        <v>4.1684788533369703</v>
      </c>
      <c r="X180" s="300">
        <v>1.2349587740443946</v>
      </c>
      <c r="Y180" s="300">
        <f t="shared" ref="Y180:Y181" si="288">SUM(V180:X180)</f>
        <v>17.159782061850212</v>
      </c>
    </row>
    <row r="181" spans="1:25" x14ac:dyDescent="0.2">
      <c r="A181" s="264" t="s">
        <v>363</v>
      </c>
      <c r="B181" s="301">
        <f>SUM(B179:B180)</f>
        <v>32.019484887330627</v>
      </c>
      <c r="C181" s="301">
        <f t="shared" ref="C181" si="289">SUM(C179:C180)</f>
        <v>24.287393749548684</v>
      </c>
      <c r="D181" s="301">
        <f t="shared" ref="D181" si="290">SUM(D179:D180)</f>
        <v>4.591121363120676</v>
      </c>
      <c r="E181" s="301">
        <f t="shared" si="284"/>
        <v>60.897999999999989</v>
      </c>
      <c r="F181" s="301"/>
      <c r="G181" s="301">
        <f>SUM(G179:G180)</f>
        <v>32.115585155958236</v>
      </c>
      <c r="H181" s="301">
        <f t="shared" ref="H181" si="291">SUM(H179:H180)</f>
        <v>25.413766521576505</v>
      </c>
      <c r="I181" s="301">
        <f t="shared" ref="I181" si="292">SUM(I179:I180)</f>
        <v>4.436648322465226</v>
      </c>
      <c r="J181" s="301">
        <f t="shared" si="285"/>
        <v>61.965999999999966</v>
      </c>
      <c r="K181" s="301"/>
      <c r="L181" s="301">
        <f>SUM(L179:L180)</f>
        <v>33.564394386187587</v>
      </c>
      <c r="M181" s="301">
        <f t="shared" ref="M181" si="293">SUM(M179:M180)</f>
        <v>25.07668180979346</v>
      </c>
      <c r="N181" s="301">
        <f t="shared" ref="N181" si="294">SUM(N179:N180)</f>
        <v>4.8249238040189297</v>
      </c>
      <c r="O181" s="301">
        <f t="shared" si="286"/>
        <v>63.465999999999973</v>
      </c>
      <c r="P181" s="301"/>
      <c r="Q181" s="301">
        <f>SUM(Q179:Q180)</f>
        <v>37.779960032735808</v>
      </c>
      <c r="R181" s="301">
        <f t="shared" ref="R181" si="295">SUM(R179:R180)</f>
        <v>27.073995575344501</v>
      </c>
      <c r="S181" s="301">
        <f t="shared" ref="S181" si="296">SUM(S179:S180)</f>
        <v>5.5060443919196942</v>
      </c>
      <c r="T181" s="301">
        <f t="shared" si="287"/>
        <v>70.360000000000014</v>
      </c>
      <c r="U181" s="301"/>
      <c r="V181" s="301">
        <f>SUM(V179:V180)</f>
        <v>44.054453941999512</v>
      </c>
      <c r="W181" s="301">
        <f t="shared" ref="W181" si="297">SUM(W179:W180)</f>
        <v>28.756588193993402</v>
      </c>
      <c r="X181" s="301">
        <f t="shared" ref="X181" si="298">SUM(X179:X180)</f>
        <v>6.4559578640069777</v>
      </c>
      <c r="Y181" s="301">
        <f t="shared" si="288"/>
        <v>79.266999999999896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2.2315999834606663</v>
      </c>
      <c r="C188" s="300">
        <v>3.5287806483009221</v>
      </c>
      <c r="D188" s="300">
        <v>0.81809823249413238</v>
      </c>
      <c r="E188" s="300">
        <f>SUM(B188:D188)</f>
        <v>6.5784788642557208</v>
      </c>
      <c r="F188" s="300"/>
      <c r="G188" s="300">
        <v>2.5956102649876156</v>
      </c>
      <c r="H188" s="300">
        <v>3.5521268718218488</v>
      </c>
      <c r="I188" s="300">
        <v>0.94317872581299533</v>
      </c>
      <c r="J188" s="300">
        <f>SUM(G188:I188)</f>
        <v>7.0909158626224595</v>
      </c>
      <c r="K188" s="300"/>
      <c r="L188" s="300">
        <v>2.0291052631367728</v>
      </c>
      <c r="M188" s="300">
        <v>4.2394716336674927</v>
      </c>
      <c r="N188" s="300">
        <v>1.0492761448672021</v>
      </c>
      <c r="O188" s="300">
        <f>SUM(L188:N188)</f>
        <v>7.3178530416714676</v>
      </c>
      <c r="P188" s="300"/>
      <c r="Q188" s="300">
        <v>1.8342395884262828</v>
      </c>
      <c r="R188" s="300">
        <v>4.1144984593275247</v>
      </c>
      <c r="S188" s="300">
        <v>0.86114672791271807</v>
      </c>
      <c r="T188" s="300">
        <f>SUM(Q188:S188)</f>
        <v>6.8098847756665259</v>
      </c>
      <c r="U188" s="300"/>
      <c r="V188" s="300">
        <v>1.8163617883307355</v>
      </c>
      <c r="W188" s="300">
        <v>4.3235670823842378</v>
      </c>
      <c r="X188" s="300">
        <v>0.94036808891462287</v>
      </c>
      <c r="Y188" s="300">
        <f>SUM(V188:X188)</f>
        <v>7.0802969596295959</v>
      </c>
    </row>
    <row r="189" spans="1:25" x14ac:dyDescent="0.2">
      <c r="A189" s="260" t="s">
        <v>364</v>
      </c>
      <c r="B189" s="300">
        <v>3.0530675164012493</v>
      </c>
      <c r="C189" s="300">
        <v>2.7005745145109334</v>
      </c>
      <c r="D189" s="300">
        <v>1.2748791048320995</v>
      </c>
      <c r="E189" s="300">
        <f t="shared" ref="E189:E190" si="299">SUM(B189:D189)</f>
        <v>7.0285211357442821</v>
      </c>
      <c r="F189" s="300"/>
      <c r="G189" s="300">
        <v>3.4499674977546024</v>
      </c>
      <c r="H189" s="300">
        <v>3.2871280938390526</v>
      </c>
      <c r="I189" s="300">
        <v>2.2439885457838828</v>
      </c>
      <c r="J189" s="300">
        <f t="shared" ref="J189:J190" si="300">SUM(G189:I189)</f>
        <v>8.9810841373775379</v>
      </c>
      <c r="K189" s="300"/>
      <c r="L189" s="300">
        <v>2.6881968557653328</v>
      </c>
      <c r="M189" s="300">
        <v>3.4726425153928102</v>
      </c>
      <c r="N189" s="300">
        <v>1.4313075871703764</v>
      </c>
      <c r="O189" s="300">
        <f t="shared" ref="O189:O190" si="301">SUM(L189:N189)</f>
        <v>7.5921469583285202</v>
      </c>
      <c r="P189" s="300"/>
      <c r="Q189" s="300">
        <v>2.6000629341130348</v>
      </c>
      <c r="R189" s="300">
        <v>3.462974909898513</v>
      </c>
      <c r="S189" s="300">
        <v>1.2100773803219227</v>
      </c>
      <c r="T189" s="300">
        <f t="shared" ref="T189:T190" si="302">SUM(Q189:S189)</f>
        <v>7.2731152243334707</v>
      </c>
      <c r="U189" s="300"/>
      <c r="V189" s="300">
        <v>2.7623404891727446</v>
      </c>
      <c r="W189" s="300">
        <v>3.8031090021138478</v>
      </c>
      <c r="X189" s="300">
        <v>1.2582535490838413</v>
      </c>
      <c r="Y189" s="300">
        <f t="shared" ref="Y189:Y190" si="303">SUM(V189:X189)</f>
        <v>7.8237030403704342</v>
      </c>
    </row>
    <row r="190" spans="1:25" x14ac:dyDescent="0.2">
      <c r="A190" s="264" t="s">
        <v>363</v>
      </c>
      <c r="B190" s="301">
        <f>SUM(B188:B189)</f>
        <v>5.2846674998619161</v>
      </c>
      <c r="C190" s="301">
        <f t="shared" ref="C190" si="304">SUM(C188:C189)</f>
        <v>6.2293551628118555</v>
      </c>
      <c r="D190" s="301">
        <f t="shared" ref="D190" si="305">SUM(D188:D189)</f>
        <v>2.0929773373262321</v>
      </c>
      <c r="E190" s="301">
        <f t="shared" si="299"/>
        <v>13.607000000000003</v>
      </c>
      <c r="F190" s="301"/>
      <c r="G190" s="301">
        <f>SUM(G188:G189)</f>
        <v>6.0455777627422176</v>
      </c>
      <c r="H190" s="301">
        <f t="shared" ref="H190" si="306">SUM(H188:H189)</f>
        <v>6.839254965660901</v>
      </c>
      <c r="I190" s="301">
        <f t="shared" ref="I190" si="307">SUM(I188:I189)</f>
        <v>3.187167271596878</v>
      </c>
      <c r="J190" s="301">
        <f t="shared" si="300"/>
        <v>16.071999999999996</v>
      </c>
      <c r="K190" s="301"/>
      <c r="L190" s="301">
        <f>SUM(L188:L189)</f>
        <v>4.717302118902106</v>
      </c>
      <c r="M190" s="301">
        <f t="shared" ref="M190" si="308">SUM(M188:M189)</f>
        <v>7.7121141490603033</v>
      </c>
      <c r="N190" s="301">
        <f t="shared" ref="N190" si="309">SUM(N188:N189)</f>
        <v>2.4805837320375783</v>
      </c>
      <c r="O190" s="301">
        <f t="shared" si="301"/>
        <v>14.909999999999988</v>
      </c>
      <c r="P190" s="301"/>
      <c r="Q190" s="301">
        <f>SUM(Q188:Q189)</f>
        <v>4.4343025225393173</v>
      </c>
      <c r="R190" s="301">
        <f t="shared" ref="R190" si="310">SUM(R188:R189)</f>
        <v>7.5774733692260376</v>
      </c>
      <c r="S190" s="301">
        <f t="shared" ref="S190" si="311">SUM(S188:S189)</f>
        <v>2.0712241082346408</v>
      </c>
      <c r="T190" s="301">
        <f t="shared" si="302"/>
        <v>14.082999999999995</v>
      </c>
      <c r="U190" s="301"/>
      <c r="V190" s="301">
        <f>SUM(V188:V189)</f>
        <v>4.5787022775034796</v>
      </c>
      <c r="W190" s="301">
        <f t="shared" ref="W190" si="312">SUM(W188:W189)</f>
        <v>8.1266760844980865</v>
      </c>
      <c r="X190" s="301">
        <f t="shared" ref="X190" si="313">SUM(X188:X189)</f>
        <v>2.198621637998464</v>
      </c>
      <c r="Y190" s="301">
        <f t="shared" si="303"/>
        <v>14.90400000000003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4.5357282683414955</v>
      </c>
      <c r="C197" s="300">
        <v>3.0719933747694776</v>
      </c>
      <c r="D197" s="300">
        <v>3.7311861033538469</v>
      </c>
      <c r="E197" s="300">
        <f>SUM(B197:D197)</f>
        <v>11.33890774646482</v>
      </c>
      <c r="F197" s="300"/>
      <c r="G197" s="300">
        <v>3.4443701194951668</v>
      </c>
      <c r="H197" s="300">
        <v>2.2839350888887355</v>
      </c>
      <c r="I197" s="300">
        <v>4.3436116200176951</v>
      </c>
      <c r="J197" s="300">
        <f>SUM(G197:I197)</f>
        <v>10.071916828401598</v>
      </c>
      <c r="K197" s="300"/>
      <c r="L197" s="300">
        <v>3.2608232084478277</v>
      </c>
      <c r="M197" s="300">
        <v>2.8677265512073271</v>
      </c>
      <c r="N197" s="300">
        <v>3.1701779753748607</v>
      </c>
      <c r="O197" s="300">
        <f>SUM(L197:N197)</f>
        <v>9.298727735030015</v>
      </c>
      <c r="P197" s="300"/>
      <c r="Q197" s="300">
        <v>3.09676980507315</v>
      </c>
      <c r="R197" s="300">
        <v>2.7712231817029309</v>
      </c>
      <c r="S197" s="300">
        <v>3.1174562092211593</v>
      </c>
      <c r="T197" s="300">
        <f>SUM(Q197:S197)</f>
        <v>8.9854491959972407</v>
      </c>
      <c r="U197" s="300"/>
      <c r="V197" s="300">
        <v>2.9719768937566018</v>
      </c>
      <c r="W197" s="300">
        <v>2.6967238304710364</v>
      </c>
      <c r="X197" s="300">
        <v>3.0848004021175042</v>
      </c>
      <c r="Y197" s="300">
        <f>SUM(V197:X197)</f>
        <v>8.7535011263451423</v>
      </c>
    </row>
    <row r="198" spans="1:25" x14ac:dyDescent="0.2">
      <c r="A198" s="260" t="s">
        <v>364</v>
      </c>
      <c r="B198" s="300">
        <v>3.9520181448961074</v>
      </c>
      <c r="C198" s="300">
        <v>0.85211107158383614</v>
      </c>
      <c r="D198" s="300">
        <v>1.0339630370552417</v>
      </c>
      <c r="E198" s="300">
        <f t="shared" ref="E198:E199" si="314">SUM(B198:D198)</f>
        <v>5.8380922535351853</v>
      </c>
      <c r="F198" s="300"/>
      <c r="G198" s="300">
        <v>2.3326421640713755</v>
      </c>
      <c r="H198" s="300">
        <v>0.75356172863579385</v>
      </c>
      <c r="I198" s="300">
        <v>2.0078792788912407</v>
      </c>
      <c r="J198" s="300">
        <f t="shared" ref="J198:J199" si="315">SUM(G198:I198)</f>
        <v>5.0940831715984096</v>
      </c>
      <c r="K198" s="300"/>
      <c r="L198" s="300">
        <v>3.069761697386943</v>
      </c>
      <c r="M198" s="300">
        <v>0.39114244829966038</v>
      </c>
      <c r="N198" s="300">
        <v>1.8423681192834036</v>
      </c>
      <c r="O198" s="300">
        <f t="shared" ref="O198:O199" si="316">SUM(L198:N198)</f>
        <v>5.3032722649700066</v>
      </c>
      <c r="P198" s="300"/>
      <c r="Q198" s="300">
        <v>3.1080944788642748</v>
      </c>
      <c r="R198" s="300">
        <v>0.3821699925245346</v>
      </c>
      <c r="S198" s="300">
        <v>1.8632863326139364</v>
      </c>
      <c r="T198" s="300">
        <f t="shared" ref="T198:T199" si="317">SUM(Q198:S198)</f>
        <v>5.3535508040027455</v>
      </c>
      <c r="U198" s="300"/>
      <c r="V198" s="300">
        <v>3.2736965977312114</v>
      </c>
      <c r="W198" s="300">
        <v>0.38535428860333959</v>
      </c>
      <c r="X198" s="300">
        <v>1.9544479873203</v>
      </c>
      <c r="Y198" s="300">
        <f t="shared" ref="Y198:Y199" si="318">SUM(V198:X198)</f>
        <v>5.6134988736548506</v>
      </c>
    </row>
    <row r="199" spans="1:25" x14ac:dyDescent="0.2">
      <c r="A199" s="264" t="s">
        <v>363</v>
      </c>
      <c r="B199" s="301">
        <f>SUM(B197:B198)</f>
        <v>8.4877464132376019</v>
      </c>
      <c r="C199" s="301">
        <f t="shared" ref="C199" si="319">SUM(C197:C198)</f>
        <v>3.9241044463533137</v>
      </c>
      <c r="D199" s="301">
        <f t="shared" ref="D199" si="320">SUM(D197:D198)</f>
        <v>4.7651491404090889</v>
      </c>
      <c r="E199" s="301">
        <f t="shared" si="314"/>
        <v>17.177000000000003</v>
      </c>
      <c r="F199" s="301"/>
      <c r="G199" s="301">
        <f>SUM(G197:G198)</f>
        <v>5.7770122835665418</v>
      </c>
      <c r="H199" s="301">
        <f t="shared" ref="H199" si="321">SUM(H197:H198)</f>
        <v>3.0374968175245294</v>
      </c>
      <c r="I199" s="301">
        <f t="shared" ref="I199" si="322">SUM(I197:I198)</f>
        <v>6.3514908989089358</v>
      </c>
      <c r="J199" s="301">
        <f t="shared" si="315"/>
        <v>15.166000000000007</v>
      </c>
      <c r="K199" s="301"/>
      <c r="L199" s="301">
        <f>SUM(L197:L198)</f>
        <v>6.3305849058347707</v>
      </c>
      <c r="M199" s="301">
        <f t="shared" ref="M199" si="323">SUM(M197:M198)</f>
        <v>3.2588689995069875</v>
      </c>
      <c r="N199" s="301">
        <f t="shared" ref="N199" si="324">SUM(N197:N198)</f>
        <v>5.0125460946582638</v>
      </c>
      <c r="O199" s="301">
        <f t="shared" si="316"/>
        <v>14.602000000000022</v>
      </c>
      <c r="P199" s="301"/>
      <c r="Q199" s="301">
        <f>SUM(Q197:Q198)</f>
        <v>6.2048642839374253</v>
      </c>
      <c r="R199" s="301">
        <f t="shared" ref="R199" si="325">SUM(R197:R198)</f>
        <v>3.1533931742274657</v>
      </c>
      <c r="S199" s="301">
        <f t="shared" ref="S199" si="326">SUM(S197:S198)</f>
        <v>4.9807425418350952</v>
      </c>
      <c r="T199" s="301">
        <f t="shared" si="317"/>
        <v>14.338999999999986</v>
      </c>
      <c r="U199" s="301"/>
      <c r="V199" s="301">
        <f>SUM(V197:V198)</f>
        <v>6.2456734914878131</v>
      </c>
      <c r="W199" s="301">
        <f t="shared" ref="W199" si="327">SUM(W197:W198)</f>
        <v>3.0820781190743758</v>
      </c>
      <c r="X199" s="301">
        <f t="shared" ref="X199" si="328">SUM(X197:X198)</f>
        <v>5.0392483894378044</v>
      </c>
      <c r="Y199" s="301">
        <f t="shared" si="318"/>
        <v>14.366999999999994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Cheshire and Warrington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0.58371587574732597</v>
      </c>
      <c r="N7">
        <f>'Ind T4'!C122</f>
        <v>0.5988809428255637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0.82950137456028195</v>
      </c>
      <c r="N9">
        <f>'Ind T4'!C120</f>
        <v>1.4931549622540174</v>
      </c>
    </row>
    <row r="10" spans="1:16" x14ac:dyDescent="0.2">
      <c r="L10" s="13" t="str">
        <f>'Ind T4'!A80</f>
        <v>Education</v>
      </c>
      <c r="M10">
        <f>'Ind T4'!B119</f>
        <v>-1.587211549533396</v>
      </c>
      <c r="N10">
        <f>'Ind T4'!C119</f>
        <v>1.1320513372612862</v>
      </c>
    </row>
    <row r="11" spans="1:16" x14ac:dyDescent="0.2">
      <c r="L11" s="13" t="str">
        <f>'Ind T4'!A79</f>
        <v>Public admin. and defence</v>
      </c>
      <c r="M11">
        <f>'Ind T4'!B118</f>
        <v>1.7871276895253807E-2</v>
      </c>
      <c r="N11">
        <f>'Ind T4'!C118</f>
        <v>-4.6795967250101711E-3</v>
      </c>
    </row>
    <row r="12" spans="1:16" x14ac:dyDescent="0.2">
      <c r="L12" s="1" t="str">
        <f>CONCATENATE("[",'Ind T4'!A78,"]")</f>
        <v>[Non-marketed services]</v>
      </c>
      <c r="M12">
        <f>'Ind T4'!B117</f>
        <v>-6.4454930802892996E-2</v>
      </c>
      <c r="N12">
        <f>'Ind T4'!C117</f>
        <v>1.193023481913924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-3.1960662680213803</v>
      </c>
      <c r="N14" s="13">
        <f>'Ind T4'!C115</f>
        <v>-0.10810549456458096</v>
      </c>
    </row>
    <row r="15" spans="1:16" x14ac:dyDescent="0.2">
      <c r="L15" s="13" t="str">
        <f>'Ind T4'!A75</f>
        <v>Arts and entertainment</v>
      </c>
      <c r="M15" s="13">
        <f>'Ind T4'!B114</f>
        <v>1.8457830724693203</v>
      </c>
      <c r="N15" s="13">
        <f>'Ind T4'!C114</f>
        <v>-2.6832671821241938E-3</v>
      </c>
    </row>
    <row r="16" spans="1:16" x14ac:dyDescent="0.2">
      <c r="L16" s="13" t="str">
        <f>'Ind T4'!A74</f>
        <v>Support services</v>
      </c>
      <c r="M16" s="13">
        <f>'Ind T4'!B113</f>
        <v>-3.0181936601811898</v>
      </c>
      <c r="N16" s="13">
        <f>'Ind T4'!C113</f>
        <v>0.75324113012715799</v>
      </c>
    </row>
    <row r="17" spans="12:14" x14ac:dyDescent="0.2">
      <c r="L17" s="13" t="str">
        <f>'Ind T4'!A73</f>
        <v>Professional services</v>
      </c>
      <c r="M17" s="13">
        <f>'Ind T4'!B112</f>
        <v>4.2786309066328743</v>
      </c>
      <c r="N17" s="13">
        <f>'Ind T4'!C112</f>
        <v>0.67777366996513155</v>
      </c>
    </row>
    <row r="18" spans="12:14" x14ac:dyDescent="0.2">
      <c r="L18" s="13" t="str">
        <f>'Ind T4'!A72</f>
        <v>Real estate</v>
      </c>
      <c r="M18" s="13">
        <f>'Ind T4'!B111</f>
        <v>-1.27546302620406</v>
      </c>
      <c r="N18" s="13">
        <f>'Ind T4'!C111</f>
        <v>1.0830932323219633</v>
      </c>
    </row>
    <row r="19" spans="12:14" x14ac:dyDescent="0.2">
      <c r="L19" t="str">
        <f>'Ind T4'!A71</f>
        <v>Finance and insurance</v>
      </c>
      <c r="M19">
        <f>'Ind T4'!B110</f>
        <v>3.5008824401888017</v>
      </c>
      <c r="N19">
        <f>'Ind T4'!C110</f>
        <v>-0.17861218275063706</v>
      </c>
    </row>
    <row r="20" spans="12:14" x14ac:dyDescent="0.2">
      <c r="L20" t="str">
        <f>'Ind T4'!A70</f>
        <v>Information technology</v>
      </c>
      <c r="M20">
        <f>'Ind T4'!B109</f>
        <v>-5.9526564196734411</v>
      </c>
      <c r="N20">
        <f>'Ind T4'!C109</f>
        <v>1.0833794450863632</v>
      </c>
    </row>
    <row r="21" spans="12:14" x14ac:dyDescent="0.2">
      <c r="L21" t="str">
        <f>'Ind T4'!A69</f>
        <v>Media</v>
      </c>
      <c r="M21">
        <f>'Ind T4'!B108</f>
        <v>0.30110949998738423</v>
      </c>
      <c r="N21">
        <f>'Ind T4'!C108</f>
        <v>8.5690976942642827E-2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0.20312053164328603</v>
      </c>
      <c r="N22">
        <f>'Ind T4'!C107</f>
        <v>0.52853803439634195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-1.3774894907023327</v>
      </c>
      <c r="N24">
        <f>'Ind T4'!C105</f>
        <v>1.7870186121661913</v>
      </c>
    </row>
    <row r="25" spans="12:14" x14ac:dyDescent="0.2">
      <c r="L25" s="13" t="str">
        <f>'Ind T4'!A65</f>
        <v>Transport and storage</v>
      </c>
      <c r="M25">
        <f>'Ind T4'!B104</f>
        <v>3.0375410466848995</v>
      </c>
      <c r="N25">
        <f>'Ind T4'!C104</f>
        <v>0.55572892666280183</v>
      </c>
    </row>
    <row r="26" spans="12:14" x14ac:dyDescent="0.2">
      <c r="L26" s="13" t="str">
        <f>'Ind T4'!A64</f>
        <v>Wholesale and retail trade</v>
      </c>
      <c r="M26">
        <f>'Ind T4'!B103</f>
        <v>1.300630740009967</v>
      </c>
      <c r="N26">
        <f>'Ind T4'!C103</f>
        <v>0.17473442940045825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0.95090292780288799</v>
      </c>
      <c r="N27">
        <f>'Ind T4'!C102</f>
        <v>0.65927500070215306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2.5193956062666167</v>
      </c>
      <c r="N29">
        <f>'Ind T4'!C100</f>
        <v>-3.0481352595701505E-2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1.3450261173704181</v>
      </c>
      <c r="N31">
        <f>'Ind T4'!C98</f>
        <v>-0.47361140674349045</v>
      </c>
    </row>
    <row r="32" spans="12:14" x14ac:dyDescent="0.2">
      <c r="L32" s="13" t="str">
        <f>'Ind T4'!A58</f>
        <v>Engineering</v>
      </c>
      <c r="M32">
        <f>'Ind T4'!B97</f>
        <v>0.77008110083374159</v>
      </c>
      <c r="N32">
        <f>'Ind T4'!C97</f>
        <v>0.37589750077249295</v>
      </c>
    </row>
    <row r="33" spans="12:14" x14ac:dyDescent="0.2">
      <c r="L33" s="13" t="str">
        <f>'Ind T4'!A57</f>
        <v>Food drink and tobacco</v>
      </c>
      <c r="M33">
        <f>'Ind T4'!B96</f>
        <v>0.24052203751503409</v>
      </c>
      <c r="N33">
        <f>'Ind T4'!C96</f>
        <v>-0.63837258605872194</v>
      </c>
    </row>
    <row r="34" spans="12:14" x14ac:dyDescent="0.2">
      <c r="L34" s="1" t="str">
        <f>CONCATENATE("[",'Ind T4'!A56,"]")</f>
        <v>[Manufacturing]</v>
      </c>
      <c r="M34">
        <f>'Ind T4'!B95</f>
        <v>1.1267906830109142</v>
      </c>
      <c r="N34">
        <f>'Ind T4'!C95</f>
        <v>-0.39332989381362093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0.95592075913779606</v>
      </c>
      <c r="N36">
        <f>'Ind T4'!C93</f>
        <v>0.41516849045108994</v>
      </c>
    </row>
    <row r="37" spans="12:14" x14ac:dyDescent="0.2">
      <c r="L37" s="13" t="str">
        <f>'Ind T4'!A53</f>
        <v>Electricity and gas</v>
      </c>
      <c r="M37">
        <f>'Ind T4'!B92</f>
        <v>-2.724403802611175</v>
      </c>
      <c r="N37">
        <f>'Ind T4'!C92</f>
        <v>-0.48490054327363641</v>
      </c>
    </row>
    <row r="38" spans="12:14" x14ac:dyDescent="0.2">
      <c r="L38" s="13" t="str">
        <f>'Ind T4'!A52</f>
        <v>Mining and quarrying</v>
      </c>
      <c r="M38">
        <f>'Ind T4'!B91</f>
        <v>7.3260352311359744</v>
      </c>
      <c r="N38">
        <f>'Ind T4'!C91</f>
        <v>-3.928804124325691</v>
      </c>
    </row>
    <row r="39" spans="12:14" x14ac:dyDescent="0.2">
      <c r="L39" s="45" t="str">
        <f>'Ind T4'!A51</f>
        <v>Agriculture</v>
      </c>
      <c r="M39">
        <f>'Ind T4'!B90</f>
        <v>2.006641065906134</v>
      </c>
      <c r="N39">
        <f>'Ind T4'!C90</f>
        <v>0.47111786263700495</v>
      </c>
    </row>
    <row r="40" spans="12:14" x14ac:dyDescent="0.2">
      <c r="L40" s="1" t="str">
        <f>CONCATENATE("[",'Ind T4'!A50,"]")</f>
        <v>[Primary sector and utilities]</v>
      </c>
      <c r="M40">
        <f>'Ind T4'!B89</f>
        <v>1.1593818224175045</v>
      </c>
      <c r="N40">
        <f>'Ind T4'!C89</f>
        <v>0.13195942157449014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Cheshire and Warrington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12.519000000000005</v>
      </c>
      <c r="N5" s="11">
        <f t="shared" ref="N5:AL5" si="1">SUM(N6:N9)</f>
        <v>12.311999999999996</v>
      </c>
      <c r="O5" s="11">
        <f t="shared" si="1"/>
        <v>11.26800000000001</v>
      </c>
      <c r="P5" s="11">
        <f t="shared" si="1"/>
        <v>11.757000000000001</v>
      </c>
      <c r="Q5" s="11">
        <f t="shared" si="1"/>
        <v>12.809999999999985</v>
      </c>
      <c r="R5" s="11">
        <f t="shared" si="1"/>
        <v>11.057000000000009</v>
      </c>
      <c r="S5" s="11">
        <f t="shared" si="1"/>
        <v>11.978999999999987</v>
      </c>
      <c r="T5" s="11">
        <f t="shared" si="1"/>
        <v>12.075000000000008</v>
      </c>
      <c r="U5" s="11">
        <f t="shared" si="1"/>
        <v>11.095000000000006</v>
      </c>
      <c r="V5" s="11">
        <f t="shared" si="1"/>
        <v>12.351000000000003</v>
      </c>
      <c r="W5" s="11">
        <f t="shared" si="1"/>
        <v>11.713000000000028</v>
      </c>
      <c r="X5" s="11">
        <f t="shared" si="1"/>
        <v>11.582999999999998</v>
      </c>
      <c r="Y5" s="11">
        <f t="shared" si="1"/>
        <v>11.547000000000008</v>
      </c>
      <c r="Z5" s="11">
        <f t="shared" si="1"/>
        <v>11.604000000000017</v>
      </c>
      <c r="AA5" s="11">
        <f t="shared" si="1"/>
        <v>11.760000000000012</v>
      </c>
      <c r="AB5" s="11">
        <f t="shared" si="1"/>
        <v>11.826000000000015</v>
      </c>
      <c r="AC5" s="11">
        <f t="shared" si="1"/>
        <v>11.874000000000001</v>
      </c>
      <c r="AD5" s="11">
        <f t="shared" si="1"/>
        <v>11.898999999999997</v>
      </c>
      <c r="AE5" s="11">
        <f t="shared" si="1"/>
        <v>11.912999999999982</v>
      </c>
      <c r="AF5" s="11">
        <f t="shared" si="1"/>
        <v>11.917999999999992</v>
      </c>
      <c r="AG5" s="11">
        <f t="shared" si="1"/>
        <v>11.928999999999998</v>
      </c>
      <c r="AH5" s="11">
        <f t="shared" si="1"/>
        <v>11.934000000000012</v>
      </c>
      <c r="AI5" s="11">
        <f t="shared" si="1"/>
        <v>11.938999999999993</v>
      </c>
      <c r="AJ5" s="11">
        <f t="shared" si="1"/>
        <v>11.941000000000006</v>
      </c>
      <c r="AK5" s="11">
        <f t="shared" si="1"/>
        <v>11.945000000000023</v>
      </c>
      <c r="AL5" s="11">
        <f t="shared" si="1"/>
        <v>11.946999999999976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6.8150000000000093</v>
      </c>
      <c r="N6" s="11">
        <v>5.5849999999999973</v>
      </c>
      <c r="O6" s="11">
        <v>5.7140000000000084</v>
      </c>
      <c r="P6" s="11">
        <v>6.2240000000000011</v>
      </c>
      <c r="Q6" s="11">
        <v>6.7829999999999844</v>
      </c>
      <c r="R6" s="11">
        <v>4.7970000000000148</v>
      </c>
      <c r="S6" s="11">
        <v>5.4619999999999997</v>
      </c>
      <c r="T6" s="11">
        <v>5.273000000000005</v>
      </c>
      <c r="U6" s="11">
        <v>4.420000000000007</v>
      </c>
      <c r="V6" s="11">
        <v>5.3100000000000014</v>
      </c>
      <c r="W6" s="11">
        <v>5.2980000000000089</v>
      </c>
      <c r="X6" s="11">
        <v>5.3449999999999998</v>
      </c>
      <c r="Y6" s="11">
        <v>5.3870000000000049</v>
      </c>
      <c r="Z6" s="11">
        <v>5.4550000000000196</v>
      </c>
      <c r="AA6" s="11">
        <v>5.4980000000000091</v>
      </c>
      <c r="AB6" s="11">
        <v>5.5110000000000028</v>
      </c>
      <c r="AC6" s="11">
        <v>5.5280000000000085</v>
      </c>
      <c r="AD6" s="11">
        <v>5.5439999999999952</v>
      </c>
      <c r="AE6" s="11">
        <v>5.5579999999999883</v>
      </c>
      <c r="AF6" s="11">
        <v>5.5710000000000051</v>
      </c>
      <c r="AG6" s="11">
        <v>5.5920000000000023</v>
      </c>
      <c r="AH6" s="11">
        <v>5.612000000000009</v>
      </c>
      <c r="AI6" s="11">
        <v>5.6319999999999961</v>
      </c>
      <c r="AJ6" s="11">
        <v>5.6499999999999995</v>
      </c>
      <c r="AK6" s="172">
        <v>5.668000000000017</v>
      </c>
      <c r="AL6" s="11">
        <v>5.6849999999999863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0.37699999999999956</v>
      </c>
      <c r="N7" s="11">
        <v>0.35899999999999999</v>
      </c>
      <c r="O7" s="11">
        <v>0.47999999999999837</v>
      </c>
      <c r="P7" s="11">
        <v>0.33899999999999919</v>
      </c>
      <c r="Q7" s="11">
        <v>0.38799999999999935</v>
      </c>
      <c r="R7" s="11">
        <v>0.47399999999999981</v>
      </c>
      <c r="S7" s="11">
        <v>0.41499999999999976</v>
      </c>
      <c r="T7" s="11">
        <v>0.35899999999999949</v>
      </c>
      <c r="U7" s="11">
        <v>0.6569999999999987</v>
      </c>
      <c r="V7" s="11">
        <v>0.75400000000000145</v>
      </c>
      <c r="W7" s="11">
        <v>0.6750000000000006</v>
      </c>
      <c r="X7" s="11">
        <v>0.63499999999999901</v>
      </c>
      <c r="Y7" s="11">
        <v>0.61999999999999988</v>
      </c>
      <c r="Z7" s="11">
        <v>0.58600000000000119</v>
      </c>
      <c r="AA7" s="11">
        <v>0.55300000000000071</v>
      </c>
      <c r="AB7" s="11">
        <v>0.52699999999999991</v>
      </c>
      <c r="AC7" s="11">
        <v>0.50600000000000001</v>
      </c>
      <c r="AD7" s="11">
        <v>0.48499999999999915</v>
      </c>
      <c r="AE7" s="11">
        <v>0.46700000000000008</v>
      </c>
      <c r="AF7" s="11">
        <v>0.44999999999999946</v>
      </c>
      <c r="AG7" s="11">
        <v>0.43599999999999978</v>
      </c>
      <c r="AH7" s="11">
        <v>0.41999999999999915</v>
      </c>
      <c r="AI7" s="11">
        <v>0.40600000000000047</v>
      </c>
      <c r="AJ7" s="11">
        <v>0.39299999999999979</v>
      </c>
      <c r="AK7" s="172">
        <v>0.38099999999999995</v>
      </c>
      <c r="AL7" s="11">
        <v>0.3699999999999995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2.6060000000000048</v>
      </c>
      <c r="N8" s="11">
        <v>3.2820000000000036</v>
      </c>
      <c r="O8" s="11">
        <v>1.8930000000000025</v>
      </c>
      <c r="P8" s="11">
        <v>1.8569999999999987</v>
      </c>
      <c r="Q8" s="11">
        <v>1.8270000000000022</v>
      </c>
      <c r="R8" s="11">
        <v>1.8449999999999953</v>
      </c>
      <c r="S8" s="11">
        <v>1.5690000000000015</v>
      </c>
      <c r="T8" s="11">
        <v>1.6009999999999986</v>
      </c>
      <c r="U8" s="11">
        <v>1.6930000000000036</v>
      </c>
      <c r="V8" s="11">
        <v>1.7770000000000017</v>
      </c>
      <c r="W8" s="11">
        <v>1.6070000000000018</v>
      </c>
      <c r="X8" s="11">
        <v>1.5799999999999981</v>
      </c>
      <c r="Y8" s="11">
        <v>1.5549999999999993</v>
      </c>
      <c r="Z8" s="11">
        <v>1.5480000000000009</v>
      </c>
      <c r="AA8" s="11">
        <v>1.5429999999999977</v>
      </c>
      <c r="AB8" s="11">
        <v>1.5390000000000021</v>
      </c>
      <c r="AC8" s="11">
        <v>1.5339999999999978</v>
      </c>
      <c r="AD8" s="11">
        <v>1.5289999999999979</v>
      </c>
      <c r="AE8" s="11">
        <v>1.5250000000000017</v>
      </c>
      <c r="AF8" s="11">
        <v>1.520000000000002</v>
      </c>
      <c r="AG8" s="11">
        <v>1.515999999999996</v>
      </c>
      <c r="AH8" s="11">
        <v>1.5109999999999995</v>
      </c>
      <c r="AI8" s="11">
        <v>1.5070000000000008</v>
      </c>
      <c r="AJ8" s="11">
        <v>1.5019999999999998</v>
      </c>
      <c r="AK8" s="172">
        <v>1.4979999999999991</v>
      </c>
      <c r="AL8" s="11">
        <v>1.4940000000000009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2.7209999999999916</v>
      </c>
      <c r="N9" s="11">
        <v>3.0859999999999954</v>
      </c>
      <c r="O9" s="11">
        <v>3.1809999999999987</v>
      </c>
      <c r="P9" s="11">
        <v>3.3370000000000024</v>
      </c>
      <c r="Q9" s="11">
        <v>3.8120000000000003</v>
      </c>
      <c r="R9" s="11">
        <v>3.9409999999999998</v>
      </c>
      <c r="S9" s="11">
        <v>4.5329999999999853</v>
      </c>
      <c r="T9" s="11">
        <v>4.8420000000000059</v>
      </c>
      <c r="U9" s="11">
        <v>4.3249999999999975</v>
      </c>
      <c r="V9" s="11">
        <v>4.5099999999999989</v>
      </c>
      <c r="W9" s="11">
        <v>4.133000000000016</v>
      </c>
      <c r="X9" s="11">
        <v>4.0230000000000024</v>
      </c>
      <c r="Y9" s="11">
        <v>3.9850000000000039</v>
      </c>
      <c r="Z9" s="11">
        <v>4.0149999999999961</v>
      </c>
      <c r="AA9" s="11">
        <v>4.1660000000000048</v>
      </c>
      <c r="AB9" s="11">
        <v>4.2490000000000085</v>
      </c>
      <c r="AC9" s="11">
        <v>4.3059999999999938</v>
      </c>
      <c r="AD9" s="11">
        <v>4.3410000000000055</v>
      </c>
      <c r="AE9" s="11">
        <v>4.3629999999999933</v>
      </c>
      <c r="AF9" s="11">
        <v>4.3769999999999847</v>
      </c>
      <c r="AG9" s="11">
        <v>4.3850000000000007</v>
      </c>
      <c r="AH9" s="11">
        <v>4.3910000000000045</v>
      </c>
      <c r="AI9" s="11">
        <v>4.3939999999999948</v>
      </c>
      <c r="AJ9" s="11">
        <v>4.3960000000000079</v>
      </c>
      <c r="AK9" s="172">
        <v>4.3980000000000068</v>
      </c>
      <c r="AL9" s="11">
        <v>4.3979999999999899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43.581000000000074</v>
      </c>
      <c r="N11" s="11">
        <f t="shared" si="2"/>
        <v>44.233999999999909</v>
      </c>
      <c r="O11" s="11">
        <f t="shared" si="2"/>
        <v>40.61399999999999</v>
      </c>
      <c r="P11" s="11">
        <f t="shared" si="2"/>
        <v>42.554999999999971</v>
      </c>
      <c r="Q11" s="11">
        <f t="shared" si="2"/>
        <v>42.597000000000058</v>
      </c>
      <c r="R11" s="11">
        <f t="shared" ref="R11" si="3">SUM(R12:R14)</f>
        <v>43.090000000000046</v>
      </c>
      <c r="S11" s="11">
        <f t="shared" ref="S11" si="4">SUM(S12:S14)</f>
        <v>46.263000000000069</v>
      </c>
      <c r="T11" s="11">
        <f t="shared" ref="T11" si="5">SUM(T12:T14)</f>
        <v>47.059999999999981</v>
      </c>
      <c r="U11" s="11">
        <f t="shared" ref="U11" si="6">SUM(U12:U14)</f>
        <v>47.554000000000002</v>
      </c>
      <c r="V11" s="11">
        <f t="shared" ref="V11" si="7">SUM(V12:V14)</f>
        <v>48.006999999999984</v>
      </c>
      <c r="W11" s="11">
        <f t="shared" ref="W11" si="8">SUM(W12:W14)</f>
        <v>45.572999999999936</v>
      </c>
      <c r="X11" s="11">
        <f t="shared" ref="X11" si="9">SUM(X12:X14)</f>
        <v>45.875999999999905</v>
      </c>
      <c r="Y11" s="11">
        <f t="shared" ref="Y11" si="10">SUM(Y12:Y14)</f>
        <v>45.89599999999993</v>
      </c>
      <c r="Z11" s="11">
        <f t="shared" ref="Z11" si="11">SUM(Z12:Z14)</f>
        <v>45.805999999999976</v>
      </c>
      <c r="AA11" s="11">
        <f t="shared" ref="AA11" si="12">SUM(AA12:AA14)</f>
        <v>45.712000000000067</v>
      </c>
      <c r="AB11" s="11">
        <f t="shared" ref="AB11" si="13">SUM(AB12:AB14)</f>
        <v>45.343000000000025</v>
      </c>
      <c r="AC11" s="11">
        <f t="shared" ref="AC11" si="14">SUM(AC12:AC14)</f>
        <v>45.072999999999908</v>
      </c>
      <c r="AD11" s="11">
        <f>SUM(AD12:AD14)</f>
        <v>44.796999999999983</v>
      </c>
      <c r="AE11" s="11">
        <f t="shared" ref="AE11" si="15">SUM(AE12:AE14)</f>
        <v>44.5270000000001</v>
      </c>
      <c r="AF11" s="11">
        <f t="shared" ref="AF11" si="16">SUM(AF12:AF14)</f>
        <v>44.265999999999948</v>
      </c>
      <c r="AG11" s="11">
        <f t="shared" ref="AG11:AL11" si="17">SUM(AG12:AG14)</f>
        <v>44.05300000000009</v>
      </c>
      <c r="AH11" s="11">
        <f t="shared" si="17"/>
        <v>43.818999999999974</v>
      </c>
      <c r="AI11" s="11">
        <f t="shared" si="17"/>
        <v>43.592999999999932</v>
      </c>
      <c r="AJ11" s="11">
        <f t="shared" si="17"/>
        <v>43.373000000000005</v>
      </c>
      <c r="AK11" s="11">
        <f t="shared" si="17"/>
        <v>43.159999999999961</v>
      </c>
      <c r="AL11" s="11">
        <f t="shared" si="17"/>
        <v>42.956999999999908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6.3530000000000006</v>
      </c>
      <c r="N12" s="11">
        <v>6.4850000000000012</v>
      </c>
      <c r="O12" s="11">
        <v>4.9449999999999914</v>
      </c>
      <c r="P12" s="11">
        <v>5.9249999999999918</v>
      </c>
      <c r="Q12" s="11">
        <v>5.4560000000000164</v>
      </c>
      <c r="R12" s="11">
        <v>6.0409999999999924</v>
      </c>
      <c r="S12" s="11">
        <v>7.4170000000000087</v>
      </c>
      <c r="T12" s="11">
        <v>6.0740000000000025</v>
      </c>
      <c r="U12" s="11">
        <v>5.5109999999999975</v>
      </c>
      <c r="V12" s="11">
        <v>6.1919999999999966</v>
      </c>
      <c r="W12" s="11">
        <v>6.1139999999999954</v>
      </c>
      <c r="X12" s="11">
        <v>6.0929999999999938</v>
      </c>
      <c r="Y12" s="11">
        <v>6.0770000000000035</v>
      </c>
      <c r="Z12" s="11">
        <v>6.0909999999999878</v>
      </c>
      <c r="AA12" s="11">
        <v>6.0629999999999864</v>
      </c>
      <c r="AB12" s="11">
        <v>6.0100000000000007</v>
      </c>
      <c r="AC12" s="11">
        <v>5.9699999999999847</v>
      </c>
      <c r="AD12" s="11">
        <v>5.9259999999999975</v>
      </c>
      <c r="AE12" s="11">
        <v>5.8789999999999933</v>
      </c>
      <c r="AF12" s="11">
        <v>5.8319999999999963</v>
      </c>
      <c r="AG12" s="11">
        <v>5.7869999999999955</v>
      </c>
      <c r="AH12" s="11">
        <v>5.7409999999999926</v>
      </c>
      <c r="AI12" s="11">
        <v>5.6950000000000003</v>
      </c>
      <c r="AJ12" s="11">
        <v>5.6479999999999864</v>
      </c>
      <c r="AK12" s="172">
        <v>5.6010000000000053</v>
      </c>
      <c r="AL12" s="11">
        <v>5.5539999999999887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3.455000000000009</v>
      </c>
      <c r="N13" s="11">
        <v>4.7880000000000003</v>
      </c>
      <c r="O13" s="11">
        <v>3.3890000000000047</v>
      </c>
      <c r="P13" s="11">
        <v>3.7310000000000065</v>
      </c>
      <c r="Q13" s="11">
        <v>4.4209999999999914</v>
      </c>
      <c r="R13" s="11">
        <v>4.9870000000000001</v>
      </c>
      <c r="S13" s="11">
        <v>4.6710000000000012</v>
      </c>
      <c r="T13" s="11">
        <v>5.8249999999999904</v>
      </c>
      <c r="U13" s="11">
        <v>5.6150000000000109</v>
      </c>
      <c r="V13" s="11">
        <v>5.4120000000000017</v>
      </c>
      <c r="W13" s="11">
        <v>5.1819999999999942</v>
      </c>
      <c r="X13" s="11">
        <v>5.3570000000000055</v>
      </c>
      <c r="Y13" s="11">
        <v>5.4049999999999931</v>
      </c>
      <c r="Z13" s="11">
        <v>5.475999999999992</v>
      </c>
      <c r="AA13" s="11">
        <v>5.533000000000011</v>
      </c>
      <c r="AB13" s="11">
        <v>5.5609999999999902</v>
      </c>
      <c r="AC13" s="11">
        <v>5.555000000000005</v>
      </c>
      <c r="AD13" s="11">
        <v>5.5479999999999965</v>
      </c>
      <c r="AE13" s="11">
        <v>5.5399999999999974</v>
      </c>
      <c r="AF13" s="11">
        <v>5.5309999999999864</v>
      </c>
      <c r="AG13" s="11">
        <v>5.5280000000000094</v>
      </c>
      <c r="AH13" s="11">
        <v>5.520999999999999</v>
      </c>
      <c r="AI13" s="11">
        <v>5.5129999999999937</v>
      </c>
      <c r="AJ13" s="11">
        <v>5.5029999999999921</v>
      </c>
      <c r="AK13" s="172">
        <v>5.492999999999987</v>
      </c>
      <c r="AL13" s="11">
        <v>5.4819999999999887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33.773000000000067</v>
      </c>
      <c r="N14" s="11">
        <v>32.960999999999906</v>
      </c>
      <c r="O14" s="11">
        <v>32.279999999999994</v>
      </c>
      <c r="P14" s="11">
        <v>32.898999999999972</v>
      </c>
      <c r="Q14" s="11">
        <v>32.720000000000049</v>
      </c>
      <c r="R14" s="11">
        <v>32.062000000000054</v>
      </c>
      <c r="S14" s="11">
        <v>34.175000000000061</v>
      </c>
      <c r="T14" s="11">
        <v>35.160999999999987</v>
      </c>
      <c r="U14" s="11">
        <v>36.427999999999997</v>
      </c>
      <c r="V14" s="11">
        <v>36.402999999999984</v>
      </c>
      <c r="W14" s="11">
        <v>34.276999999999944</v>
      </c>
      <c r="X14" s="11">
        <v>34.425999999999902</v>
      </c>
      <c r="Y14" s="11">
        <v>34.413999999999938</v>
      </c>
      <c r="Z14" s="11">
        <v>34.238999999999997</v>
      </c>
      <c r="AA14" s="11">
        <v>34.116000000000071</v>
      </c>
      <c r="AB14" s="11">
        <v>33.772000000000034</v>
      </c>
      <c r="AC14" s="11">
        <v>33.547999999999917</v>
      </c>
      <c r="AD14" s="11">
        <v>33.322999999999986</v>
      </c>
      <c r="AE14" s="11">
        <v>33.108000000000111</v>
      </c>
      <c r="AF14" s="11">
        <v>32.90299999999997</v>
      </c>
      <c r="AG14" s="11">
        <v>32.738000000000085</v>
      </c>
      <c r="AH14" s="11">
        <v>32.556999999999981</v>
      </c>
      <c r="AI14" s="11">
        <v>32.384999999999934</v>
      </c>
      <c r="AJ14" s="11">
        <v>32.222000000000023</v>
      </c>
      <c r="AK14" s="172">
        <v>32.065999999999967</v>
      </c>
      <c r="AL14" s="11">
        <v>31.920999999999935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31.970999999999908</v>
      </c>
      <c r="N16" s="11">
        <v>29.645000000000021</v>
      </c>
      <c r="O16" s="11">
        <v>31.923000000000041</v>
      </c>
      <c r="P16" s="11">
        <v>30.100000000000051</v>
      </c>
      <c r="Q16" s="11">
        <v>29.484999999999992</v>
      </c>
      <c r="R16" s="11">
        <v>29.030999999999917</v>
      </c>
      <c r="S16" s="11">
        <v>29.486000000000018</v>
      </c>
      <c r="T16" s="11">
        <v>32.334000000000017</v>
      </c>
      <c r="U16" s="11">
        <v>33.062000000000026</v>
      </c>
      <c r="V16" s="11">
        <v>33.558999999999941</v>
      </c>
      <c r="W16" s="11">
        <v>32.876999999999917</v>
      </c>
      <c r="X16" s="11">
        <v>32.385000000000026</v>
      </c>
      <c r="Y16" s="11">
        <v>32.387000000000036</v>
      </c>
      <c r="Z16" s="11">
        <v>32.437000000000005</v>
      </c>
      <c r="AA16" s="11">
        <v>32.511000000000074</v>
      </c>
      <c r="AB16" s="11">
        <v>32.569999999999936</v>
      </c>
      <c r="AC16" s="11">
        <v>32.603999999999999</v>
      </c>
      <c r="AD16" s="11">
        <v>32.585999999999949</v>
      </c>
      <c r="AE16" s="11">
        <v>32.59199999999997</v>
      </c>
      <c r="AF16" s="11">
        <v>32.583999999999968</v>
      </c>
      <c r="AG16" s="11">
        <v>32.601000000000042</v>
      </c>
      <c r="AH16" s="11">
        <v>32.621000000000024</v>
      </c>
      <c r="AI16" s="11">
        <v>32.646000000000029</v>
      </c>
      <c r="AJ16" s="11">
        <v>32.671999999999954</v>
      </c>
      <c r="AK16" s="172">
        <v>32.699999999999996</v>
      </c>
      <c r="AL16" s="11">
        <v>32.727000000000025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132.17799999999986</v>
      </c>
      <c r="N18" s="11">
        <f t="shared" ref="N18:AL18" si="18">SUM(N19:N21)</f>
        <v>133.35300000000029</v>
      </c>
      <c r="O18" s="11">
        <f t="shared" si="18"/>
        <v>141.20899999999989</v>
      </c>
      <c r="P18" s="11">
        <f t="shared" si="18"/>
        <v>141.32900000000015</v>
      </c>
      <c r="Q18" s="11">
        <f t="shared" si="18"/>
        <v>145.29700000000025</v>
      </c>
      <c r="R18" s="11">
        <f t="shared" si="18"/>
        <v>148.99500000000012</v>
      </c>
      <c r="S18" s="11">
        <f t="shared" si="18"/>
        <v>153.58399999999975</v>
      </c>
      <c r="T18" s="11">
        <f t="shared" si="18"/>
        <v>152.0499999999999</v>
      </c>
      <c r="U18" s="11">
        <f t="shared" si="18"/>
        <v>152.62499999999972</v>
      </c>
      <c r="V18" s="11">
        <f t="shared" si="18"/>
        <v>160.77300000000017</v>
      </c>
      <c r="W18" s="11">
        <f t="shared" si="18"/>
        <v>156.21499999999963</v>
      </c>
      <c r="X18" s="11">
        <f t="shared" si="18"/>
        <v>156.31499999999994</v>
      </c>
      <c r="Y18" s="11">
        <f t="shared" si="18"/>
        <v>157.48100000000011</v>
      </c>
      <c r="Z18" s="11">
        <f t="shared" si="18"/>
        <v>159.11200000000011</v>
      </c>
      <c r="AA18" s="11">
        <f t="shared" si="18"/>
        <v>160.83600000000015</v>
      </c>
      <c r="AB18" s="11">
        <f t="shared" si="18"/>
        <v>162.233</v>
      </c>
      <c r="AC18" s="11">
        <f t="shared" si="18"/>
        <v>163.41</v>
      </c>
      <c r="AD18" s="11">
        <f t="shared" si="18"/>
        <v>164.49500000000026</v>
      </c>
      <c r="AE18" s="11">
        <f t="shared" si="18"/>
        <v>165.52500000000009</v>
      </c>
      <c r="AF18" s="11">
        <f t="shared" si="18"/>
        <v>166.52499999999986</v>
      </c>
      <c r="AG18" s="11">
        <f t="shared" si="18"/>
        <v>167.54299999999984</v>
      </c>
      <c r="AH18" s="11">
        <f t="shared" si="18"/>
        <v>168.54600000000013</v>
      </c>
      <c r="AI18" s="11">
        <f t="shared" si="18"/>
        <v>169.52699999999987</v>
      </c>
      <c r="AJ18" s="11">
        <f t="shared" si="18"/>
        <v>170.51399999999973</v>
      </c>
      <c r="AK18" s="11">
        <f t="shared" si="18"/>
        <v>171.46800000000007</v>
      </c>
      <c r="AL18" s="11">
        <f t="shared" si="18"/>
        <v>172.39699999999996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77.461999999999904</v>
      </c>
      <c r="N19" s="11">
        <v>78.154000000000195</v>
      </c>
      <c r="O19" s="11">
        <v>80.726999999999876</v>
      </c>
      <c r="P19" s="11">
        <v>80.100000000000122</v>
      </c>
      <c r="Q19" s="11">
        <v>81.408000000000172</v>
      </c>
      <c r="R19" s="11">
        <v>83.062000000000182</v>
      </c>
      <c r="S19" s="11">
        <v>80.880999999999716</v>
      </c>
      <c r="T19" s="11">
        <v>85.518999999999863</v>
      </c>
      <c r="U19" s="11">
        <v>87.362999999999701</v>
      </c>
      <c r="V19" s="11">
        <v>92.521000000000072</v>
      </c>
      <c r="W19" s="11">
        <v>88.605999999999767</v>
      </c>
      <c r="X19" s="11">
        <v>89.189999999999898</v>
      </c>
      <c r="Y19" s="11">
        <v>89.352000000000118</v>
      </c>
      <c r="Z19" s="11">
        <v>89.308000000000064</v>
      </c>
      <c r="AA19" s="11">
        <v>89.422000000000097</v>
      </c>
      <c r="AB19" s="11">
        <v>89.600999999999928</v>
      </c>
      <c r="AC19" s="11">
        <v>89.717999999999918</v>
      </c>
      <c r="AD19" s="11">
        <v>89.82400000000024</v>
      </c>
      <c r="AE19" s="11">
        <v>89.92500000000004</v>
      </c>
      <c r="AF19" s="11">
        <v>90.027999999999892</v>
      </c>
      <c r="AG19" s="11">
        <v>90.151999999999845</v>
      </c>
      <c r="AH19" s="11">
        <v>90.290000000000191</v>
      </c>
      <c r="AI19" s="11">
        <v>90.431999999999945</v>
      </c>
      <c r="AJ19" s="11">
        <v>90.607999999999777</v>
      </c>
      <c r="AK19" s="172">
        <v>90.782000000000139</v>
      </c>
      <c r="AL19" s="11">
        <v>90.95699999999988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24.928999999999952</v>
      </c>
      <c r="N20" s="11">
        <v>22.976000000000035</v>
      </c>
      <c r="O20" s="11">
        <v>26.82800000000006</v>
      </c>
      <c r="P20" s="11">
        <v>26.321999999999978</v>
      </c>
      <c r="Q20" s="11">
        <v>26.997000000000025</v>
      </c>
      <c r="R20" s="11">
        <v>26.680999999999983</v>
      </c>
      <c r="S20" s="11">
        <v>31.95700000000004</v>
      </c>
      <c r="T20" s="11">
        <v>29.023000000000025</v>
      </c>
      <c r="U20" s="11">
        <v>28.952000000000019</v>
      </c>
      <c r="V20" s="11">
        <v>30.934000000000019</v>
      </c>
      <c r="W20" s="11">
        <v>30.986999999999867</v>
      </c>
      <c r="X20" s="11">
        <v>32.376999999999995</v>
      </c>
      <c r="Y20" s="11">
        <v>32.444000000000024</v>
      </c>
      <c r="Z20" s="11">
        <v>32.581000000000024</v>
      </c>
      <c r="AA20" s="11">
        <v>32.780000000000044</v>
      </c>
      <c r="AB20" s="11">
        <v>32.902000000000072</v>
      </c>
      <c r="AC20" s="11">
        <v>32.987000000000059</v>
      </c>
      <c r="AD20" s="11">
        <v>33.067</v>
      </c>
      <c r="AE20" s="11">
        <v>33.144000000000034</v>
      </c>
      <c r="AF20" s="11">
        <v>33.220999999999989</v>
      </c>
      <c r="AG20" s="11">
        <v>33.306000000000004</v>
      </c>
      <c r="AH20" s="11">
        <v>33.382999999999974</v>
      </c>
      <c r="AI20" s="11">
        <v>33.457999999999934</v>
      </c>
      <c r="AJ20" s="11">
        <v>33.530999999999935</v>
      </c>
      <c r="AK20" s="172">
        <v>33.601999999999975</v>
      </c>
      <c r="AL20" s="11">
        <v>33.67300000000013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29.786999999999999</v>
      </c>
      <c r="N21" s="11">
        <v>32.223000000000056</v>
      </c>
      <c r="O21" s="11">
        <v>33.653999999999968</v>
      </c>
      <c r="P21" s="11">
        <v>34.907000000000053</v>
      </c>
      <c r="Q21" s="11">
        <v>36.892000000000039</v>
      </c>
      <c r="R21" s="11">
        <v>39.25199999999996</v>
      </c>
      <c r="S21" s="11">
        <v>40.745999999999995</v>
      </c>
      <c r="T21" s="11">
        <v>37.508000000000017</v>
      </c>
      <c r="U21" s="11">
        <v>36.31</v>
      </c>
      <c r="V21" s="11">
        <v>37.318000000000069</v>
      </c>
      <c r="W21" s="11">
        <v>36.622</v>
      </c>
      <c r="X21" s="11">
        <v>34.748000000000062</v>
      </c>
      <c r="Y21" s="11">
        <v>35.68499999999996</v>
      </c>
      <c r="Z21" s="11">
        <v>37.223000000000006</v>
      </c>
      <c r="AA21" s="11">
        <v>38.634000000000015</v>
      </c>
      <c r="AB21" s="11">
        <v>39.730000000000011</v>
      </c>
      <c r="AC21" s="11">
        <v>40.705000000000005</v>
      </c>
      <c r="AD21" s="11">
        <v>41.604000000000021</v>
      </c>
      <c r="AE21" s="11">
        <v>42.456000000000031</v>
      </c>
      <c r="AF21" s="11">
        <v>43.275999999999968</v>
      </c>
      <c r="AG21" s="11">
        <v>44.08499999999998</v>
      </c>
      <c r="AH21" s="11">
        <v>44.872999999999962</v>
      </c>
      <c r="AI21" s="11">
        <v>45.636999999999986</v>
      </c>
      <c r="AJ21" s="11">
        <v>46.375000000000028</v>
      </c>
      <c r="AK21" s="172">
        <v>47.083999999999975</v>
      </c>
      <c r="AL21" s="11">
        <v>47.766999999999946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156.77199999999996</v>
      </c>
      <c r="N23" s="11">
        <f t="shared" ref="N23:AL23" si="19">SUM(N24:N31)</f>
        <v>157.78499999999957</v>
      </c>
      <c r="O23" s="11">
        <f t="shared" si="19"/>
        <v>162.67099999999976</v>
      </c>
      <c r="P23" s="11">
        <f t="shared" si="19"/>
        <v>165.89200000000002</v>
      </c>
      <c r="Q23" s="11">
        <f t="shared" si="19"/>
        <v>183.18599999999984</v>
      </c>
      <c r="R23" s="11">
        <f t="shared" si="19"/>
        <v>185.44000000000011</v>
      </c>
      <c r="S23" s="11">
        <f t="shared" si="19"/>
        <v>190.75599999999986</v>
      </c>
      <c r="T23" s="11">
        <f t="shared" si="19"/>
        <v>196.57900000000018</v>
      </c>
      <c r="U23" s="11">
        <f t="shared" si="19"/>
        <v>189.80599999999987</v>
      </c>
      <c r="V23" s="11">
        <f t="shared" si="19"/>
        <v>194.69400000000019</v>
      </c>
      <c r="W23" s="11">
        <f t="shared" si="19"/>
        <v>187.33100000000019</v>
      </c>
      <c r="X23" s="11">
        <f t="shared" si="19"/>
        <v>189.63000000000022</v>
      </c>
      <c r="Y23" s="11">
        <f t="shared" si="19"/>
        <v>189.92200000000011</v>
      </c>
      <c r="Z23" s="11">
        <f t="shared" si="19"/>
        <v>190.72399999999999</v>
      </c>
      <c r="AA23" s="11">
        <f t="shared" si="19"/>
        <v>191.97499999999971</v>
      </c>
      <c r="AB23" s="11">
        <f t="shared" si="19"/>
        <v>192.91400000000024</v>
      </c>
      <c r="AC23" s="11">
        <f t="shared" si="19"/>
        <v>193.90400000000011</v>
      </c>
      <c r="AD23" s="11">
        <f t="shared" si="19"/>
        <v>194.87699999999955</v>
      </c>
      <c r="AE23" s="11">
        <f t="shared" si="19"/>
        <v>195.86799999999999</v>
      </c>
      <c r="AF23" s="11">
        <f t="shared" si="19"/>
        <v>196.87999999999982</v>
      </c>
      <c r="AG23" s="11">
        <f t="shared" si="19"/>
        <v>197.87700000000035</v>
      </c>
      <c r="AH23" s="11">
        <f t="shared" si="19"/>
        <v>198.84800000000001</v>
      </c>
      <c r="AI23" s="11">
        <f t="shared" si="19"/>
        <v>199.82600000000002</v>
      </c>
      <c r="AJ23" s="11">
        <f t="shared" si="19"/>
        <v>200.80099999999996</v>
      </c>
      <c r="AK23" s="11">
        <f t="shared" si="19"/>
        <v>201.77300000000022</v>
      </c>
      <c r="AL23" s="11">
        <f t="shared" si="19"/>
        <v>202.745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3.2480000000000007</v>
      </c>
      <c r="N24" s="11">
        <v>2.5520000000000036</v>
      </c>
      <c r="O24" s="11">
        <v>2.707999999999998</v>
      </c>
      <c r="P24" s="11">
        <v>1.7819999999999938</v>
      </c>
      <c r="Q24" s="11">
        <v>2.5729999999999982</v>
      </c>
      <c r="R24" s="11">
        <v>2.971000000000005</v>
      </c>
      <c r="S24" s="11">
        <v>2.2200000000000037</v>
      </c>
      <c r="T24" s="11">
        <v>2.0820000000000012</v>
      </c>
      <c r="U24" s="11">
        <v>2.7640000000000038</v>
      </c>
      <c r="V24" s="11">
        <v>3.4400000000000053</v>
      </c>
      <c r="W24" s="11">
        <v>3.0160000000000022</v>
      </c>
      <c r="X24" s="11">
        <v>2.9990000000000019</v>
      </c>
      <c r="Y24" s="11">
        <v>2.995999999999992</v>
      </c>
      <c r="Z24" s="11">
        <v>2.9919999999999991</v>
      </c>
      <c r="AA24" s="11">
        <v>2.9909999999999966</v>
      </c>
      <c r="AB24" s="11">
        <v>2.9999999999999978</v>
      </c>
      <c r="AC24" s="11">
        <v>3.004999999999999</v>
      </c>
      <c r="AD24" s="11">
        <v>3.0109999999999988</v>
      </c>
      <c r="AE24" s="11">
        <v>3.0169999999999999</v>
      </c>
      <c r="AF24" s="11">
        <v>3.0229999999999957</v>
      </c>
      <c r="AG24" s="11">
        <v>3.0280000000000067</v>
      </c>
      <c r="AH24" s="11">
        <v>3.0330000000000066</v>
      </c>
      <c r="AI24" s="11">
        <v>3.0390000000000028</v>
      </c>
      <c r="AJ24" s="11">
        <v>3.0439999999999978</v>
      </c>
      <c r="AK24" s="172">
        <v>3.0490000000000022</v>
      </c>
      <c r="AL24" s="11">
        <v>3.055000000000001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10.882999999999997</v>
      </c>
      <c r="N25" s="11">
        <v>13.518999999999982</v>
      </c>
      <c r="O25" s="11">
        <v>13.411999999999972</v>
      </c>
      <c r="P25" s="11">
        <v>13.505000000000065</v>
      </c>
      <c r="Q25" s="11">
        <v>13.523999999999999</v>
      </c>
      <c r="R25" s="11">
        <v>16.882000000000016</v>
      </c>
      <c r="S25" s="11">
        <v>14.457000000000024</v>
      </c>
      <c r="T25" s="11">
        <v>16.067999999999966</v>
      </c>
      <c r="U25" s="11">
        <v>14.412000000000019</v>
      </c>
      <c r="V25" s="11">
        <v>14.308999999999974</v>
      </c>
      <c r="W25" s="11">
        <v>12.421000000000014</v>
      </c>
      <c r="X25" s="11">
        <v>12.726000000000022</v>
      </c>
      <c r="Y25" s="11">
        <v>12.842999999999993</v>
      </c>
      <c r="Z25" s="11">
        <v>13.079000000000029</v>
      </c>
      <c r="AA25" s="11">
        <v>13.26399999999999</v>
      </c>
      <c r="AB25" s="11">
        <v>13.417000000000014</v>
      </c>
      <c r="AC25" s="11">
        <v>13.559000000000037</v>
      </c>
      <c r="AD25" s="11">
        <v>13.682999999999979</v>
      </c>
      <c r="AE25" s="11">
        <v>13.800999999999954</v>
      </c>
      <c r="AF25" s="11">
        <v>13.918000000000012</v>
      </c>
      <c r="AG25" s="11">
        <v>14.039999999999969</v>
      </c>
      <c r="AH25" s="11">
        <v>14.161000000000007</v>
      </c>
      <c r="AI25" s="11">
        <v>14.277999999999992</v>
      </c>
      <c r="AJ25" s="11">
        <v>14.390999999999989</v>
      </c>
      <c r="AK25" s="172">
        <v>14.498000000000028</v>
      </c>
      <c r="AL25" s="11">
        <v>14.599999999999964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22.295999999999982</v>
      </c>
      <c r="N26" s="11">
        <v>21.675999999999991</v>
      </c>
      <c r="O26" s="11">
        <v>21.736999999999934</v>
      </c>
      <c r="P26" s="11">
        <v>22.595000000000041</v>
      </c>
      <c r="Q26" s="11">
        <v>23.025000000000006</v>
      </c>
      <c r="R26" s="11">
        <v>18.200999999999997</v>
      </c>
      <c r="S26" s="11">
        <v>21.446999999999949</v>
      </c>
      <c r="T26" s="11">
        <v>20.165999999999976</v>
      </c>
      <c r="U26" s="11">
        <v>21.333999999999996</v>
      </c>
      <c r="V26" s="11">
        <v>22.899999999999942</v>
      </c>
      <c r="W26" s="11">
        <v>21.618000000000048</v>
      </c>
      <c r="X26" s="11">
        <v>22.099000000000046</v>
      </c>
      <c r="Y26" s="11">
        <v>22.032999999999983</v>
      </c>
      <c r="Z26" s="11">
        <v>21.948999999999952</v>
      </c>
      <c r="AA26" s="11">
        <v>21.819999999999958</v>
      </c>
      <c r="AB26" s="11">
        <v>21.735000000000028</v>
      </c>
      <c r="AC26" s="11">
        <v>21.677000000000046</v>
      </c>
      <c r="AD26" s="11">
        <v>21.617000000000051</v>
      </c>
      <c r="AE26" s="11">
        <v>21.553999999999949</v>
      </c>
      <c r="AF26" s="11">
        <v>21.489999999999942</v>
      </c>
      <c r="AG26" s="11">
        <v>21.428999999999977</v>
      </c>
      <c r="AH26" s="11">
        <v>21.352000000000011</v>
      </c>
      <c r="AI26" s="11">
        <v>21.275999999999989</v>
      </c>
      <c r="AJ26" s="11">
        <v>21.198999999999948</v>
      </c>
      <c r="AK26" s="172">
        <v>21.121999999999993</v>
      </c>
      <c r="AL26" s="11">
        <v>21.045999999999975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5.759000000000003</v>
      </c>
      <c r="N27" s="11">
        <v>7.1649999999999956</v>
      </c>
      <c r="O27" s="11">
        <v>6.3580000000000059</v>
      </c>
      <c r="P27" s="11">
        <v>8.8850000000000087</v>
      </c>
      <c r="Q27" s="11">
        <v>8.5129999999999946</v>
      </c>
      <c r="R27" s="11">
        <v>8.4449999999999967</v>
      </c>
      <c r="S27" s="11">
        <v>8.4509999999999774</v>
      </c>
      <c r="T27" s="11">
        <v>9.572999999999988</v>
      </c>
      <c r="U27" s="11">
        <v>6.7670000000000075</v>
      </c>
      <c r="V27" s="11">
        <v>7.9909999999999979</v>
      </c>
      <c r="W27" s="11">
        <v>7.9199999999999822</v>
      </c>
      <c r="X27" s="11">
        <v>7.9349999999999961</v>
      </c>
      <c r="Y27" s="11">
        <v>7.9159999999999977</v>
      </c>
      <c r="Z27" s="11">
        <v>7.9500000000000091</v>
      </c>
      <c r="AA27" s="11">
        <v>8.0399999999999956</v>
      </c>
      <c r="AB27" s="11">
        <v>8.127000000000006</v>
      </c>
      <c r="AC27" s="11">
        <v>8.2310000000000016</v>
      </c>
      <c r="AD27" s="11">
        <v>8.3450000000000006</v>
      </c>
      <c r="AE27" s="11">
        <v>8.4629999999999939</v>
      </c>
      <c r="AF27" s="11">
        <v>8.5830000000000179</v>
      </c>
      <c r="AG27" s="11">
        <v>8.7039999999999953</v>
      </c>
      <c r="AH27" s="11">
        <v>8.8260000000000005</v>
      </c>
      <c r="AI27" s="11">
        <v>8.9490000000000016</v>
      </c>
      <c r="AJ27" s="11">
        <v>9.0699999999999896</v>
      </c>
      <c r="AK27" s="172">
        <v>9.1900000000000031</v>
      </c>
      <c r="AL27" s="11">
        <v>9.3090000000000117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43.952000000000098</v>
      </c>
      <c r="N28" s="11">
        <v>45.854999999999961</v>
      </c>
      <c r="O28" s="11">
        <v>48.724999999999859</v>
      </c>
      <c r="P28" s="11">
        <v>48.514999999999979</v>
      </c>
      <c r="Q28" s="11">
        <v>53.687999999999782</v>
      </c>
      <c r="R28" s="11">
        <v>53.45900000000001</v>
      </c>
      <c r="S28" s="11">
        <v>64.364999999999895</v>
      </c>
      <c r="T28" s="11">
        <v>67.787000000000234</v>
      </c>
      <c r="U28" s="11">
        <v>62.508999999999993</v>
      </c>
      <c r="V28" s="11">
        <v>61.931000000000331</v>
      </c>
      <c r="W28" s="11">
        <v>65.917000000000016</v>
      </c>
      <c r="X28" s="11">
        <v>67.157000000000124</v>
      </c>
      <c r="Y28" s="11">
        <v>67.501000000000076</v>
      </c>
      <c r="Z28" s="11">
        <v>67.991000000000156</v>
      </c>
      <c r="AA28" s="11">
        <v>68.524999999999864</v>
      </c>
      <c r="AB28" s="11">
        <v>68.941000000000159</v>
      </c>
      <c r="AC28" s="11">
        <v>69.318000000000026</v>
      </c>
      <c r="AD28" s="11">
        <v>69.715999999999752</v>
      </c>
      <c r="AE28" s="11">
        <v>70.135000000000076</v>
      </c>
      <c r="AF28" s="11">
        <v>70.577999999999861</v>
      </c>
      <c r="AG28" s="11">
        <v>70.975000000000435</v>
      </c>
      <c r="AH28" s="11">
        <v>71.365999999999886</v>
      </c>
      <c r="AI28" s="11">
        <v>71.759999999999962</v>
      </c>
      <c r="AJ28" s="11">
        <v>72.154999999999902</v>
      </c>
      <c r="AK28" s="172">
        <v>72.550000000000168</v>
      </c>
      <c r="AL28" s="11">
        <v>72.94599999999997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41.225999999999843</v>
      </c>
      <c r="N29" s="11">
        <v>41.373999999999697</v>
      </c>
      <c r="O29" s="11">
        <v>44.296000000000028</v>
      </c>
      <c r="P29" s="11">
        <v>43.733999999999931</v>
      </c>
      <c r="Q29" s="11">
        <v>48.143000000000058</v>
      </c>
      <c r="R29" s="11">
        <v>54.698000000000107</v>
      </c>
      <c r="S29" s="11">
        <v>53.882000000000069</v>
      </c>
      <c r="T29" s="11">
        <v>51.40300000000002</v>
      </c>
      <c r="U29" s="11">
        <v>49.229999999999876</v>
      </c>
      <c r="V29" s="11">
        <v>52.884999999999906</v>
      </c>
      <c r="W29" s="11">
        <v>46.927000000000127</v>
      </c>
      <c r="X29" s="11">
        <v>47.545000000000023</v>
      </c>
      <c r="Y29" s="11">
        <v>48.291000000000118</v>
      </c>
      <c r="Z29" s="11">
        <v>48.606999999999871</v>
      </c>
      <c r="AA29" s="11">
        <v>48.975999999999907</v>
      </c>
      <c r="AB29" s="11">
        <v>49.272000000000041</v>
      </c>
      <c r="AC29" s="11">
        <v>49.603999999999999</v>
      </c>
      <c r="AD29" s="11">
        <v>49.929999999999779</v>
      </c>
      <c r="AE29" s="11">
        <v>50.254000000000033</v>
      </c>
      <c r="AF29" s="11">
        <v>50.576999999999984</v>
      </c>
      <c r="AG29" s="11">
        <v>50.910000000000039</v>
      </c>
      <c r="AH29" s="11">
        <v>51.231000000000101</v>
      </c>
      <c r="AI29" s="11">
        <v>51.552000000000099</v>
      </c>
      <c r="AJ29" s="11">
        <v>51.873000000000104</v>
      </c>
      <c r="AK29" s="172">
        <v>52.19500000000005</v>
      </c>
      <c r="AL29" s="11">
        <v>52.518000000000079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13.68200000000002</v>
      </c>
      <c r="N30" s="11">
        <v>10.255999999999963</v>
      </c>
      <c r="O30" s="11">
        <v>10.200999999999981</v>
      </c>
      <c r="P30" s="11">
        <v>13.772999999999985</v>
      </c>
      <c r="Q30" s="11">
        <v>14.963999999999984</v>
      </c>
      <c r="R30" s="11">
        <v>13.607000000000012</v>
      </c>
      <c r="S30" s="11">
        <v>11.728999999999967</v>
      </c>
      <c r="T30" s="11">
        <v>14.386999999999993</v>
      </c>
      <c r="U30" s="11">
        <v>15.936999999999998</v>
      </c>
      <c r="V30" s="11">
        <v>16.072000000000006</v>
      </c>
      <c r="W30" s="11">
        <v>14.909999999999981</v>
      </c>
      <c r="X30" s="11">
        <v>14.740000000000009</v>
      </c>
      <c r="Y30" s="11">
        <v>14.032999999999999</v>
      </c>
      <c r="Z30" s="11">
        <v>13.831999999999976</v>
      </c>
      <c r="AA30" s="11">
        <v>14.009000000000023</v>
      </c>
      <c r="AB30" s="11">
        <v>14.083</v>
      </c>
      <c r="AC30" s="11">
        <v>14.18799999999999</v>
      </c>
      <c r="AD30" s="11">
        <v>14.268999999999988</v>
      </c>
      <c r="AE30" s="11">
        <v>14.349000000000011</v>
      </c>
      <c r="AF30" s="11">
        <v>14.42100000000001</v>
      </c>
      <c r="AG30" s="11">
        <v>14.497999999999966</v>
      </c>
      <c r="AH30" s="11">
        <v>14.578000000000001</v>
      </c>
      <c r="AI30" s="11">
        <v>14.658999999999985</v>
      </c>
      <c r="AJ30" s="11">
        <v>14.741000000000048</v>
      </c>
      <c r="AK30" s="172">
        <v>14.823000000000002</v>
      </c>
      <c r="AL30" s="11">
        <v>14.904000000000014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15.72600000000002</v>
      </c>
      <c r="N31" s="11">
        <v>15.387999999999982</v>
      </c>
      <c r="O31" s="11">
        <v>15.233999999999993</v>
      </c>
      <c r="P31" s="11">
        <v>13.103000000000005</v>
      </c>
      <c r="Q31" s="11">
        <v>18.755999999999993</v>
      </c>
      <c r="R31" s="11">
        <v>17.176999999999992</v>
      </c>
      <c r="S31" s="11">
        <v>14.204999999999982</v>
      </c>
      <c r="T31" s="11">
        <v>15.112999999999987</v>
      </c>
      <c r="U31" s="11">
        <v>16.852999999999952</v>
      </c>
      <c r="V31" s="11">
        <v>15.166000000000015</v>
      </c>
      <c r="W31" s="11">
        <v>14.602000000000038</v>
      </c>
      <c r="X31" s="11">
        <v>14.428999999999998</v>
      </c>
      <c r="Y31" s="11">
        <v>14.308999999999973</v>
      </c>
      <c r="Z31" s="11">
        <v>14.323999999999998</v>
      </c>
      <c r="AA31" s="11">
        <v>14.349999999999984</v>
      </c>
      <c r="AB31" s="11">
        <v>14.339000000000009</v>
      </c>
      <c r="AC31" s="11">
        <v>14.321999999999994</v>
      </c>
      <c r="AD31" s="11">
        <v>14.305999999999999</v>
      </c>
      <c r="AE31" s="11">
        <v>14.294999999999995</v>
      </c>
      <c r="AF31" s="11">
        <v>14.290000000000003</v>
      </c>
      <c r="AG31" s="11">
        <v>14.29299999999999</v>
      </c>
      <c r="AH31" s="11">
        <v>14.300999999999989</v>
      </c>
      <c r="AI31" s="11">
        <v>14.31299999999999</v>
      </c>
      <c r="AJ31" s="11">
        <v>14.328000000000007</v>
      </c>
      <c r="AK31" s="172">
        <v>14.345999999999984</v>
      </c>
      <c r="AL31" s="11">
        <v>14.366999999999987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117.387</v>
      </c>
      <c r="N33" s="11">
        <f t="shared" ref="N33:AK33" si="20">SUM(N34:N36)</f>
        <v>109.13399999999996</v>
      </c>
      <c r="O33" s="11">
        <f t="shared" si="20"/>
        <v>104.76399999999995</v>
      </c>
      <c r="P33" s="11">
        <f t="shared" si="20"/>
        <v>110.06899999999999</v>
      </c>
      <c r="Q33" s="11">
        <f t="shared" si="20"/>
        <v>113.42000000000002</v>
      </c>
      <c r="R33" s="11">
        <f t="shared" si="20"/>
        <v>114.95700000000005</v>
      </c>
      <c r="S33" s="11">
        <f t="shared" si="20"/>
        <v>115.30399999999997</v>
      </c>
      <c r="T33" s="11">
        <f t="shared" si="20"/>
        <v>112.55799999999999</v>
      </c>
      <c r="U33" s="11">
        <f t="shared" si="20"/>
        <v>111.73499999999999</v>
      </c>
      <c r="V33" s="11">
        <f t="shared" si="20"/>
        <v>111.40500000000009</v>
      </c>
      <c r="W33" s="11">
        <f t="shared" si="20"/>
        <v>114.58700000000006</v>
      </c>
      <c r="X33" s="11">
        <f t="shared" si="20"/>
        <v>116.97899999999986</v>
      </c>
      <c r="Y33" s="11">
        <f t="shared" si="20"/>
        <v>119.00700000000006</v>
      </c>
      <c r="Z33" s="11">
        <f t="shared" si="20"/>
        <v>120.68499999999976</v>
      </c>
      <c r="AA33" s="11">
        <f t="shared" si="20"/>
        <v>122.50400000000005</v>
      </c>
      <c r="AB33" s="11">
        <f t="shared" si="20"/>
        <v>124.01799999999994</v>
      </c>
      <c r="AC33" s="11">
        <f t="shared" si="20"/>
        <v>125.26000000000006</v>
      </c>
      <c r="AD33" s="11">
        <f t="shared" si="20"/>
        <v>126.47900000000016</v>
      </c>
      <c r="AE33" s="11">
        <f t="shared" si="20"/>
        <v>127.70099999999994</v>
      </c>
      <c r="AF33" s="11">
        <f t="shared" si="20"/>
        <v>128.94499999999999</v>
      </c>
      <c r="AG33" s="11">
        <f t="shared" si="20"/>
        <v>130.24299999999988</v>
      </c>
      <c r="AH33" s="11">
        <f t="shared" si="20"/>
        <v>131.54200000000006</v>
      </c>
      <c r="AI33" s="11">
        <f t="shared" si="20"/>
        <v>132.85199999999998</v>
      </c>
      <c r="AJ33" s="11">
        <f t="shared" si="20"/>
        <v>134.18100000000001</v>
      </c>
      <c r="AK33" s="11">
        <f t="shared" si="20"/>
        <v>135.5289999999998</v>
      </c>
      <c r="AL33" s="11">
        <f>SUM(AL34:AL36)</f>
        <v>136.89699999999976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19.61699999999999</v>
      </c>
      <c r="N34" s="11">
        <v>17.772999999999993</v>
      </c>
      <c r="O34" s="11">
        <v>15.891000000000002</v>
      </c>
      <c r="P34" s="11">
        <v>16.442000000000011</v>
      </c>
      <c r="Q34" s="11">
        <v>15.273999999999994</v>
      </c>
      <c r="R34" s="11">
        <v>15.662000000000031</v>
      </c>
      <c r="S34" s="11">
        <v>16.137000000000004</v>
      </c>
      <c r="T34" s="11">
        <v>13.256999999999993</v>
      </c>
      <c r="U34" s="11">
        <v>13.625000000000018</v>
      </c>
      <c r="V34" s="11">
        <v>15.010000000000005</v>
      </c>
      <c r="W34" s="11">
        <v>15.676000000000043</v>
      </c>
      <c r="X34" s="11">
        <v>15.49000000000002</v>
      </c>
      <c r="Y34" s="11">
        <v>15.353999999999967</v>
      </c>
      <c r="Z34" s="11">
        <v>15.325999999999983</v>
      </c>
      <c r="AA34" s="11">
        <v>15.27300000000001</v>
      </c>
      <c r="AB34" s="11">
        <v>15.31900000000004</v>
      </c>
      <c r="AC34" s="11">
        <v>15.357000000000069</v>
      </c>
      <c r="AD34" s="11">
        <v>15.393999999999949</v>
      </c>
      <c r="AE34" s="11">
        <v>15.43</v>
      </c>
      <c r="AF34" s="11">
        <v>15.465999999999974</v>
      </c>
      <c r="AG34" s="11">
        <v>15.500999999999987</v>
      </c>
      <c r="AH34" s="11">
        <v>15.534999999999979</v>
      </c>
      <c r="AI34" s="11">
        <v>15.56799999999998</v>
      </c>
      <c r="AJ34" s="11">
        <v>15.601000000000001</v>
      </c>
      <c r="AK34" s="172">
        <v>15.63299999999999</v>
      </c>
      <c r="AL34" s="11">
        <v>15.665000000000006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38.900999999999996</v>
      </c>
      <c r="N35" s="11">
        <v>35.133999999999972</v>
      </c>
      <c r="O35" s="11">
        <v>34.594999999999864</v>
      </c>
      <c r="P35" s="11">
        <v>35.429999999999993</v>
      </c>
      <c r="Q35" s="11">
        <v>37.010999999999882</v>
      </c>
      <c r="R35" s="11">
        <v>38.397000000000034</v>
      </c>
      <c r="S35" s="11">
        <v>38.80299999999994</v>
      </c>
      <c r="T35" s="11">
        <v>38.77999999999998</v>
      </c>
      <c r="U35" s="11">
        <v>37.004999999999939</v>
      </c>
      <c r="V35" s="11">
        <v>34.429000000000038</v>
      </c>
      <c r="W35" s="11">
        <v>35.444999999999972</v>
      </c>
      <c r="X35" s="11">
        <v>36.229999999999883</v>
      </c>
      <c r="Y35" s="11">
        <v>37.024000000000044</v>
      </c>
      <c r="Z35" s="11">
        <v>37.495999999999995</v>
      </c>
      <c r="AA35" s="11">
        <v>37.95300000000011</v>
      </c>
      <c r="AB35" s="11">
        <v>38.338999999999928</v>
      </c>
      <c r="AC35" s="11">
        <v>38.623999999999995</v>
      </c>
      <c r="AD35" s="11">
        <v>38.92500000000004</v>
      </c>
      <c r="AE35" s="11">
        <v>39.238999999999947</v>
      </c>
      <c r="AF35" s="11">
        <v>39.571999999999996</v>
      </c>
      <c r="AG35" s="11">
        <v>39.957999999999942</v>
      </c>
      <c r="AH35" s="11">
        <v>40.345999999999975</v>
      </c>
      <c r="AI35" s="11">
        <v>40.74199999999999</v>
      </c>
      <c r="AJ35" s="11">
        <v>41.144000000000034</v>
      </c>
      <c r="AK35" s="172">
        <v>41.551999999999936</v>
      </c>
      <c r="AL35" s="11">
        <v>41.964999999999861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58.869000000000014</v>
      </c>
      <c r="N36" s="11">
        <v>56.226999999999997</v>
      </c>
      <c r="O36" s="11">
        <v>54.278000000000091</v>
      </c>
      <c r="P36" s="11">
        <v>58.196999999999989</v>
      </c>
      <c r="Q36" s="11">
        <v>61.13500000000014</v>
      </c>
      <c r="R36" s="11">
        <v>60.897999999999975</v>
      </c>
      <c r="S36" s="11">
        <v>60.36400000000004</v>
      </c>
      <c r="T36" s="11">
        <v>60.521000000000029</v>
      </c>
      <c r="U36" s="11">
        <v>61.105000000000025</v>
      </c>
      <c r="V36" s="11">
        <v>61.966000000000037</v>
      </c>
      <c r="W36" s="11">
        <v>63.466000000000044</v>
      </c>
      <c r="X36" s="11">
        <v>65.258999999999958</v>
      </c>
      <c r="Y36" s="11">
        <v>66.629000000000048</v>
      </c>
      <c r="Z36" s="11">
        <v>67.862999999999786</v>
      </c>
      <c r="AA36" s="11">
        <v>69.277999999999935</v>
      </c>
      <c r="AB36" s="11">
        <v>70.359999999999971</v>
      </c>
      <c r="AC36" s="11">
        <v>71.278999999999996</v>
      </c>
      <c r="AD36" s="11">
        <v>72.160000000000167</v>
      </c>
      <c r="AE36" s="11">
        <v>73.031999999999982</v>
      </c>
      <c r="AF36" s="11">
        <v>73.907000000000025</v>
      </c>
      <c r="AG36" s="11">
        <v>74.783999999999935</v>
      </c>
      <c r="AH36" s="11">
        <v>75.661000000000101</v>
      </c>
      <c r="AI36" s="11">
        <v>76.542000000000016</v>
      </c>
      <c r="AJ36" s="11">
        <v>77.435999999999979</v>
      </c>
      <c r="AK36" s="172">
        <v>78.34399999999988</v>
      </c>
      <c r="AL36" s="11">
        <v>79.266999999999882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494.40799999999984</v>
      </c>
      <c r="N38" s="11">
        <f t="shared" ref="N38:AL38" si="21">SUM(N5,N11,N16,N18,N23,N33)</f>
        <v>486.46299999999974</v>
      </c>
      <c r="O38" s="11">
        <f t="shared" si="21"/>
        <v>492.44899999999967</v>
      </c>
      <c r="P38" s="11">
        <f t="shared" si="21"/>
        <v>501.70200000000011</v>
      </c>
      <c r="Q38" s="11">
        <f t="shared" si="21"/>
        <v>526.79500000000007</v>
      </c>
      <c r="R38" s="11">
        <f t="shared" si="21"/>
        <v>532.57000000000016</v>
      </c>
      <c r="S38" s="11">
        <f t="shared" si="21"/>
        <v>547.37199999999962</v>
      </c>
      <c r="T38" s="11">
        <f t="shared" si="21"/>
        <v>552.65600000000006</v>
      </c>
      <c r="U38" s="11">
        <f t="shared" si="21"/>
        <v>545.87699999999961</v>
      </c>
      <c r="V38" s="11">
        <f t="shared" si="21"/>
        <v>560.78900000000044</v>
      </c>
      <c r="W38" s="11">
        <f t="shared" si="21"/>
        <v>548.29599999999982</v>
      </c>
      <c r="X38" s="11">
        <f t="shared" si="21"/>
        <v>552.76799999999992</v>
      </c>
      <c r="Y38" s="11">
        <f t="shared" si="21"/>
        <v>556.24000000000024</v>
      </c>
      <c r="Z38" s="11">
        <f t="shared" si="21"/>
        <v>560.36799999999982</v>
      </c>
      <c r="AA38" s="11">
        <f t="shared" si="21"/>
        <v>565.298</v>
      </c>
      <c r="AB38" s="11">
        <f t="shared" si="21"/>
        <v>568.90400000000011</v>
      </c>
      <c r="AC38" s="11">
        <f t="shared" si="21"/>
        <v>572.12500000000011</v>
      </c>
      <c r="AD38" s="11">
        <f t="shared" si="21"/>
        <v>575.13299999999992</v>
      </c>
      <c r="AE38" s="11">
        <f t="shared" si="21"/>
        <v>578.12600000000009</v>
      </c>
      <c r="AF38" s="11">
        <f t="shared" si="21"/>
        <v>581.1179999999996</v>
      </c>
      <c r="AG38" s="11">
        <f t="shared" si="21"/>
        <v>584.24600000000021</v>
      </c>
      <c r="AH38" s="11">
        <f t="shared" si="21"/>
        <v>587.31000000000017</v>
      </c>
      <c r="AI38" s="11">
        <f t="shared" si="21"/>
        <v>590.38299999999981</v>
      </c>
      <c r="AJ38" s="11">
        <f t="shared" si="21"/>
        <v>593.48199999999963</v>
      </c>
      <c r="AK38" s="11">
        <f t="shared" si="21"/>
        <v>596.57500000000005</v>
      </c>
      <c r="AL38" s="11">
        <f t="shared" si="21"/>
        <v>599.66999999999962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Cheshire and Warrington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Cheshire and Warrington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Cheshire and Warrington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Cheshire and Warrington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Cheshire and Warrington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Cheshire and Warrington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Cheshire and Warrington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21.585331505717562</v>
      </c>
      <c r="N231" s="40">
        <f>'Ind T1'!D25</f>
        <v>20.898748121452666</v>
      </c>
      <c r="O231" s="40">
        <f>'Ind T1'!F25</f>
        <v>22.828722464021851</v>
      </c>
    </row>
    <row r="232" spans="1:15" x14ac:dyDescent="0.2">
      <c r="L232" t="str">
        <f>L23</f>
        <v>Business and other services</v>
      </c>
      <c r="M232" s="40">
        <f>'Ind T1'!B24</f>
        <v>34.819835890117737</v>
      </c>
      <c r="N232" s="40">
        <f>'Ind T1'!D24</f>
        <v>34.166034404774109</v>
      </c>
      <c r="O232" s="40">
        <f>'Ind T1'!F24</f>
        <v>33.809428519018816</v>
      </c>
    </row>
    <row r="233" spans="1:15" x14ac:dyDescent="0.2">
      <c r="L233" t="str">
        <f>L18</f>
        <v>Trade, accomod. and transport</v>
      </c>
      <c r="M233" s="40">
        <f>'Ind T1'!B23</f>
        <v>27.976604014495759</v>
      </c>
      <c r="N233" s="40">
        <f>'Ind T1'!D23</f>
        <v>28.490997563359883</v>
      </c>
      <c r="O233" s="40">
        <f>'Ind T1'!F23</f>
        <v>28.74864508813182</v>
      </c>
    </row>
    <row r="234" spans="1:15" x14ac:dyDescent="0.2">
      <c r="L234" t="str">
        <f>L16</f>
        <v>Construction</v>
      </c>
      <c r="M234" s="40">
        <f>'Ind T1'!B22</f>
        <v>5.4511144074957105</v>
      </c>
      <c r="N234" s="40">
        <f>'Ind T1'!D22</f>
        <v>5.9962137239738986</v>
      </c>
      <c r="O234" s="40">
        <f>'Ind T1'!F22</f>
        <v>5.4575016258942499</v>
      </c>
    </row>
    <row r="235" spans="1:15" x14ac:dyDescent="0.2">
      <c r="L235" t="str">
        <f>L11</f>
        <v>Manufacturing</v>
      </c>
      <c r="M235" s="40">
        <f>'Ind T1'!B21</f>
        <v>8.0909551796008099</v>
      </c>
      <c r="N235" s="40">
        <f>'Ind T1'!D21</f>
        <v>8.311751316806971</v>
      </c>
      <c r="O235" s="40">
        <f>'Ind T1'!F21</f>
        <v>7.1634398919405564</v>
      </c>
    </row>
    <row r="236" spans="1:15" x14ac:dyDescent="0.2">
      <c r="L236" t="str">
        <f>L5</f>
        <v>Primary sector and utilities</v>
      </c>
      <c r="M236" s="40">
        <f>'Ind T1'!B20</f>
        <v>2.076159002572433</v>
      </c>
      <c r="N236" s="40">
        <f>'Ind T1'!D20</f>
        <v>2.136254869632467</v>
      </c>
      <c r="O236" s="40">
        <f>'Ind T1'!F20</f>
        <v>1.9922624109927098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Cheshire and Warrington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-0.36999999999999034</v>
      </c>
      <c r="O261" s="11">
        <f>'Ind T1'!F50</f>
        <v>22.309999999999704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1.8910000000000764</v>
      </c>
      <c r="O262" s="11">
        <f>'Ind T1'!F49</f>
        <v>15.413999999999817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7.2199999999995157</v>
      </c>
      <c r="O263" s="11">
        <f>'Ind T1'!F48</f>
        <v>16.182000000000329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3.8460000000000001</v>
      </c>
      <c r="O264" s="11">
        <f>'Ind T1'!F47</f>
        <v>-0.149999999999892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2.4829999999998904</v>
      </c>
      <c r="O265" s="11">
        <f>'Ind T1'!F46</f>
        <v>-2.6160000000000281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0.65600000000001835</v>
      </c>
      <c r="O266" s="11">
        <f>'Ind T1'!F45</f>
        <v>0.23399999999994847</v>
      </c>
    </row>
    <row r="268" spans="1:16" x14ac:dyDescent="0.2">
      <c r="L268" t="str">
        <f>L38</f>
        <v>All industries</v>
      </c>
      <c r="N268" s="11">
        <f>'Ind T1'!D14-'Ind T1'!B14</f>
        <v>15.725999999999658</v>
      </c>
      <c r="O268" s="11">
        <f>SUM(O261:O266)</f>
        <v>51.373999999999882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14.899032261506182</v>
      </c>
      <c r="C9" s="249">
        <f>SUM(C26,C43,C60,C77,C94,C111,C128,C145,C162,C179,C196,C213,C230,C247,C264,C281,C298,C315,C332,C349,C366,C383)</f>
        <v>30.94194686410745</v>
      </c>
      <c r="D9" s="249">
        <f>SUM(B9:C9)</f>
        <v>45.840979125613629</v>
      </c>
      <c r="E9" s="238"/>
      <c r="F9" s="249">
        <f>SUM(F26,F43,F60,F77,F94,F111,F128,F145,F162,F179,F196,F213,F230,F247,F264,F281,F298,F315,F332,F349,F366,F383)</f>
        <v>18.904692154652469</v>
      </c>
      <c r="G9" s="249">
        <f>SUM(G26,G43,G60,G77,G94,G111,G128,G145,G162,G179,G196,G213,G230,G247,G264,G281,G298,G315,G332,G349,G366,G383)</f>
        <v>34.321738229404907</v>
      </c>
      <c r="H9" s="249">
        <f>SUM(F9:G9)</f>
        <v>53.22643038405738</v>
      </c>
      <c r="I9" s="238"/>
      <c r="J9" s="249">
        <f>SUM(J26,J43,J60,J77,J94,J111,J128,J145,J162,J179,J196,J213,J230,J247,J264,J281,J298,J315,J332,J349,J366,J383)</f>
        <v>24.8223864670083</v>
      </c>
      <c r="K9" s="249">
        <f>SUM(K26,K43,K60,K77,K94,K111,K128,K145,K162,K179,K196,K213,K230,K247,K264,K281,K298,K315,K332,K349,K366,K383)</f>
        <v>38.044834734966798</v>
      </c>
      <c r="L9" s="249">
        <f>SUM(J9:K9)</f>
        <v>62.867221201975099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44.369314241282702</v>
      </c>
      <c r="C10" s="249">
        <f t="shared" si="0"/>
        <v>52.751725752087992</v>
      </c>
      <c r="D10" s="249">
        <f t="shared" ref="D10:D17" si="1">SUM(B10:C10)</f>
        <v>97.121039993370687</v>
      </c>
      <c r="E10" s="238"/>
      <c r="F10" s="249">
        <f t="shared" ref="F10:G17" si="2">SUM(F27,F44,F61,F78,F95,F112,F129,F146,F163,F180,F197,F214,F231,F248,F265,F282,F299,F316,F333,F350,F367,F384)</f>
        <v>52.876598931076032</v>
      </c>
      <c r="G10" s="249">
        <f t="shared" si="2"/>
        <v>60.894875770677224</v>
      </c>
      <c r="H10" s="249">
        <f t="shared" ref="H10:H17" si="3">SUM(F10:G10)</f>
        <v>113.77147470175325</v>
      </c>
      <c r="I10" s="238"/>
      <c r="J10" s="249">
        <f t="shared" ref="J10:K17" si="4">SUM(J27,J44,J61,J78,J95,J112,J129,J146,J163,J180,J197,J214,J231,J248,J265,J282,J299,J316,J333,J350,J367,J384)</f>
        <v>70.33233068001752</v>
      </c>
      <c r="K10" s="249">
        <f t="shared" si="4"/>
        <v>71.335034343134666</v>
      </c>
      <c r="L10" s="249">
        <f t="shared" ref="L10:L17" si="5">SUM(J10:K10)</f>
        <v>141.66736502315217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25.497949199682374</v>
      </c>
      <c r="C11" s="249">
        <f t="shared" si="0"/>
        <v>32.295506488941591</v>
      </c>
      <c r="D11" s="249">
        <f t="shared" si="1"/>
        <v>57.793455688623965</v>
      </c>
      <c r="E11" s="238"/>
      <c r="F11" s="249">
        <f t="shared" si="2"/>
        <v>30.007353858963761</v>
      </c>
      <c r="G11" s="249">
        <f t="shared" si="2"/>
        <v>36.255760545758712</v>
      </c>
      <c r="H11" s="249">
        <f t="shared" si="3"/>
        <v>66.263114404722472</v>
      </c>
      <c r="I11" s="238"/>
      <c r="J11" s="249">
        <f t="shared" si="4"/>
        <v>36.121189539878749</v>
      </c>
      <c r="K11" s="249">
        <f t="shared" si="4"/>
        <v>34.262069123489411</v>
      </c>
      <c r="L11" s="249">
        <f t="shared" si="5"/>
        <v>70.383258663368167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48.387631029781801</v>
      </c>
      <c r="C12" s="249">
        <f t="shared" si="0"/>
        <v>21.904139279286255</v>
      </c>
      <c r="D12" s="249">
        <f t="shared" si="1"/>
        <v>70.291770309068056</v>
      </c>
      <c r="E12" s="238"/>
      <c r="F12" s="249">
        <f t="shared" si="2"/>
        <v>47.556103908951968</v>
      </c>
      <c r="G12" s="249">
        <f t="shared" si="2"/>
        <v>25.424350840837509</v>
      </c>
      <c r="H12" s="249">
        <f t="shared" si="3"/>
        <v>72.980454749789473</v>
      </c>
      <c r="I12" s="238"/>
      <c r="J12" s="249">
        <f t="shared" si="4"/>
        <v>38.16370416671726</v>
      </c>
      <c r="K12" s="249">
        <f t="shared" si="4"/>
        <v>28.487604294413689</v>
      </c>
      <c r="L12" s="249">
        <f t="shared" si="5"/>
        <v>66.651308461130952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6.170402910820286</v>
      </c>
      <c r="C13" s="249">
        <f t="shared" si="0"/>
        <v>46.042520662730531</v>
      </c>
      <c r="D13" s="249">
        <f t="shared" si="1"/>
        <v>52.212923573550817</v>
      </c>
      <c r="E13" s="238"/>
      <c r="F13" s="249">
        <f t="shared" si="2"/>
        <v>5.8324939224170302</v>
      </c>
      <c r="G13" s="249">
        <f t="shared" si="2"/>
        <v>41.818946325471238</v>
      </c>
      <c r="H13" s="249">
        <f t="shared" si="3"/>
        <v>47.651440247888267</v>
      </c>
      <c r="I13" s="238"/>
      <c r="J13" s="249">
        <f t="shared" si="4"/>
        <v>7.2366551213932304</v>
      </c>
      <c r="K13" s="249">
        <f t="shared" si="4"/>
        <v>38.251285892441601</v>
      </c>
      <c r="L13" s="249">
        <f t="shared" si="5"/>
        <v>45.487941013834828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40.953616964593785</v>
      </c>
      <c r="C14" s="249">
        <f t="shared" si="0"/>
        <v>9.757911162134782</v>
      </c>
      <c r="D14" s="249">
        <f t="shared" si="1"/>
        <v>50.711528126728567</v>
      </c>
      <c r="E14" s="238"/>
      <c r="F14" s="249">
        <f t="shared" si="2"/>
        <v>38.307144153281548</v>
      </c>
      <c r="G14" s="249">
        <f t="shared" si="2"/>
        <v>9.2734987369090334</v>
      </c>
      <c r="H14" s="249">
        <f t="shared" si="3"/>
        <v>47.580642890190582</v>
      </c>
      <c r="I14" s="238"/>
      <c r="J14" s="249">
        <f t="shared" si="4"/>
        <v>46.711700275187134</v>
      </c>
      <c r="K14" s="249">
        <f t="shared" si="4"/>
        <v>12.304873758120635</v>
      </c>
      <c r="L14" s="249">
        <f t="shared" si="5"/>
        <v>59.016574033307769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33.763350182111438</v>
      </c>
      <c r="C15" s="249">
        <f t="shared" si="0"/>
        <v>21.501496087323773</v>
      </c>
      <c r="D15" s="249">
        <f t="shared" si="1"/>
        <v>55.264846269435211</v>
      </c>
      <c r="E15" s="238"/>
      <c r="F15" s="249">
        <f t="shared" si="2"/>
        <v>33.991883836040159</v>
      </c>
      <c r="G15" s="249">
        <f t="shared" si="2"/>
        <v>21.319858459105593</v>
      </c>
      <c r="H15" s="249">
        <f t="shared" si="3"/>
        <v>55.311742295145748</v>
      </c>
      <c r="I15" s="238"/>
      <c r="J15" s="249">
        <f t="shared" si="4"/>
        <v>33.93126455445254</v>
      </c>
      <c r="K15" s="249">
        <f t="shared" si="4"/>
        <v>23.863900797141028</v>
      </c>
      <c r="L15" s="249">
        <f t="shared" si="5"/>
        <v>57.795165351593567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4.0518565756437646</v>
      </c>
      <c r="C16" s="249">
        <f t="shared" si="0"/>
        <v>32.696795421173782</v>
      </c>
      <c r="D16" s="249">
        <f t="shared" si="1"/>
        <v>36.748651996817543</v>
      </c>
      <c r="E16" s="238"/>
      <c r="F16" s="249">
        <f t="shared" si="2"/>
        <v>3.6469281803211335</v>
      </c>
      <c r="G16" s="249">
        <f t="shared" si="2"/>
        <v>31.43318915993116</v>
      </c>
      <c r="H16" s="249">
        <f t="shared" si="3"/>
        <v>35.080117340252293</v>
      </c>
      <c r="I16" s="238"/>
      <c r="J16" s="249">
        <f t="shared" si="4"/>
        <v>4.6631434043136544</v>
      </c>
      <c r="K16" s="249">
        <f t="shared" si="4"/>
        <v>33.694128263051709</v>
      </c>
      <c r="L16" s="249">
        <f t="shared" si="5"/>
        <v>38.357271667365367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29.048568308514604</v>
      </c>
      <c r="C17" s="249">
        <f t="shared" si="0"/>
        <v>37.536236608277171</v>
      </c>
      <c r="D17" s="249">
        <f t="shared" si="1"/>
        <v>66.584804916791768</v>
      </c>
      <c r="E17" s="238"/>
      <c r="F17" s="249">
        <f t="shared" si="2"/>
        <v>24.833935631576711</v>
      </c>
      <c r="G17" s="249">
        <f t="shared" si="2"/>
        <v>31.59664735462367</v>
      </c>
      <c r="H17" s="249">
        <f t="shared" si="3"/>
        <v>56.430582986200378</v>
      </c>
      <c r="I17" s="238"/>
      <c r="J17" s="249">
        <f t="shared" si="4"/>
        <v>25.391900308643734</v>
      </c>
      <c r="K17" s="249">
        <f t="shared" si="4"/>
        <v>32.051994275628218</v>
      </c>
      <c r="L17" s="249">
        <f t="shared" si="5"/>
        <v>57.443894584271952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247.14172167393696</v>
      </c>
      <c r="C19" s="247">
        <f t="shared" ref="C19:L19" si="6">SUM(C9:C17)</f>
        <v>285.42827832606332</v>
      </c>
      <c r="D19" s="247">
        <f t="shared" si="6"/>
        <v>532.57000000000028</v>
      </c>
      <c r="E19" s="247"/>
      <c r="F19" s="247">
        <f t="shared" si="6"/>
        <v>255.95713457728081</v>
      </c>
      <c r="G19" s="247">
        <f t="shared" si="6"/>
        <v>292.33886542271904</v>
      </c>
      <c r="H19" s="247">
        <f t="shared" si="6"/>
        <v>548.29599999999982</v>
      </c>
      <c r="I19" s="247"/>
      <c r="J19" s="247">
        <f t="shared" si="6"/>
        <v>287.37427451761209</v>
      </c>
      <c r="K19" s="247">
        <f t="shared" si="6"/>
        <v>312.29572548238775</v>
      </c>
      <c r="L19" s="247">
        <f t="shared" si="6"/>
        <v>599.66999999999985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7.3233830350640988E-2</v>
      </c>
      <c r="C26" s="302">
        <v>0.19449186237547608</v>
      </c>
      <c r="D26" s="302">
        <f>SUM(B26:C26)</f>
        <v>0.26772569272611707</v>
      </c>
      <c r="E26" s="303"/>
      <c r="F26" s="302">
        <v>7.0758635117028998E-2</v>
      </c>
      <c r="G26" s="302">
        <v>0.33263494911346414</v>
      </c>
      <c r="H26" s="302">
        <f>SUM(F26:G26)</f>
        <v>0.40339358423049315</v>
      </c>
      <c r="I26" s="303"/>
      <c r="J26" s="302">
        <v>8.7939234890651752E-2</v>
      </c>
      <c r="K26" s="302">
        <v>0.50978063049434919</v>
      </c>
      <c r="L26" s="302">
        <f>SUM(J26:K26)</f>
        <v>0.59771986538500088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4.3272215713672874E-2</v>
      </c>
      <c r="C27" s="302">
        <v>0.1116098317235272</v>
      </c>
      <c r="D27" s="302">
        <f t="shared" ref="D27:D34" si="7">SUM(B27:C27)</f>
        <v>0.15488204743720008</v>
      </c>
      <c r="E27" s="303"/>
      <c r="F27" s="302">
        <v>6.3898498721225119E-2</v>
      </c>
      <c r="G27" s="302">
        <v>0.22555923388830418</v>
      </c>
      <c r="H27" s="302">
        <f t="shared" ref="H27:H34" si="8">SUM(F27:G27)</f>
        <v>0.28945773260952928</v>
      </c>
      <c r="I27" s="303"/>
      <c r="J27" s="302">
        <v>9.3784827929316208E-2</v>
      </c>
      <c r="K27" s="302">
        <v>0.35210686472351083</v>
      </c>
      <c r="L27" s="302">
        <f t="shared" ref="L27:L34" si="9">SUM(J27:K27)</f>
        <v>0.44589169265282702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3.9644837620243435E-2</v>
      </c>
      <c r="C28" s="302">
        <v>6.1056593091075285E-2</v>
      </c>
      <c r="D28" s="302">
        <f t="shared" si="7"/>
        <v>0.10070143071131872</v>
      </c>
      <c r="E28" s="303"/>
      <c r="F28" s="302">
        <v>4.9193708009562839E-2</v>
      </c>
      <c r="G28" s="302">
        <v>0.10980032211302733</v>
      </c>
      <c r="H28" s="302">
        <f t="shared" si="8"/>
        <v>0.15899403012259017</v>
      </c>
      <c r="I28" s="303"/>
      <c r="J28" s="302">
        <v>6.1058361551497055E-2</v>
      </c>
      <c r="K28" s="302">
        <v>0.12178514293188666</v>
      </c>
      <c r="L28" s="302">
        <f t="shared" si="9"/>
        <v>0.18284350448338371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0.18368897803638165</v>
      </c>
      <c r="C29" s="302">
        <v>4.053353120649255E-2</v>
      </c>
      <c r="D29" s="302">
        <f t="shared" si="7"/>
        <v>0.22422250924287421</v>
      </c>
      <c r="E29" s="303"/>
      <c r="F29" s="302">
        <v>0.16516533557610327</v>
      </c>
      <c r="G29" s="302">
        <v>6.9098384841779673E-2</v>
      </c>
      <c r="H29" s="302">
        <f t="shared" si="8"/>
        <v>0.23426372041788296</v>
      </c>
      <c r="I29" s="303"/>
      <c r="J29" s="302">
        <v>9.8579028673789704E-2</v>
      </c>
      <c r="K29" s="302">
        <v>9.4417151112835523E-2</v>
      </c>
      <c r="L29" s="302">
        <f t="shared" si="9"/>
        <v>0.19299617978662523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0.96081960249126919</v>
      </c>
      <c r="C30" s="302">
        <v>2.1372587891042896</v>
      </c>
      <c r="D30" s="302">
        <f t="shared" si="7"/>
        <v>3.0980783915955588</v>
      </c>
      <c r="E30" s="303"/>
      <c r="F30" s="302">
        <v>0.70679954387044919</v>
      </c>
      <c r="G30" s="302">
        <v>2.6006020454742589</v>
      </c>
      <c r="H30" s="302">
        <f t="shared" si="8"/>
        <v>3.3074015893447082</v>
      </c>
      <c r="I30" s="303"/>
      <c r="J30" s="302">
        <v>0.80517682845545913</v>
      </c>
      <c r="K30" s="302">
        <v>2.535167437208242</v>
      </c>
      <c r="L30" s="302">
        <f t="shared" si="9"/>
        <v>3.3403442656637012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7.6981426055871285E-2</v>
      </c>
      <c r="C31" s="302">
        <v>6.3593561535566584E-2</v>
      </c>
      <c r="D31" s="302">
        <f t="shared" si="7"/>
        <v>0.14057498759143788</v>
      </c>
      <c r="E31" s="303"/>
      <c r="F31" s="302">
        <v>7.2221326685670995E-2</v>
      </c>
      <c r="G31" s="302">
        <v>6.6669764257213326E-2</v>
      </c>
      <c r="H31" s="302">
        <f t="shared" si="8"/>
        <v>0.13889109094288432</v>
      </c>
      <c r="I31" s="303"/>
      <c r="J31" s="302">
        <v>7.5207317584498223E-2</v>
      </c>
      <c r="K31" s="302">
        <v>9.0029552678720565E-2</v>
      </c>
      <c r="L31" s="302">
        <f t="shared" si="9"/>
        <v>0.16523687026321879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3.4720931846311587E-2</v>
      </c>
      <c r="C32" s="302">
        <v>3.4875435915084935E-2</v>
      </c>
      <c r="D32" s="302">
        <f t="shared" si="7"/>
        <v>6.9596367761396521E-2</v>
      </c>
      <c r="E32" s="303"/>
      <c r="F32" s="302">
        <v>2.7293641890402003E-2</v>
      </c>
      <c r="G32" s="302">
        <v>4.8729705158035833E-2</v>
      </c>
      <c r="H32" s="302">
        <f t="shared" si="8"/>
        <v>7.6023347048437828E-2</v>
      </c>
      <c r="I32" s="303"/>
      <c r="J32" s="302">
        <v>2.7815553588096776E-2</v>
      </c>
      <c r="K32" s="302">
        <v>5.9346873319988371E-2</v>
      </c>
      <c r="L32" s="302">
        <f t="shared" si="9"/>
        <v>8.716242690808515E-2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3.6230408343816516E-2</v>
      </c>
      <c r="C33" s="302">
        <v>8.1912287186370628E-2</v>
      </c>
      <c r="D33" s="302">
        <f t="shared" si="7"/>
        <v>0.11814269553018714</v>
      </c>
      <c r="E33" s="303"/>
      <c r="F33" s="302">
        <v>3.5397297611126539E-2</v>
      </c>
      <c r="G33" s="302">
        <v>9.8180859956896488E-2</v>
      </c>
      <c r="H33" s="302">
        <f t="shared" si="8"/>
        <v>0.13357815756802302</v>
      </c>
      <c r="I33" s="303"/>
      <c r="J33" s="302">
        <v>4.5565568928148573E-2</v>
      </c>
      <c r="K33" s="302">
        <v>7.4566772230926628E-2</v>
      </c>
      <c r="L33" s="302">
        <f t="shared" si="9"/>
        <v>0.1201323411590752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0.17640879573041773</v>
      </c>
      <c r="C34" s="302">
        <v>0.44666708167350327</v>
      </c>
      <c r="D34" s="302">
        <f t="shared" si="7"/>
        <v>0.62307587740392101</v>
      </c>
      <c r="E34" s="303"/>
      <c r="F34" s="302">
        <v>0.12004490116108552</v>
      </c>
      <c r="G34" s="302">
        <v>0.4359518465543622</v>
      </c>
      <c r="H34" s="302">
        <f t="shared" si="8"/>
        <v>0.55599674771544771</v>
      </c>
      <c r="I34" s="303"/>
      <c r="J34" s="302">
        <v>0.11524844274037545</v>
      </c>
      <c r="K34" s="302">
        <v>0.43742441095770002</v>
      </c>
      <c r="L34" s="302">
        <f t="shared" si="9"/>
        <v>0.55267285369807551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1.6250010261886252</v>
      </c>
      <c r="C36" s="311">
        <f t="shared" ref="C36:K36" si="10">SUM(C26:C34)</f>
        <v>3.1719989738113861</v>
      </c>
      <c r="D36" s="311">
        <f t="shared" si="10"/>
        <v>4.7970000000000113</v>
      </c>
      <c r="E36" s="311"/>
      <c r="F36" s="311">
        <f t="shared" si="10"/>
        <v>1.3107728886426546</v>
      </c>
      <c r="G36" s="311">
        <f t="shared" si="10"/>
        <v>3.9872271113573419</v>
      </c>
      <c r="H36" s="311">
        <f t="shared" si="10"/>
        <v>5.2979999999999965</v>
      </c>
      <c r="I36" s="311"/>
      <c r="J36" s="311">
        <f t="shared" si="10"/>
        <v>1.4103751643418332</v>
      </c>
      <c r="K36" s="311">
        <f t="shared" si="10"/>
        <v>4.2746248356581598</v>
      </c>
      <c r="L36" s="311">
        <f>SUM(L26:L34)</f>
        <v>5.6849999999999925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5.0972372170270666E-3</v>
      </c>
      <c r="C43" s="302">
        <v>4.8816716226226339E-2</v>
      </c>
      <c r="D43" s="302">
        <f>SUM(B43:C43)</f>
        <v>5.3913953443253407E-2</v>
      </c>
      <c r="E43" s="303"/>
      <c r="F43" s="302">
        <v>1.0100344329620068E-2</v>
      </c>
      <c r="G43" s="302">
        <v>7.5805416758680938E-2</v>
      </c>
      <c r="H43" s="302">
        <f>SUM(F43:G43)</f>
        <v>8.5905761088301003E-2</v>
      </c>
      <c r="I43" s="303"/>
      <c r="J43" s="302">
        <v>5.9397745236530819E-3</v>
      </c>
      <c r="K43" s="302">
        <v>4.6992682099350251E-2</v>
      </c>
      <c r="L43" s="302">
        <f>SUM(J43:K43)</f>
        <v>5.2932456623003332E-2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2.3621201994290495E-2</v>
      </c>
      <c r="C44" s="302">
        <v>4.9355847664007774E-2</v>
      </c>
      <c r="D44" s="302">
        <f t="shared" ref="D44:D51" si="11">SUM(B44:C44)</f>
        <v>7.2977049658298265E-2</v>
      </c>
      <c r="E44" s="303"/>
      <c r="F44" s="302">
        <v>5.2445542527251032E-2</v>
      </c>
      <c r="G44" s="302">
        <v>8.4722123060213844E-2</v>
      </c>
      <c r="H44" s="302">
        <f t="shared" ref="H44:H51" si="12">SUM(F44:G44)</f>
        <v>0.13716766558746488</v>
      </c>
      <c r="I44" s="303"/>
      <c r="J44" s="302">
        <v>1.8585870009423636E-2</v>
      </c>
      <c r="K44" s="302">
        <v>5.944762560576982E-2</v>
      </c>
      <c r="L44" s="302">
        <f t="shared" ref="L44:L51" si="13">SUM(J44:K44)</f>
        <v>7.803349561519346E-2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7.3491840924487682E-3</v>
      </c>
      <c r="C45" s="302">
        <v>6.8607744348770844E-2</v>
      </c>
      <c r="D45" s="302">
        <f t="shared" si="11"/>
        <v>7.5956928441219609E-2</v>
      </c>
      <c r="E45" s="303"/>
      <c r="F45" s="302">
        <v>1.4115613569712646E-2</v>
      </c>
      <c r="G45" s="302">
        <v>0.1123503262543237</v>
      </c>
      <c r="H45" s="302">
        <f t="shared" si="12"/>
        <v>0.12646593982403634</v>
      </c>
      <c r="I45" s="303"/>
      <c r="J45" s="302">
        <v>1.7223365068640938E-2</v>
      </c>
      <c r="K45" s="302">
        <v>5.8092541473899827E-2</v>
      </c>
      <c r="L45" s="302">
        <f t="shared" si="13"/>
        <v>7.5315906542540764E-2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1.6519663471019307E-2</v>
      </c>
      <c r="C46" s="302">
        <v>6.6754707415102536E-3</v>
      </c>
      <c r="D46" s="302">
        <f t="shared" si="11"/>
        <v>2.3195134212529563E-2</v>
      </c>
      <c r="E46" s="303"/>
      <c r="F46" s="302">
        <v>2.652905314479076E-2</v>
      </c>
      <c r="G46" s="302">
        <v>1.0275570431128051E-2</v>
      </c>
      <c r="H46" s="302">
        <f t="shared" si="12"/>
        <v>3.6804623575918807E-2</v>
      </c>
      <c r="I46" s="303"/>
      <c r="J46" s="302">
        <v>1.297924127382964E-2</v>
      </c>
      <c r="K46" s="302">
        <v>5.4377330920026253E-3</v>
      </c>
      <c r="L46" s="302">
        <f t="shared" si="13"/>
        <v>1.8416974365832266E-2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7.6503775073081073E-4</v>
      </c>
      <c r="C47" s="302">
        <v>0.10443228551437682</v>
      </c>
      <c r="D47" s="302">
        <f t="shared" si="11"/>
        <v>0.10519732326510763</v>
      </c>
      <c r="E47" s="303"/>
      <c r="F47" s="302">
        <v>1.4621232391749219E-3</v>
      </c>
      <c r="G47" s="302">
        <v>0.11785255693258563</v>
      </c>
      <c r="H47" s="302">
        <f>SUM(F47:G47)</f>
        <v>0.11931468017176056</v>
      </c>
      <c r="I47" s="303"/>
      <c r="J47" s="302">
        <v>1.0604047622289009E-3</v>
      </c>
      <c r="K47" s="302">
        <v>5.0126151880997595E-2</v>
      </c>
      <c r="L47" s="302">
        <f t="shared" si="13"/>
        <v>5.1186556643226494E-2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1.4528760245888217E-3</v>
      </c>
      <c r="C48" s="302">
        <v>1.0085116380626404E-2</v>
      </c>
      <c r="D48" s="302">
        <f t="shared" si="11"/>
        <v>1.1537992405215225E-2</v>
      </c>
      <c r="E48" s="303"/>
      <c r="F48" s="302">
        <v>3.156585680549545E-3</v>
      </c>
      <c r="G48" s="302">
        <v>1.4655577835016231E-2</v>
      </c>
      <c r="H48" s="302">
        <f t="shared" si="12"/>
        <v>1.7812163515565776E-2</v>
      </c>
      <c r="I48" s="303"/>
      <c r="J48" s="302">
        <v>3.3372378121100982E-3</v>
      </c>
      <c r="K48" s="302">
        <v>9.1312129455549985E-3</v>
      </c>
      <c r="L48" s="302">
        <f t="shared" si="13"/>
        <v>1.2468450757665096E-2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5.0474776931462989E-3</v>
      </c>
      <c r="C49" s="302">
        <v>5.379224995161809E-3</v>
      </c>
      <c r="D49" s="302">
        <f t="shared" si="11"/>
        <v>1.0426702688308108E-2</v>
      </c>
      <c r="E49" s="303"/>
      <c r="F49" s="302">
        <v>8.1422172496576871E-3</v>
      </c>
      <c r="G49" s="302">
        <v>7.1851666978047998E-3</v>
      </c>
      <c r="H49" s="302">
        <f t="shared" si="12"/>
        <v>1.5327383947462487E-2</v>
      </c>
      <c r="I49" s="303"/>
      <c r="J49" s="302">
        <v>2.9064977881064109E-3</v>
      </c>
      <c r="K49" s="302">
        <v>4.4960747372030097E-3</v>
      </c>
      <c r="L49" s="302">
        <f t="shared" si="13"/>
        <v>7.4025725253094206E-3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3.0295299478605041E-4</v>
      </c>
      <c r="C50" s="302">
        <v>0.11065037621704242</v>
      </c>
      <c r="D50" s="302">
        <f t="shared" si="11"/>
        <v>0.11095332921182847</v>
      </c>
      <c r="E50" s="303"/>
      <c r="F50" s="302">
        <v>3.7710210914639823E-4</v>
      </c>
      <c r="G50" s="302">
        <v>0.12471323459304533</v>
      </c>
      <c r="H50" s="302">
        <f t="shared" si="12"/>
        <v>0.12509033670219172</v>
      </c>
      <c r="I50" s="303"/>
      <c r="J50" s="302">
        <v>3.3127406954243523E-4</v>
      </c>
      <c r="K50" s="302">
        <v>6.9773732796470228E-2</v>
      </c>
      <c r="L50" s="302">
        <f t="shared" si="13"/>
        <v>7.0105006866012662E-2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1.2783758956148789E-3</v>
      </c>
      <c r="C51" s="302">
        <v>8.563210778624512E-3</v>
      </c>
      <c r="D51" s="302">
        <f t="shared" si="11"/>
        <v>9.8415866742393911E-3</v>
      </c>
      <c r="E51" s="303"/>
      <c r="F51" s="302">
        <v>2.0529531877466816E-3</v>
      </c>
      <c r="G51" s="302">
        <v>9.0584923995519987E-3</v>
      </c>
      <c r="H51" s="302">
        <f t="shared" si="12"/>
        <v>1.1111445587298679E-2</v>
      </c>
      <c r="I51" s="303"/>
      <c r="J51" s="302">
        <v>1.0649061208396931E-3</v>
      </c>
      <c r="K51" s="302">
        <v>3.0736739403765426E-3</v>
      </c>
      <c r="L51" s="302">
        <f t="shared" si="13"/>
        <v>4.1385800612162354E-3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6.1434007133652498E-2</v>
      </c>
      <c r="C53" s="311">
        <f t="shared" ref="C53:L53" si="14">SUM(C43:C51)</f>
        <v>0.41256599286634721</v>
      </c>
      <c r="D53" s="311">
        <f t="shared" si="14"/>
        <v>0.47399999999999964</v>
      </c>
      <c r="E53" s="311"/>
      <c r="F53" s="311">
        <f t="shared" si="14"/>
        <v>0.11838153503764975</v>
      </c>
      <c r="G53" s="311">
        <f t="shared" si="14"/>
        <v>0.55661846496235057</v>
      </c>
      <c r="H53" s="311">
        <f t="shared" si="14"/>
        <v>0.67500000000000027</v>
      </c>
      <c r="I53" s="311"/>
      <c r="J53" s="311">
        <f t="shared" si="14"/>
        <v>6.3428571428374825E-2</v>
      </c>
      <c r="K53" s="311">
        <f t="shared" si="14"/>
        <v>0.30657142857162489</v>
      </c>
      <c r="L53" s="311">
        <f t="shared" si="14"/>
        <v>0.36999999999999977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9.7414522480783361E-2</v>
      </c>
      <c r="C60" s="302">
        <v>0.39889155525238712</v>
      </c>
      <c r="D60" s="302">
        <f>SUM(B60:C60)</f>
        <v>0.49630607773317048</v>
      </c>
      <c r="E60" s="303"/>
      <c r="F60" s="302">
        <v>0.15745257419013345</v>
      </c>
      <c r="G60" s="302">
        <v>0.46267554644096165</v>
      </c>
      <c r="H60" s="302">
        <f>SUM(F60:G60)</f>
        <v>0.62012812063109513</v>
      </c>
      <c r="I60" s="303"/>
      <c r="J60" s="302">
        <v>0.17142915978871898</v>
      </c>
      <c r="K60" s="302">
        <v>0.41499651820068589</v>
      </c>
      <c r="L60" s="302">
        <f>SUM(J60:K60)</f>
        <v>0.58642567798940481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0.10086203845769375</v>
      </c>
      <c r="C61" s="302">
        <v>0.29164276302903075</v>
      </c>
      <c r="D61" s="302">
        <f t="shared" ref="D61:D68" si="15">SUM(B61:C61)</f>
        <v>0.39250480148672451</v>
      </c>
      <c r="E61" s="303"/>
      <c r="F61" s="302">
        <v>0.17651393683360861</v>
      </c>
      <c r="G61" s="302">
        <v>0.37542540383176026</v>
      </c>
      <c r="H61" s="302">
        <f t="shared" ref="H61:H68" si="16">SUM(F61:G61)</f>
        <v>0.55193934066536887</v>
      </c>
      <c r="I61" s="303"/>
      <c r="J61" s="302">
        <v>0.22103813509767348</v>
      </c>
      <c r="K61" s="302">
        <v>0.43175615352787178</v>
      </c>
      <c r="L61" s="302">
        <f t="shared" ref="L61:L68" si="17">SUM(J61:K61)</f>
        <v>0.65279428862554523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0.16010814060677922</v>
      </c>
      <c r="C62" s="302">
        <v>0.34188921309694159</v>
      </c>
      <c r="D62" s="302">
        <f t="shared" si="15"/>
        <v>0.50199735370372078</v>
      </c>
      <c r="E62" s="303"/>
      <c r="F62" s="302">
        <v>0.24111570850721864</v>
      </c>
      <c r="G62" s="302">
        <v>0.42562070764307991</v>
      </c>
      <c r="H62" s="302">
        <f t="shared" si="16"/>
        <v>0.66673641615029855</v>
      </c>
      <c r="I62" s="303"/>
      <c r="J62" s="302">
        <v>0.25069240011197613</v>
      </c>
      <c r="K62" s="302">
        <v>0.35116635897579929</v>
      </c>
      <c r="L62" s="302">
        <f t="shared" si="17"/>
        <v>0.60185875908777542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0.29318683879001833</v>
      </c>
      <c r="C63" s="302">
        <v>0.14705102813482038</v>
      </c>
      <c r="D63" s="302">
        <f t="shared" si="15"/>
        <v>0.44023786692483868</v>
      </c>
      <c r="E63" s="303"/>
      <c r="F63" s="302">
        <v>0.30008140107500503</v>
      </c>
      <c r="G63" s="302">
        <v>0.19145840801038744</v>
      </c>
      <c r="H63" s="302">
        <f t="shared" si="16"/>
        <v>0.49153980908539247</v>
      </c>
      <c r="I63" s="303"/>
      <c r="J63" s="302">
        <v>0.31937105374742886</v>
      </c>
      <c r="K63" s="302">
        <v>0.15941435606430673</v>
      </c>
      <c r="L63" s="302">
        <f t="shared" si="17"/>
        <v>0.47878540981173556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0.1470518491046644</v>
      </c>
      <c r="C64" s="302">
        <v>0.73674351357182277</v>
      </c>
      <c r="D64" s="302">
        <f t="shared" si="15"/>
        <v>0.88379536267648717</v>
      </c>
      <c r="E64" s="303"/>
      <c r="F64" s="302">
        <v>0.15767685679658516</v>
      </c>
      <c r="G64" s="302">
        <v>0.59648194406289234</v>
      </c>
      <c r="H64" s="302">
        <f t="shared" si="16"/>
        <v>0.75415880085947751</v>
      </c>
      <c r="I64" s="303"/>
      <c r="J64" s="302">
        <v>0.1377494213223307</v>
      </c>
      <c r="K64" s="302">
        <v>0.50232986321981887</v>
      </c>
      <c r="L64" s="302">
        <f t="shared" si="17"/>
        <v>0.64007928454214957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2.0503129679824799E-2</v>
      </c>
      <c r="C65" s="302">
        <v>2.6252225297907397E-2</v>
      </c>
      <c r="D65" s="302">
        <f t="shared" si="15"/>
        <v>4.67553549777322E-2</v>
      </c>
      <c r="E65" s="303"/>
      <c r="F65" s="302">
        <v>2.6129715591142348E-2</v>
      </c>
      <c r="G65" s="302">
        <v>3.1608487452489085E-2</v>
      </c>
      <c r="H65" s="302">
        <f t="shared" si="16"/>
        <v>5.7738203043631434E-2</v>
      </c>
      <c r="I65" s="303"/>
      <c r="J65" s="302">
        <v>2.3563711573602902E-2</v>
      </c>
      <c r="K65" s="302">
        <v>3.0027204433992222E-2</v>
      </c>
      <c r="L65" s="302">
        <f t="shared" si="17"/>
        <v>5.3590916007595121E-2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0.13399704141786492</v>
      </c>
      <c r="C66" s="302">
        <v>0.13235939419289633</v>
      </c>
      <c r="D66" s="302">
        <f t="shared" si="15"/>
        <v>0.26635643561076128</v>
      </c>
      <c r="E66" s="303"/>
      <c r="F66" s="302">
        <v>0.14019865815986712</v>
      </c>
      <c r="G66" s="302">
        <v>0.14550589019957955</v>
      </c>
      <c r="H66" s="302">
        <f t="shared" si="16"/>
        <v>0.2857045483594467</v>
      </c>
      <c r="I66" s="303"/>
      <c r="J66" s="302">
        <v>0.1259249476654572</v>
      </c>
      <c r="K66" s="302">
        <v>0.14340112354786197</v>
      </c>
      <c r="L66" s="302">
        <f t="shared" si="17"/>
        <v>0.2693260712133192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0.65257341476500264</v>
      </c>
      <c r="C67" s="302">
        <v>1.2044906393343715</v>
      </c>
      <c r="D67" s="302">
        <f t="shared" si="15"/>
        <v>1.8570640540993741</v>
      </c>
      <c r="E67" s="303"/>
      <c r="F67" s="302">
        <v>0.6362048065864061</v>
      </c>
      <c r="G67" s="302">
        <v>1.0230299773700118</v>
      </c>
      <c r="H67" s="302">
        <f t="shared" si="16"/>
        <v>1.6592347839564179</v>
      </c>
      <c r="I67" s="303"/>
      <c r="J67" s="302">
        <v>0.57941661079385298</v>
      </c>
      <c r="K67" s="302">
        <v>0.91230143819559684</v>
      </c>
      <c r="L67" s="302">
        <f t="shared" si="17"/>
        <v>1.4917180489894499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0.54403816239608638</v>
      </c>
      <c r="C68" s="302">
        <v>0.61194453039110452</v>
      </c>
      <c r="D68" s="302">
        <f t="shared" si="15"/>
        <v>1.155982692787191</v>
      </c>
      <c r="E68" s="303"/>
      <c r="F68" s="302">
        <v>0.48895416884963344</v>
      </c>
      <c r="G68" s="302">
        <v>0.53786580839923737</v>
      </c>
      <c r="H68" s="302">
        <f t="shared" si="16"/>
        <v>1.0268199772488709</v>
      </c>
      <c r="I68" s="303"/>
      <c r="J68" s="302">
        <v>0.41912249014828196</v>
      </c>
      <c r="K68" s="302">
        <v>0.3602990535847379</v>
      </c>
      <c r="L68" s="302">
        <f t="shared" si="17"/>
        <v>0.77942154373301986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2.1497351376987179</v>
      </c>
      <c r="C70" s="311">
        <f t="shared" ref="C70:L70" si="18">SUM(C60:C68)</f>
        <v>3.8912648623012824</v>
      </c>
      <c r="D70" s="311">
        <f t="shared" si="18"/>
        <v>6.0410000000000004</v>
      </c>
      <c r="E70" s="311"/>
      <c r="F70" s="311">
        <f t="shared" si="18"/>
        <v>2.3243278265896001</v>
      </c>
      <c r="G70" s="311">
        <f t="shared" si="18"/>
        <v>3.7896721734103989</v>
      </c>
      <c r="H70" s="311">
        <f t="shared" si="18"/>
        <v>6.113999999999999</v>
      </c>
      <c r="I70" s="311"/>
      <c r="J70" s="311">
        <f t="shared" si="18"/>
        <v>2.2483079302493234</v>
      </c>
      <c r="K70" s="311">
        <f t="shared" si="18"/>
        <v>3.3056920697506715</v>
      </c>
      <c r="L70" s="311">
        <f t="shared" si="18"/>
        <v>5.5539999999999941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8.167237361606984E-2</v>
      </c>
      <c r="C77" s="302">
        <v>0.56735514383498742</v>
      </c>
      <c r="D77" s="302">
        <f>SUM(B77:C77)</f>
        <v>0.64902751745105725</v>
      </c>
      <c r="E77" s="303"/>
      <c r="F77" s="302">
        <v>0.13218251070007744</v>
      </c>
      <c r="G77" s="302">
        <v>0.61227170686283683</v>
      </c>
      <c r="H77" s="302">
        <f>SUM(F77:G77)</f>
        <v>0.7444542175629143</v>
      </c>
      <c r="I77" s="303"/>
      <c r="J77" s="302">
        <v>0.15059494669758444</v>
      </c>
      <c r="K77" s="302">
        <v>0.67643755036440611</v>
      </c>
      <c r="L77" s="302">
        <f>SUM(J77:K77)</f>
        <v>0.82703249706199056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0.18133640603576773</v>
      </c>
      <c r="C78" s="302">
        <v>1.1329466730452711</v>
      </c>
      <c r="D78" s="302">
        <f t="shared" ref="D78:D85" si="19">SUM(B78:C78)</f>
        <v>1.3142830790810387</v>
      </c>
      <c r="E78" s="303"/>
      <c r="F78" s="302">
        <v>0.28723561424433547</v>
      </c>
      <c r="G78" s="302">
        <v>1.406018074177394</v>
      </c>
      <c r="H78" s="302">
        <f t="shared" ref="H78:H85" si="20">SUM(F78:G78)</f>
        <v>1.6932536884217295</v>
      </c>
      <c r="I78" s="303"/>
      <c r="J78" s="302">
        <v>0.32322400767671977</v>
      </c>
      <c r="K78" s="302">
        <v>1.7281344888451327</v>
      </c>
      <c r="L78" s="302">
        <f t="shared" ref="L78:L85" si="21">SUM(J78:K78)</f>
        <v>2.0513584965218525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0.14826952173036778</v>
      </c>
      <c r="C79" s="302">
        <v>0.53450546231163487</v>
      </c>
      <c r="D79" s="302">
        <f t="shared" si="19"/>
        <v>0.68277498404200265</v>
      </c>
      <c r="E79" s="303"/>
      <c r="F79" s="302">
        <v>0.2058447860197534</v>
      </c>
      <c r="G79" s="302">
        <v>0.61858509309238385</v>
      </c>
      <c r="H79" s="302">
        <f t="shared" si="20"/>
        <v>0.82442987911213728</v>
      </c>
      <c r="I79" s="303"/>
      <c r="J79" s="302">
        <v>0.21861902568455746</v>
      </c>
      <c r="K79" s="302">
        <v>0.59702433210869477</v>
      </c>
      <c r="L79" s="302">
        <f t="shared" si="21"/>
        <v>0.81564335779325225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0.2416539718740405</v>
      </c>
      <c r="C80" s="302">
        <v>0.11750598228584333</v>
      </c>
      <c r="D80" s="302">
        <f t="shared" si="19"/>
        <v>0.35915995415988383</v>
      </c>
      <c r="E80" s="303"/>
      <c r="F80" s="302">
        <v>0.26151569177360623</v>
      </c>
      <c r="G80" s="302">
        <v>0.12498331520535086</v>
      </c>
      <c r="H80" s="302">
        <f t="shared" si="20"/>
        <v>0.38649900697895712</v>
      </c>
      <c r="I80" s="303"/>
      <c r="J80" s="302">
        <v>0.19224028943835098</v>
      </c>
      <c r="K80" s="302">
        <v>0.14309398372484139</v>
      </c>
      <c r="L80" s="302">
        <f t="shared" si="21"/>
        <v>0.33533427316319236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3.4955675749462192E-2</v>
      </c>
      <c r="C81" s="302">
        <v>0.94353266827594751</v>
      </c>
      <c r="D81" s="302">
        <f t="shared" si="19"/>
        <v>0.97848834402540974</v>
      </c>
      <c r="E81" s="303"/>
      <c r="F81" s="302">
        <v>4.4736138028018124E-2</v>
      </c>
      <c r="G81" s="302">
        <v>0.69857025019683094</v>
      </c>
      <c r="H81" s="302">
        <f t="shared" si="20"/>
        <v>0.74330638822484907</v>
      </c>
      <c r="I81" s="303"/>
      <c r="J81" s="302">
        <v>6.6918578565179465E-2</v>
      </c>
      <c r="K81" s="302">
        <v>0.56758466201011626</v>
      </c>
      <c r="L81" s="302">
        <f t="shared" si="21"/>
        <v>0.63450324057529572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2.1445847237112559E-2</v>
      </c>
      <c r="C82" s="302">
        <v>1.2682485028152002E-2</v>
      </c>
      <c r="D82" s="302">
        <f t="shared" si="19"/>
        <v>3.4128332265264558E-2</v>
      </c>
      <c r="E82" s="303"/>
      <c r="F82" s="302">
        <v>2.3856157605622593E-2</v>
      </c>
      <c r="G82" s="302">
        <v>1.2793374600036092E-2</v>
      </c>
      <c r="H82" s="302">
        <f t="shared" si="20"/>
        <v>3.6649532205658683E-2</v>
      </c>
      <c r="I82" s="303"/>
      <c r="J82" s="302">
        <v>2.1819842767160591E-2</v>
      </c>
      <c r="K82" s="302">
        <v>1.8393910950997218E-2</v>
      </c>
      <c r="L82" s="302">
        <f t="shared" si="21"/>
        <v>4.0213753718157809E-2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5.6975753310008349E-2</v>
      </c>
      <c r="C83" s="302">
        <v>9.4574967427940748E-2</v>
      </c>
      <c r="D83" s="302">
        <f t="shared" si="19"/>
        <v>0.15155072073794909</v>
      </c>
      <c r="E83" s="303"/>
      <c r="F83" s="302">
        <v>6.1375407468011248E-2</v>
      </c>
      <c r="G83" s="302">
        <v>8.9584371160640705E-2</v>
      </c>
      <c r="H83" s="302">
        <f t="shared" si="20"/>
        <v>0.15095977862865195</v>
      </c>
      <c r="I83" s="303"/>
      <c r="J83" s="302">
        <v>6.7053049824436245E-2</v>
      </c>
      <c r="K83" s="302">
        <v>0.12231001896344566</v>
      </c>
      <c r="L83" s="302">
        <f t="shared" si="21"/>
        <v>0.18936306878788189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0.19578024005064476</v>
      </c>
      <c r="C84" s="302">
        <v>0.3769075392930798</v>
      </c>
      <c r="D84" s="302">
        <f t="shared" si="19"/>
        <v>0.57268777934372461</v>
      </c>
      <c r="E84" s="303"/>
      <c r="F84" s="302">
        <v>0.16532402560087087</v>
      </c>
      <c r="G84" s="302">
        <v>0.26331473075629602</v>
      </c>
      <c r="H84" s="302">
        <f t="shared" si="20"/>
        <v>0.42863875635716686</v>
      </c>
      <c r="I84" s="303"/>
      <c r="J84" s="302">
        <v>0.17428031070253611</v>
      </c>
      <c r="K84" s="302">
        <v>0.28214330956728079</v>
      </c>
      <c r="L84" s="302">
        <f t="shared" si="21"/>
        <v>0.45642362026981687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6.3422818506792239E-2</v>
      </c>
      <c r="C85" s="302">
        <v>0.18147647038688369</v>
      </c>
      <c r="D85" s="302">
        <f t="shared" si="19"/>
        <v>0.24489928889367593</v>
      </c>
      <c r="E85" s="303"/>
      <c r="F85" s="302">
        <v>4.7731032478419422E-2</v>
      </c>
      <c r="G85" s="302">
        <v>0.12607772002951509</v>
      </c>
      <c r="H85" s="302">
        <f t="shared" si="20"/>
        <v>0.17380875250793451</v>
      </c>
      <c r="I85" s="303"/>
      <c r="J85" s="302">
        <v>4.437739702528249E-2</v>
      </c>
      <c r="K85" s="302">
        <v>8.7750295083268162E-2</v>
      </c>
      <c r="L85" s="302">
        <f t="shared" si="21"/>
        <v>0.13212769210855066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1.0255126081102659</v>
      </c>
      <c r="C87" s="311">
        <f t="shared" ref="C87:D87" si="22">SUM(C77:C85)</f>
        <v>3.9614873918897406</v>
      </c>
      <c r="D87" s="311">
        <f t="shared" si="22"/>
        <v>4.9870000000000063</v>
      </c>
      <c r="E87" s="311"/>
      <c r="F87" s="311">
        <f t="shared" ref="F87:H87" si="23">SUM(F77:F85)</f>
        <v>1.2298013639187146</v>
      </c>
      <c r="G87" s="311">
        <f t="shared" si="23"/>
        <v>3.9521986360812851</v>
      </c>
      <c r="H87" s="311">
        <f t="shared" si="23"/>
        <v>5.1819999999999986</v>
      </c>
      <c r="I87" s="311"/>
      <c r="J87" s="311">
        <f t="shared" ref="J87:L87" si="24">SUM(J77:J85)</f>
        <v>1.2591274483818076</v>
      </c>
      <c r="K87" s="311">
        <f t="shared" si="24"/>
        <v>4.2228725516181829</v>
      </c>
      <c r="L87" s="311">
        <f t="shared" si="24"/>
        <v>5.4819999999999904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0.58918376792917559</v>
      </c>
      <c r="C94" s="302">
        <v>2.7385041834691983</v>
      </c>
      <c r="D94" s="302">
        <f>SUM(B94:C94)</f>
        <v>3.3276879513983739</v>
      </c>
      <c r="E94" s="303"/>
      <c r="F94" s="302">
        <v>0.83896409126070703</v>
      </c>
      <c r="G94" s="302">
        <v>3.1984040290876208</v>
      </c>
      <c r="H94" s="302">
        <f>SUM(F94:G94)</f>
        <v>4.0373681203483276</v>
      </c>
      <c r="I94" s="303"/>
      <c r="J94" s="302">
        <v>0.87302491322100872</v>
      </c>
      <c r="K94" s="302">
        <v>3.0390902604108292</v>
      </c>
      <c r="L94" s="302">
        <f>SUM(J94:K94)</f>
        <v>3.9121151736318378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0.89965895152038489</v>
      </c>
      <c r="C95" s="302">
        <v>4.8041144814810606</v>
      </c>
      <c r="D95" s="302">
        <f t="shared" ref="D95:D102" si="25">SUM(B95:C95)</f>
        <v>5.7037734330014453</v>
      </c>
      <c r="E95" s="303"/>
      <c r="F95" s="302">
        <v>1.4222140189327175</v>
      </c>
      <c r="G95" s="302">
        <v>6.2468852057995408</v>
      </c>
      <c r="H95" s="302">
        <f t="shared" ref="H95:H102" si="26">SUM(F95:G95)</f>
        <v>7.6690992247322587</v>
      </c>
      <c r="I95" s="303"/>
      <c r="J95" s="302">
        <v>1.61243509857617</v>
      </c>
      <c r="K95" s="302">
        <v>6.677600464315514</v>
      </c>
      <c r="L95" s="302">
        <f t="shared" ref="L95:L102" si="27">SUM(J95:K95)</f>
        <v>8.2900355628916849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0.83047904628823743</v>
      </c>
      <c r="C96" s="302">
        <v>2.4764448190300064</v>
      </c>
      <c r="D96" s="302">
        <f t="shared" si="25"/>
        <v>3.306923865318244</v>
      </c>
      <c r="E96" s="303"/>
      <c r="F96" s="302">
        <v>1.0757399100550131</v>
      </c>
      <c r="G96" s="302">
        <v>3.1621387681110358</v>
      </c>
      <c r="H96" s="302">
        <f t="shared" si="26"/>
        <v>4.2378786781660489</v>
      </c>
      <c r="I96" s="303"/>
      <c r="J96" s="302">
        <v>1.0424540635569979</v>
      </c>
      <c r="K96" s="302">
        <v>2.6958797075448602</v>
      </c>
      <c r="L96" s="302">
        <f t="shared" si="27"/>
        <v>3.7383337711018578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1.8708629103820245</v>
      </c>
      <c r="C97" s="302">
        <v>0.7349051761957659</v>
      </c>
      <c r="D97" s="302">
        <f t="shared" si="25"/>
        <v>2.6057680865777906</v>
      </c>
      <c r="E97" s="303"/>
      <c r="F97" s="302">
        <v>1.8753668813263329</v>
      </c>
      <c r="G97" s="302">
        <v>0.85935700411846294</v>
      </c>
      <c r="H97" s="302">
        <f t="shared" si="26"/>
        <v>2.7347238854447959</v>
      </c>
      <c r="I97" s="303"/>
      <c r="J97" s="302">
        <v>1.4329262376765937</v>
      </c>
      <c r="K97" s="302">
        <v>0.7949097720120033</v>
      </c>
      <c r="L97" s="302">
        <f t="shared" si="27"/>
        <v>2.227836009688597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0.36557023142665224</v>
      </c>
      <c r="C98" s="302">
        <v>7.8588517059370719</v>
      </c>
      <c r="D98" s="302">
        <f t="shared" si="25"/>
        <v>8.224421937363724</v>
      </c>
      <c r="E98" s="303"/>
      <c r="F98" s="302">
        <v>0.40374512004242891</v>
      </c>
      <c r="G98" s="302">
        <v>7.0294067772388047</v>
      </c>
      <c r="H98" s="302">
        <f t="shared" si="26"/>
        <v>7.4331518972812338</v>
      </c>
      <c r="I98" s="303"/>
      <c r="J98" s="302">
        <v>0.43626391675004722</v>
      </c>
      <c r="K98" s="302">
        <v>5.6760756420592999</v>
      </c>
      <c r="L98" s="302">
        <f t="shared" si="27"/>
        <v>6.1123395588093468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0.2665702075115538</v>
      </c>
      <c r="C99" s="302">
        <v>0.14257722885894819</v>
      </c>
      <c r="D99" s="302">
        <f t="shared" si="25"/>
        <v>0.40914743637050199</v>
      </c>
      <c r="E99" s="303"/>
      <c r="F99" s="302">
        <v>0.33683527265560165</v>
      </c>
      <c r="G99" s="302">
        <v>0.18160754181432087</v>
      </c>
      <c r="H99" s="302">
        <f t="shared" si="26"/>
        <v>0.51844281446992246</v>
      </c>
      <c r="I99" s="303"/>
      <c r="J99" s="302">
        <v>0.28248949840362536</v>
      </c>
      <c r="K99" s="302">
        <v>0.24797479508514952</v>
      </c>
      <c r="L99" s="302">
        <f t="shared" si="27"/>
        <v>0.53046429348877489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0.47057853616664663</v>
      </c>
      <c r="C100" s="302">
        <v>0.45212846689141306</v>
      </c>
      <c r="D100" s="302">
        <f t="shared" si="25"/>
        <v>0.92270700305805975</v>
      </c>
      <c r="E100" s="303"/>
      <c r="F100" s="302">
        <v>0.47606984742428826</v>
      </c>
      <c r="G100" s="302">
        <v>0.45564189384158593</v>
      </c>
      <c r="H100" s="302">
        <f t="shared" si="26"/>
        <v>0.93171174126587419</v>
      </c>
      <c r="I100" s="303"/>
      <c r="J100" s="302">
        <v>0.45165181443243957</v>
      </c>
      <c r="K100" s="302">
        <v>0.47817638663760109</v>
      </c>
      <c r="L100" s="302">
        <f t="shared" si="27"/>
        <v>0.92982820107004072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0.85271422826933829</v>
      </c>
      <c r="C101" s="302">
        <v>4.8929067098646382</v>
      </c>
      <c r="D101" s="302">
        <f t="shared" si="25"/>
        <v>5.7456209381339765</v>
      </c>
      <c r="E101" s="303"/>
      <c r="F101" s="302">
        <v>0.63017835125682065</v>
      </c>
      <c r="G101" s="302">
        <v>4.4702496646157863</v>
      </c>
      <c r="H101" s="302">
        <f t="shared" si="26"/>
        <v>5.1004280158726072</v>
      </c>
      <c r="I101" s="303"/>
      <c r="J101" s="302">
        <v>0.64534350503924642</v>
      </c>
      <c r="K101" s="302">
        <v>4.3875717050374581</v>
      </c>
      <c r="L101" s="302">
        <f t="shared" si="27"/>
        <v>5.0329152100767045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0.56292120022684977</v>
      </c>
      <c r="C102" s="302">
        <v>1.2530281485510326</v>
      </c>
      <c r="D102" s="302">
        <f t="shared" si="25"/>
        <v>1.8159493487778824</v>
      </c>
      <c r="E102" s="303"/>
      <c r="F102" s="302">
        <v>0.48100405778124866</v>
      </c>
      <c r="G102" s="302">
        <v>1.1331915646377055</v>
      </c>
      <c r="H102" s="302">
        <f t="shared" si="26"/>
        <v>1.6141956224189542</v>
      </c>
      <c r="I102" s="303"/>
      <c r="J102" s="302">
        <v>0.38769009650373359</v>
      </c>
      <c r="K102" s="302">
        <v>0.75944212273738576</v>
      </c>
      <c r="L102" s="302">
        <f t="shared" si="27"/>
        <v>1.1471322192411193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6.7085390797208628</v>
      </c>
      <c r="C104" s="311">
        <f t="shared" ref="C104:D104" si="28">SUM(C94:C102)</f>
        <v>25.353460920279133</v>
      </c>
      <c r="D104" s="311">
        <f t="shared" si="28"/>
        <v>32.062000000000005</v>
      </c>
      <c r="E104" s="311"/>
      <c r="F104" s="311">
        <f t="shared" ref="F104:H104" si="29">SUM(F94:F102)</f>
        <v>7.5401175507351592</v>
      </c>
      <c r="G104" s="311">
        <f t="shared" si="29"/>
        <v>26.736882449264865</v>
      </c>
      <c r="H104" s="311">
        <f t="shared" si="29"/>
        <v>34.277000000000022</v>
      </c>
      <c r="I104" s="311"/>
      <c r="J104" s="311">
        <f t="shared" ref="J104:L104" si="30">SUM(J94:J102)</f>
        <v>7.1642791441598623</v>
      </c>
      <c r="K104" s="311">
        <f t="shared" si="30"/>
        <v>24.756720855840101</v>
      </c>
      <c r="L104" s="311">
        <f t="shared" si="30"/>
        <v>31.920999999999967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3.3569769443693213E-2</v>
      </c>
      <c r="C111" s="302">
        <v>0.19035289330009458</v>
      </c>
      <c r="D111" s="302">
        <f>SUM(B111:C111)</f>
        <v>0.2239226627437878</v>
      </c>
      <c r="E111" s="303"/>
      <c r="F111" s="302">
        <v>3.4627649089580291E-2</v>
      </c>
      <c r="G111" s="302">
        <v>0.16595360930208244</v>
      </c>
      <c r="H111" s="302">
        <f>SUM(F111:G111)</f>
        <v>0.20058125839166274</v>
      </c>
      <c r="I111" s="303"/>
      <c r="J111" s="302">
        <v>3.923051602004618E-2</v>
      </c>
      <c r="K111" s="302">
        <v>0.16573836966290609</v>
      </c>
      <c r="L111" s="302">
        <f>SUM(J111:K111)</f>
        <v>0.20496888568295227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3.6620998260911308E-2</v>
      </c>
      <c r="C112" s="302">
        <v>0.35016241173617646</v>
      </c>
      <c r="D112" s="302">
        <f t="shared" ref="D112:D119" si="31">SUM(B112:C112)</f>
        <v>0.38678340999708777</v>
      </c>
      <c r="E112" s="303"/>
      <c r="F112" s="302">
        <v>4.3356329089245874E-2</v>
      </c>
      <c r="G112" s="302">
        <v>0.36035760847488713</v>
      </c>
      <c r="H112" s="302">
        <f t="shared" ref="H112:H119" si="32">SUM(F112:G112)</f>
        <v>0.40371393756413299</v>
      </c>
      <c r="I112" s="303"/>
      <c r="J112" s="302">
        <v>5.1743945624394348E-2</v>
      </c>
      <c r="K112" s="302">
        <v>0.37578973455784659</v>
      </c>
      <c r="L112" s="302">
        <f t="shared" ref="L112:L119" si="33">SUM(J112:K112)</f>
        <v>0.42753368018224092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4.7847254714863285E-2</v>
      </c>
      <c r="C113" s="302">
        <v>0.20237924863182224</v>
      </c>
      <c r="D113" s="302">
        <f t="shared" si="31"/>
        <v>0.2502265033466855</v>
      </c>
      <c r="E113" s="303"/>
      <c r="F113" s="302">
        <v>4.7096200122611551E-2</v>
      </c>
      <c r="G113" s="302">
        <v>0.21509924353488108</v>
      </c>
      <c r="H113" s="302">
        <f t="shared" si="32"/>
        <v>0.26219544365749264</v>
      </c>
      <c r="I113" s="303"/>
      <c r="J113" s="302">
        <v>4.5834442190755116E-2</v>
      </c>
      <c r="K113" s="302">
        <v>0.17379500837501416</v>
      </c>
      <c r="L113" s="302">
        <f t="shared" si="33"/>
        <v>0.21962945056576927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0.15801752220490475</v>
      </c>
      <c r="C114" s="302">
        <v>9.8635626220629352E-2</v>
      </c>
      <c r="D114" s="302">
        <f t="shared" si="31"/>
        <v>0.25665314842553411</v>
      </c>
      <c r="E114" s="303"/>
      <c r="F114" s="302">
        <v>0.11579147332213231</v>
      </c>
      <c r="G114" s="302">
        <v>9.7723772148781848E-2</v>
      </c>
      <c r="H114" s="302">
        <f t="shared" si="32"/>
        <v>0.21351524547091416</v>
      </c>
      <c r="I114" s="303"/>
      <c r="J114" s="302">
        <v>7.3897378532868999E-2</v>
      </c>
      <c r="K114" s="302">
        <v>8.2189945948949447E-2</v>
      </c>
      <c r="L114" s="302">
        <f t="shared" si="33"/>
        <v>0.15608732448181845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8.5434378116423619E-3</v>
      </c>
      <c r="C115" s="302">
        <v>0.31144417351513454</v>
      </c>
      <c r="D115" s="302">
        <f t="shared" si="31"/>
        <v>0.31998761132677689</v>
      </c>
      <c r="E115" s="303"/>
      <c r="F115" s="302">
        <v>6.5737553175209146E-3</v>
      </c>
      <c r="G115" s="302">
        <v>0.20487557789952707</v>
      </c>
      <c r="H115" s="302">
        <f t="shared" si="32"/>
        <v>0.21144933321704798</v>
      </c>
      <c r="I115" s="303"/>
      <c r="J115" s="302">
        <v>8.8744543949990547E-3</v>
      </c>
      <c r="K115" s="302">
        <v>0.14540797238917819</v>
      </c>
      <c r="L115" s="302">
        <f t="shared" si="33"/>
        <v>0.15428242678417725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2.8290338325089051E-2</v>
      </c>
      <c r="C116" s="302">
        <v>1.3751374579149017E-2</v>
      </c>
      <c r="D116" s="302">
        <f t="shared" si="31"/>
        <v>4.2041712904238068E-2</v>
      </c>
      <c r="E116" s="303"/>
      <c r="F116" s="302">
        <v>2.0612918798405419E-2</v>
      </c>
      <c r="G116" s="302">
        <v>1.1946572143322409E-2</v>
      </c>
      <c r="H116" s="302">
        <f t="shared" si="32"/>
        <v>3.2559490941727831E-2</v>
      </c>
      <c r="I116" s="303"/>
      <c r="J116" s="302">
        <v>1.9965183992605589E-2</v>
      </c>
      <c r="K116" s="302">
        <v>1.1997000693659729E-2</v>
      </c>
      <c r="L116" s="302">
        <f t="shared" si="33"/>
        <v>3.196218468626532E-2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0.14976155999973628</v>
      </c>
      <c r="C117" s="302">
        <v>9.0908366287899833E-2</v>
      </c>
      <c r="D117" s="302">
        <f t="shared" si="31"/>
        <v>0.24066992628763612</v>
      </c>
      <c r="E117" s="303"/>
      <c r="F117" s="302">
        <v>0.12317870145965704</v>
      </c>
      <c r="G117" s="302">
        <v>7.8833810006129448E-2</v>
      </c>
      <c r="H117" s="302">
        <f t="shared" si="32"/>
        <v>0.20201251146578647</v>
      </c>
      <c r="I117" s="303"/>
      <c r="J117" s="302">
        <v>0.13998404450075019</v>
      </c>
      <c r="K117" s="302">
        <v>9.5835649384488936E-2</v>
      </c>
      <c r="L117" s="302">
        <f t="shared" si="33"/>
        <v>0.23581969388523913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3.3564519228695805E-3</v>
      </c>
      <c r="C118" s="302">
        <v>6.5120172745283131E-2</v>
      </c>
      <c r="D118" s="302">
        <f t="shared" si="31"/>
        <v>6.8476624668152714E-2</v>
      </c>
      <c r="E118" s="303"/>
      <c r="F118" s="302">
        <v>2.1903067619523783E-3</v>
      </c>
      <c r="G118" s="302">
        <v>4.0487865229793696E-2</v>
      </c>
      <c r="H118" s="302">
        <f t="shared" si="32"/>
        <v>4.2678171991746075E-2</v>
      </c>
      <c r="I118" s="303"/>
      <c r="J118" s="302">
        <v>3.2520345683806095E-3</v>
      </c>
      <c r="K118" s="302">
        <v>3.8941289338898261E-2</v>
      </c>
      <c r="L118" s="302">
        <f t="shared" si="33"/>
        <v>4.2193323907278868E-2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2.2713519838702775E-2</v>
      </c>
      <c r="C119" s="302">
        <v>3.3524880461395956E-2</v>
      </c>
      <c r="D119" s="302">
        <f t="shared" si="31"/>
        <v>5.6238400300098731E-2</v>
      </c>
      <c r="E119" s="303"/>
      <c r="F119" s="302">
        <v>1.564920167773997E-2</v>
      </c>
      <c r="G119" s="302">
        <v>2.2645405621750589E-2</v>
      </c>
      <c r="H119" s="302">
        <f t="shared" si="32"/>
        <v>3.8294607299490559E-2</v>
      </c>
      <c r="I119" s="303"/>
      <c r="J119" s="302">
        <v>8.8085728305157211E-3</v>
      </c>
      <c r="K119" s="302">
        <v>1.2714456993743777E-2</v>
      </c>
      <c r="L119" s="302">
        <f t="shared" si="33"/>
        <v>2.15230298242595E-2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0.4887208525224126</v>
      </c>
      <c r="C121" s="311">
        <f t="shared" ref="C121:D121" si="34">SUM(C111:C119)</f>
        <v>1.356279147477585</v>
      </c>
      <c r="D121" s="311">
        <f t="shared" si="34"/>
        <v>1.8449999999999975</v>
      </c>
      <c r="E121" s="311"/>
      <c r="F121" s="311">
        <f t="shared" ref="F121:H121" si="35">SUM(F111:F119)</f>
        <v>0.40907653563884572</v>
      </c>
      <c r="G121" s="311">
        <f t="shared" si="35"/>
        <v>1.1979234643611558</v>
      </c>
      <c r="H121" s="311">
        <f t="shared" si="35"/>
        <v>1.6070000000000013</v>
      </c>
      <c r="I121" s="311"/>
      <c r="J121" s="311">
        <f t="shared" ref="J121:L121" si="36">SUM(J111:J119)</f>
        <v>0.39159057265531583</v>
      </c>
      <c r="K121" s="311">
        <f t="shared" si="36"/>
        <v>1.1024094273446852</v>
      </c>
      <c r="L121" s="311">
        <f t="shared" si="36"/>
        <v>1.4940000000000009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4.9362003544329208E-2</v>
      </c>
      <c r="C128" s="302">
        <v>0.25678539155702534</v>
      </c>
      <c r="D128" s="302">
        <f>SUM(B128:C128)</f>
        <v>0.30614739510135458</v>
      </c>
      <c r="E128" s="303"/>
      <c r="F128" s="302">
        <v>5.8366018886198572E-2</v>
      </c>
      <c r="G128" s="302">
        <v>0.32932730602631588</v>
      </c>
      <c r="H128" s="302">
        <f>SUM(F128:G128)</f>
        <v>0.38769332491251446</v>
      </c>
      <c r="I128" s="303"/>
      <c r="J128" s="302">
        <v>7.5303589956802017E-2</v>
      </c>
      <c r="K128" s="302">
        <v>0.33913820038955728</v>
      </c>
      <c r="L128" s="302">
        <f>SUM(J128:K128)</f>
        <v>0.41444179034635931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7.3865320617064689E-2</v>
      </c>
      <c r="C129" s="302">
        <v>0.21796108574784381</v>
      </c>
      <c r="D129" s="302">
        <f t="shared" ref="D129:D136" si="37">SUM(B129:C129)</f>
        <v>0.29182640636490853</v>
      </c>
      <c r="E129" s="303"/>
      <c r="F129" s="302">
        <v>0.10178667104769822</v>
      </c>
      <c r="G129" s="302">
        <v>0.30722804290170452</v>
      </c>
      <c r="H129" s="302">
        <f t="shared" ref="H129:H136" si="38">SUM(F129:G129)</f>
        <v>0.40901471394940275</v>
      </c>
      <c r="I129" s="303"/>
      <c r="J129" s="302">
        <v>0.13539374823817571</v>
      </c>
      <c r="K129" s="302">
        <v>0.33668026107102395</v>
      </c>
      <c r="L129" s="302">
        <f t="shared" ref="L129:L136" si="39">SUM(J129:K129)</f>
        <v>0.47207400930919963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0.16025102096586341</v>
      </c>
      <c r="C130" s="302">
        <v>0.19381052916952715</v>
      </c>
      <c r="D130" s="302">
        <f t="shared" si="37"/>
        <v>0.35406155013539053</v>
      </c>
      <c r="E130" s="303"/>
      <c r="F130" s="302">
        <v>0.20286652875543887</v>
      </c>
      <c r="G130" s="302">
        <v>0.23845210590374555</v>
      </c>
      <c r="H130" s="302">
        <f t="shared" si="38"/>
        <v>0.44131863465918442</v>
      </c>
      <c r="I130" s="303"/>
      <c r="J130" s="302">
        <v>0.31584965820659505</v>
      </c>
      <c r="K130" s="302">
        <v>0.22162055013248369</v>
      </c>
      <c r="L130" s="302">
        <f t="shared" si="39"/>
        <v>0.53747020833907877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0.35942622058974427</v>
      </c>
      <c r="C131" s="302">
        <v>0.13245910278564854</v>
      </c>
      <c r="D131" s="302">
        <f t="shared" si="37"/>
        <v>0.49188532337539281</v>
      </c>
      <c r="E131" s="303"/>
      <c r="F131" s="302">
        <v>0.32197942224605275</v>
      </c>
      <c r="G131" s="302">
        <v>0.13215401931640278</v>
      </c>
      <c r="H131" s="302">
        <f t="shared" si="38"/>
        <v>0.4541334415624555</v>
      </c>
      <c r="I131" s="303"/>
      <c r="J131" s="302">
        <v>0.2674584604129272</v>
      </c>
      <c r="K131" s="302">
        <v>0.13364265744523954</v>
      </c>
      <c r="L131" s="302">
        <f t="shared" si="39"/>
        <v>0.40110111785816671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1.2099730976172672E-2</v>
      </c>
      <c r="C132" s="302">
        <v>0.34831470686772104</v>
      </c>
      <c r="D132" s="302">
        <f t="shared" si="37"/>
        <v>0.36041443784389371</v>
      </c>
      <c r="E132" s="303"/>
      <c r="F132" s="302">
        <v>1.6959316038713611E-2</v>
      </c>
      <c r="G132" s="302">
        <v>0.27921557562186411</v>
      </c>
      <c r="H132" s="302">
        <f t="shared" si="38"/>
        <v>0.2961748916605777</v>
      </c>
      <c r="I132" s="303"/>
      <c r="J132" s="302">
        <v>3.0741062170160986E-2</v>
      </c>
      <c r="K132" s="302">
        <v>0.23946601597814252</v>
      </c>
      <c r="L132" s="302">
        <f t="shared" si="39"/>
        <v>0.27020707814830353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5.1881601559018567E-2</v>
      </c>
      <c r="C133" s="302">
        <v>4.6091991619005207E-2</v>
      </c>
      <c r="D133" s="302">
        <f t="shared" si="37"/>
        <v>9.7973593178023774E-2</v>
      </c>
      <c r="E133" s="303"/>
      <c r="F133" s="302">
        <v>5.5180005864370711E-2</v>
      </c>
      <c r="G133" s="302">
        <v>4.9840063419798512E-2</v>
      </c>
      <c r="H133" s="302">
        <f t="shared" si="38"/>
        <v>0.10502006928416922</v>
      </c>
      <c r="I133" s="303"/>
      <c r="J133" s="302">
        <v>7.2302613957675052E-2</v>
      </c>
      <c r="K133" s="302">
        <v>6.3369322901337732E-2</v>
      </c>
      <c r="L133" s="302">
        <f t="shared" si="39"/>
        <v>0.1356719368590128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8.0964215857713587E-2</v>
      </c>
      <c r="C134" s="302">
        <v>8.4119426235298736E-2</v>
      </c>
      <c r="D134" s="302">
        <f>SUM(B134:C134)</f>
        <v>0.16508364209301232</v>
      </c>
      <c r="E134" s="303"/>
      <c r="F134" s="302">
        <v>7.0296640730086804E-2</v>
      </c>
      <c r="G134" s="302">
        <v>6.0371902444004914E-2</v>
      </c>
      <c r="H134" s="302">
        <f t="shared" si="38"/>
        <v>0.13066854317409171</v>
      </c>
      <c r="I134" s="303"/>
      <c r="J134" s="302">
        <v>8.8398319387386667E-2</v>
      </c>
      <c r="K134" s="302">
        <v>8.15937596946405E-2</v>
      </c>
      <c r="L134" s="302">
        <f t="shared" si="39"/>
        <v>0.16999207908202718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2.5261885754792317E-2</v>
      </c>
      <c r="C135" s="302">
        <v>0.92412146898621439</v>
      </c>
      <c r="D135" s="302">
        <f t="shared" si="37"/>
        <v>0.94938335474100666</v>
      </c>
      <c r="E135" s="303"/>
      <c r="F135" s="302">
        <v>2.1481234405004407E-2</v>
      </c>
      <c r="G135" s="302">
        <v>0.95548509704347306</v>
      </c>
      <c r="H135" s="302">
        <f t="shared" si="38"/>
        <v>0.97696633144847744</v>
      </c>
      <c r="I135" s="303"/>
      <c r="J135" s="302">
        <v>2.2868093888212069E-2</v>
      </c>
      <c r="K135" s="302">
        <v>1.0700859439836303</v>
      </c>
      <c r="L135" s="302">
        <f t="shared" si="39"/>
        <v>1.0929540378718423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0.12230252541948272</v>
      </c>
      <c r="C136" s="302">
        <v>0.80192177174753076</v>
      </c>
      <c r="D136" s="302">
        <f t="shared" si="37"/>
        <v>0.92422429716701349</v>
      </c>
      <c r="E136" s="303"/>
      <c r="F136" s="302">
        <v>9.0657824755760688E-2</v>
      </c>
      <c r="G136" s="302">
        <v>0.84135222459337422</v>
      </c>
      <c r="H136" s="302">
        <f t="shared" si="38"/>
        <v>0.93201004934913489</v>
      </c>
      <c r="I136" s="303"/>
      <c r="J136" s="302">
        <v>8.3326775551483503E-2</v>
      </c>
      <c r="K136" s="302">
        <v>0.82076096663452458</v>
      </c>
      <c r="L136" s="302">
        <f t="shared" si="39"/>
        <v>0.90408774218600807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0.93541452528418145</v>
      </c>
      <c r="C138" s="311">
        <f t="shared" ref="C138" si="40">SUM(C128:C136)</f>
        <v>3.0055854747158151</v>
      </c>
      <c r="D138" s="311">
        <f>SUM(D128:D136)</f>
        <v>3.9409999999999963</v>
      </c>
      <c r="E138" s="311"/>
      <c r="F138" s="311">
        <f t="shared" ref="F138:H138" si="41">SUM(F128:F136)</f>
        <v>0.93957366272932441</v>
      </c>
      <c r="G138" s="311">
        <f t="shared" si="41"/>
        <v>3.1934263372706835</v>
      </c>
      <c r="H138" s="311">
        <f t="shared" si="41"/>
        <v>4.133000000000008</v>
      </c>
      <c r="I138" s="311"/>
      <c r="J138" s="311">
        <f t="shared" ref="J138:L138" si="42">SUM(J128:J136)</f>
        <v>1.0916423217694182</v>
      </c>
      <c r="K138" s="311">
        <f t="shared" si="42"/>
        <v>3.3063576782305804</v>
      </c>
      <c r="L138" s="311">
        <f t="shared" si="42"/>
        <v>4.3979999999999988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0.5186940598076758</v>
      </c>
      <c r="C145" s="302">
        <v>2.1505315124614466</v>
      </c>
      <c r="D145" s="302">
        <f>SUM(B145:C145)</f>
        <v>2.6692255722691223</v>
      </c>
      <c r="E145" s="303"/>
      <c r="F145" s="302">
        <v>0.76749870098774819</v>
      </c>
      <c r="G145" s="302">
        <v>3.1251189770775141</v>
      </c>
      <c r="H145" s="302">
        <f>SUM(F145:G145)</f>
        <v>3.8926176780652622</v>
      </c>
      <c r="I145" s="303"/>
      <c r="J145" s="302">
        <v>0.93466727363742275</v>
      </c>
      <c r="K145" s="302">
        <v>3.0901445276402035</v>
      </c>
      <c r="L145" s="302">
        <f>SUM(J145:K145)</f>
        <v>4.0248118012776262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0.47071725776289552</v>
      </c>
      <c r="C146" s="302">
        <v>2.1103215929432131</v>
      </c>
      <c r="D146" s="302">
        <f t="shared" ref="D146:D153" si="43">SUM(B146:C146)</f>
        <v>2.5810388507061086</v>
      </c>
      <c r="E146" s="303"/>
      <c r="F146" s="302">
        <v>0.71745095085368937</v>
      </c>
      <c r="G146" s="302">
        <v>3.1194528235237833</v>
      </c>
      <c r="H146" s="302">
        <f t="shared" ref="H146:H153" si="44">SUM(F146:G146)</f>
        <v>3.8369037743774728</v>
      </c>
      <c r="I146" s="303"/>
      <c r="J146" s="302">
        <v>0.92885328947377954</v>
      </c>
      <c r="K146" s="302">
        <v>3.586767636542628</v>
      </c>
      <c r="L146" s="302">
        <f t="shared" ref="L146:L153" si="45">SUM(J146:K146)</f>
        <v>4.5156209260164077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0.46908085791194887</v>
      </c>
      <c r="C147" s="302">
        <v>1.4115804801461678</v>
      </c>
      <c r="D147" s="302">
        <f t="shared" si="43"/>
        <v>1.8806613380581165</v>
      </c>
      <c r="E147" s="303"/>
      <c r="F147" s="302">
        <v>0.63635759658960345</v>
      </c>
      <c r="G147" s="302">
        <v>2.0042864043958795</v>
      </c>
      <c r="H147" s="302">
        <f t="shared" si="44"/>
        <v>2.6406440009854828</v>
      </c>
      <c r="I147" s="303"/>
      <c r="J147" s="302">
        <v>0.73354986771802355</v>
      </c>
      <c r="K147" s="302">
        <v>1.8492527371413703</v>
      </c>
      <c r="L147" s="302">
        <f t="shared" si="45"/>
        <v>2.5828026048593937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1.8326291391937346</v>
      </c>
      <c r="C148" s="302">
        <v>0.23720665255865334</v>
      </c>
      <c r="D148" s="302">
        <f t="shared" si="43"/>
        <v>2.069835791752388</v>
      </c>
      <c r="E148" s="303"/>
      <c r="F148" s="302">
        <v>1.9788971698841022</v>
      </c>
      <c r="G148" s="302">
        <v>0.32834581442148891</v>
      </c>
      <c r="H148" s="302">
        <f t="shared" si="44"/>
        <v>2.3072429843055913</v>
      </c>
      <c r="I148" s="303"/>
      <c r="J148" s="302">
        <v>1.5513041176944344</v>
      </c>
      <c r="K148" s="302">
        <v>0.3069365573100245</v>
      </c>
      <c r="L148" s="302">
        <f t="shared" si="45"/>
        <v>1.8582406750044589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5.7413582794851023E-2</v>
      </c>
      <c r="C149" s="302">
        <v>15.812138370980199</v>
      </c>
      <c r="D149" s="302">
        <f t="shared" si="43"/>
        <v>15.86955195377505</v>
      </c>
      <c r="E149" s="303"/>
      <c r="F149" s="302">
        <v>8.3482045190342052E-2</v>
      </c>
      <c r="G149" s="302">
        <v>15.821394871182523</v>
      </c>
      <c r="H149" s="302">
        <f t="shared" si="44"/>
        <v>15.904876916372865</v>
      </c>
      <c r="I149" s="303"/>
      <c r="J149" s="302">
        <v>0.14780053967610232</v>
      </c>
      <c r="K149" s="302">
        <v>15.141829496904357</v>
      </c>
      <c r="L149" s="302">
        <f t="shared" si="45"/>
        <v>15.28963003658046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2.3643406254030077E-2</v>
      </c>
      <c r="C150" s="302">
        <v>4.5408613318082505E-2</v>
      </c>
      <c r="D150" s="302">
        <f t="shared" si="43"/>
        <v>6.9052019572112586E-2</v>
      </c>
      <c r="E150" s="303"/>
      <c r="F150" s="302">
        <v>2.564230575945153E-2</v>
      </c>
      <c r="G150" s="302">
        <v>6.3907430328431256E-2</v>
      </c>
      <c r="H150" s="302">
        <f t="shared" si="44"/>
        <v>8.9549736087882789E-2</v>
      </c>
      <c r="I150" s="303"/>
      <c r="J150" s="302">
        <v>2.8708555768247247E-2</v>
      </c>
      <c r="K150" s="302">
        <v>6.1526105442237994E-2</v>
      </c>
      <c r="L150" s="302">
        <f t="shared" si="45"/>
        <v>9.0234661210485234E-2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0.25893466874343085</v>
      </c>
      <c r="C151" s="302">
        <v>0.26678761869734335</v>
      </c>
      <c r="D151" s="302">
        <f t="shared" si="43"/>
        <v>0.52572228744077421</v>
      </c>
      <c r="E151" s="303"/>
      <c r="F151" s="302">
        <v>0.2965909581834365</v>
      </c>
      <c r="G151" s="302">
        <v>0.34871158197149943</v>
      </c>
      <c r="H151" s="302">
        <f t="shared" si="44"/>
        <v>0.64530254015493593</v>
      </c>
      <c r="I151" s="303"/>
      <c r="J151" s="302">
        <v>0.31609600980715741</v>
      </c>
      <c r="K151" s="302">
        <v>0.37491281077792415</v>
      </c>
      <c r="L151" s="302">
        <f t="shared" si="45"/>
        <v>0.69100882058508151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4.4024109787201338E-2</v>
      </c>
      <c r="C152" s="302">
        <v>2.1490286908576293</v>
      </c>
      <c r="D152" s="302">
        <f t="shared" si="43"/>
        <v>2.1930528006448307</v>
      </c>
      <c r="E152" s="303"/>
      <c r="F152" s="302">
        <v>4.1036964768909216E-2</v>
      </c>
      <c r="G152" s="302">
        <v>2.2678254147485535</v>
      </c>
      <c r="H152" s="302">
        <f t="shared" si="44"/>
        <v>2.3088623795174628</v>
      </c>
      <c r="I152" s="303"/>
      <c r="J152" s="302">
        <v>5.8260630003083499E-2</v>
      </c>
      <c r="K152" s="302">
        <v>2.4702434362248784</v>
      </c>
      <c r="L152" s="302">
        <f t="shared" si="45"/>
        <v>2.5285040662279621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0.20633074069279725</v>
      </c>
      <c r="C153" s="302">
        <v>0.96652864508866609</v>
      </c>
      <c r="D153" s="302">
        <f t="shared" si="43"/>
        <v>1.1728593857814633</v>
      </c>
      <c r="E153" s="303"/>
      <c r="F153" s="302">
        <v>0.17530648600778284</v>
      </c>
      <c r="G153" s="302">
        <v>1.0756935041252047</v>
      </c>
      <c r="H153" s="302">
        <f t="shared" si="44"/>
        <v>1.2509999901329876</v>
      </c>
      <c r="I153" s="303"/>
      <c r="J153" s="302">
        <v>0.1532585116361147</v>
      </c>
      <c r="K153" s="302">
        <v>0.99288789660204568</v>
      </c>
      <c r="L153" s="302">
        <f t="shared" si="45"/>
        <v>1.1461464082381605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3.8814678229485655</v>
      </c>
      <c r="C155" s="311">
        <f t="shared" ref="C155:D155" si="46">SUM(C145:C153)</f>
        <v>25.149532177051398</v>
      </c>
      <c r="D155" s="311">
        <f t="shared" si="46"/>
        <v>29.03099999999997</v>
      </c>
      <c r="E155" s="311"/>
      <c r="F155" s="311">
        <f t="shared" ref="F155:H155" si="47">SUM(F145:F153)</f>
        <v>4.7222631782250657</v>
      </c>
      <c r="G155" s="311">
        <f t="shared" si="47"/>
        <v>28.154736821774879</v>
      </c>
      <c r="H155" s="311">
        <f t="shared" si="47"/>
        <v>32.876999999999946</v>
      </c>
      <c r="I155" s="311"/>
      <c r="J155" s="311">
        <f t="shared" ref="J155:L155" si="48">SUM(J145:J153)</f>
        <v>4.8524987954143661</v>
      </c>
      <c r="K155" s="311">
        <f t="shared" si="48"/>
        <v>27.874501204585666</v>
      </c>
      <c r="L155" s="311">
        <f t="shared" si="48"/>
        <v>32.727000000000039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2.4399730191544431</v>
      </c>
      <c r="C162" s="302">
        <v>7.1768286663829537</v>
      </c>
      <c r="D162" s="302">
        <f>SUM(B162:C162)</f>
        <v>9.6168016855373963</v>
      </c>
      <c r="E162" s="303"/>
      <c r="F162" s="302">
        <v>3.7926779527500032</v>
      </c>
      <c r="G162" s="302">
        <v>7.6411351655150916</v>
      </c>
      <c r="H162" s="302">
        <f>SUM(F162:G162)</f>
        <v>11.433813118265094</v>
      </c>
      <c r="I162" s="303"/>
      <c r="J162" s="302">
        <v>5.2471069168450777</v>
      </c>
      <c r="K162" s="302">
        <v>8.8414496653778887</v>
      </c>
      <c r="L162" s="302">
        <f>SUM(J162:K162)</f>
        <v>14.088556582222967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2.0205857388362034</v>
      </c>
      <c r="C163" s="302">
        <v>3.2164187813049883</v>
      </c>
      <c r="D163" s="302">
        <f t="shared" ref="D163:D170" si="49">SUM(B163:C163)</f>
        <v>5.2370045201411912</v>
      </c>
      <c r="E163" s="303"/>
      <c r="F163" s="302">
        <v>3.1936920776565585</v>
      </c>
      <c r="G163" s="302">
        <v>3.9375696249489387</v>
      </c>
      <c r="H163" s="302">
        <f t="shared" ref="H163:H170" si="50">SUM(F163:G163)</f>
        <v>7.1312617026054976</v>
      </c>
      <c r="I163" s="303"/>
      <c r="J163" s="302">
        <v>4.3183284654839742</v>
      </c>
      <c r="K163" s="302">
        <v>5.0335217274480417</v>
      </c>
      <c r="L163" s="302">
        <f t="shared" ref="L163:L170" si="51">SUM(J163:K163)</f>
        <v>9.3518501929320159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2.6320020569462308</v>
      </c>
      <c r="C164" s="302">
        <v>3.3722215979021297</v>
      </c>
      <c r="D164" s="302">
        <f t="shared" si="49"/>
        <v>6.0042236548483601</v>
      </c>
      <c r="E164" s="303"/>
      <c r="F164" s="302">
        <v>3.6705779624699972</v>
      </c>
      <c r="G164" s="302">
        <v>3.8680344816604477</v>
      </c>
      <c r="H164" s="302">
        <f t="shared" si="50"/>
        <v>7.538612444130445</v>
      </c>
      <c r="I164" s="303"/>
      <c r="J164" s="302">
        <v>4.3200462345798112</v>
      </c>
      <c r="K164" s="302">
        <v>3.9585753770295393</v>
      </c>
      <c r="L164" s="302">
        <f t="shared" si="51"/>
        <v>8.2786216116093509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4.9291499513527537</v>
      </c>
      <c r="C165" s="302">
        <v>2.4988735812012584</v>
      </c>
      <c r="D165" s="302">
        <f t="shared" si="49"/>
        <v>7.428023532554012</v>
      </c>
      <c r="E165" s="303"/>
      <c r="F165" s="302">
        <v>5.8525569464075176</v>
      </c>
      <c r="G165" s="302">
        <v>2.8979705962677738</v>
      </c>
      <c r="H165" s="302">
        <f t="shared" si="50"/>
        <v>8.7505275426752913</v>
      </c>
      <c r="I165" s="303"/>
      <c r="J165" s="302">
        <v>5.3634556316446753</v>
      </c>
      <c r="K165" s="302">
        <v>3.451936206784961</v>
      </c>
      <c r="L165" s="302">
        <f t="shared" si="51"/>
        <v>8.8153918384296368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0.81296983204830375</v>
      </c>
      <c r="C166" s="302">
        <v>6.0873506775977981</v>
      </c>
      <c r="D166" s="302">
        <f t="shared" si="49"/>
        <v>6.900320509646102</v>
      </c>
      <c r="E166" s="303"/>
      <c r="F166" s="302">
        <v>0.92770130331132328</v>
      </c>
      <c r="G166" s="302">
        <v>5.6922374765592556</v>
      </c>
      <c r="H166" s="302">
        <f t="shared" si="50"/>
        <v>6.6199387798705791</v>
      </c>
      <c r="I166" s="303"/>
      <c r="J166" s="302">
        <v>1.0920655316677235</v>
      </c>
      <c r="K166" s="302">
        <v>5.4233341005593347</v>
      </c>
      <c r="L166" s="302">
        <f t="shared" si="51"/>
        <v>6.5153996322270586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0.45415146817316776</v>
      </c>
      <c r="C167" s="302">
        <v>0.18311518134572877</v>
      </c>
      <c r="D167" s="302">
        <f t="shared" si="49"/>
        <v>0.63726664951889656</v>
      </c>
      <c r="E167" s="303"/>
      <c r="F167" s="302">
        <v>0.5922217624646029</v>
      </c>
      <c r="G167" s="302">
        <v>0.20103650746174406</v>
      </c>
      <c r="H167" s="302">
        <f t="shared" si="50"/>
        <v>0.79325826992634696</v>
      </c>
      <c r="I167" s="303"/>
      <c r="J167" s="302">
        <v>0.82951601166235778</v>
      </c>
      <c r="K167" s="302">
        <v>0.25930691936237948</v>
      </c>
      <c r="L167" s="302">
        <f t="shared" si="51"/>
        <v>1.0888229310247373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20.958605239711122</v>
      </c>
      <c r="C168" s="302">
        <v>10.905739824430484</v>
      </c>
      <c r="D168" s="302">
        <f t="shared" si="49"/>
        <v>31.864345064141606</v>
      </c>
      <c r="E168" s="303"/>
      <c r="F168" s="302">
        <v>21.838695784683043</v>
      </c>
      <c r="G168" s="302">
        <v>11.053115762829675</v>
      </c>
      <c r="H168" s="302">
        <f t="shared" si="50"/>
        <v>32.891811547512717</v>
      </c>
      <c r="I168" s="303"/>
      <c r="J168" s="302">
        <v>19.416201789250358</v>
      </c>
      <c r="K168" s="302">
        <v>10.583284413291086</v>
      </c>
      <c r="L168" s="302">
        <f t="shared" si="51"/>
        <v>29.999486202541444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0.79610759858569091</v>
      </c>
      <c r="C169" s="302">
        <v>5.6219138957545773</v>
      </c>
      <c r="D169" s="302">
        <f t="shared" si="49"/>
        <v>6.4180214943402678</v>
      </c>
      <c r="E169" s="303"/>
      <c r="F169" s="302">
        <v>0.81687274440677227</v>
      </c>
      <c r="G169" s="302">
        <v>4.9970701995003894</v>
      </c>
      <c r="H169" s="302">
        <f t="shared" si="50"/>
        <v>5.8139429439071613</v>
      </c>
      <c r="I169" s="303"/>
      <c r="J169" s="302">
        <v>0.91675916999339269</v>
      </c>
      <c r="K169" s="302">
        <v>5.2774563710984639</v>
      </c>
      <c r="L169" s="302">
        <f t="shared" si="51"/>
        <v>6.1942155410918565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3.3638468354467985</v>
      </c>
      <c r="C170" s="302">
        <v>5.5921460538254752</v>
      </c>
      <c r="D170" s="302">
        <f t="shared" si="49"/>
        <v>8.9559928892722738</v>
      </c>
      <c r="E170" s="303"/>
      <c r="F170" s="302">
        <v>3.1686084916832988</v>
      </c>
      <c r="G170" s="302">
        <v>4.4642251594234281</v>
      </c>
      <c r="H170" s="302">
        <f t="shared" si="50"/>
        <v>7.6328336511067274</v>
      </c>
      <c r="I170" s="303"/>
      <c r="J170" s="302">
        <v>3.0540296006904293</v>
      </c>
      <c r="K170" s="302">
        <v>3.5706258672305222</v>
      </c>
      <c r="L170" s="302">
        <f t="shared" si="51"/>
        <v>6.6246554679209515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38.407391740254717</v>
      </c>
      <c r="C172" s="311">
        <f t="shared" ref="C172:D172" si="52">SUM(C162:C170)</f>
        <v>44.654608259745387</v>
      </c>
      <c r="D172" s="311">
        <f t="shared" si="52"/>
        <v>83.062000000000097</v>
      </c>
      <c r="E172" s="311"/>
      <c r="F172" s="311">
        <f t="shared" ref="F172:H172" si="53">SUM(F162:F170)</f>
        <v>43.853605025833126</v>
      </c>
      <c r="G172" s="311">
        <f t="shared" si="53"/>
        <v>44.752394974166748</v>
      </c>
      <c r="H172" s="311">
        <f t="shared" si="53"/>
        <v>88.605999999999852</v>
      </c>
      <c r="I172" s="311"/>
      <c r="J172" s="311">
        <f t="shared" ref="J172:L172" si="54">SUM(J162:J170)</f>
        <v>44.557509351817792</v>
      </c>
      <c r="K172" s="311">
        <f t="shared" si="54"/>
        <v>46.399490648182223</v>
      </c>
      <c r="L172" s="311">
        <f t="shared" si="54"/>
        <v>90.957000000000008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0.32181887161676015</v>
      </c>
      <c r="C179" s="302">
        <v>1.3773604482376818</v>
      </c>
      <c r="D179" s="302">
        <f>SUM(B179:C179)</f>
        <v>1.699179319854442</v>
      </c>
      <c r="E179" s="303"/>
      <c r="F179" s="302">
        <v>0.57318093985433616</v>
      </c>
      <c r="G179" s="302">
        <v>1.7809758259511836</v>
      </c>
      <c r="H179" s="302">
        <f>SUM(F179:G179)</f>
        <v>2.35415676580552</v>
      </c>
      <c r="I179" s="303"/>
      <c r="J179" s="302">
        <v>0.79885183164859475</v>
      </c>
      <c r="K179" s="302">
        <v>1.9374936014178883</v>
      </c>
      <c r="L179" s="302">
        <f>SUM(J179:K179)</f>
        <v>2.7363454330664831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0.31096498537976625</v>
      </c>
      <c r="C180" s="302">
        <v>0.79017084173911389</v>
      </c>
      <c r="D180" s="302">
        <f t="shared" ref="D180:D187" si="55">SUM(B180:C180)</f>
        <v>1.1011358271188803</v>
      </c>
      <c r="E180" s="303"/>
      <c r="F180" s="302">
        <v>0.61040464121817184</v>
      </c>
      <c r="G180" s="302">
        <v>1.1583285550670561</v>
      </c>
      <c r="H180" s="302">
        <f t="shared" ref="H180:H187" si="56">SUM(F180:G180)</f>
        <v>1.768733196285228</v>
      </c>
      <c r="I180" s="303"/>
      <c r="J180" s="302">
        <v>0.90245807900535013</v>
      </c>
      <c r="K180" s="302">
        <v>1.4460597865842975</v>
      </c>
      <c r="L180" s="302">
        <f t="shared" ref="L180:L187" si="57">SUM(J180:K180)</f>
        <v>2.3485178655896477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0.34287319129070976</v>
      </c>
      <c r="C181" s="302">
        <v>0.8632145360828104</v>
      </c>
      <c r="D181" s="302">
        <f t="shared" si="55"/>
        <v>1.2060877273735202</v>
      </c>
      <c r="E181" s="303"/>
      <c r="F181" s="302">
        <v>0.56450625020474388</v>
      </c>
      <c r="G181" s="302">
        <v>1.1462177055774891</v>
      </c>
      <c r="H181" s="302">
        <f t="shared" si="56"/>
        <v>1.7107239557822331</v>
      </c>
      <c r="I181" s="303"/>
      <c r="J181" s="302">
        <v>0.70394521870419868</v>
      </c>
      <c r="K181" s="302">
        <v>1.1131215413330311</v>
      </c>
      <c r="L181" s="302">
        <f t="shared" si="57"/>
        <v>1.8170667600372297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1.6220433309211351</v>
      </c>
      <c r="C182" s="302">
        <v>1.3061064779961269</v>
      </c>
      <c r="D182" s="302">
        <f t="shared" si="55"/>
        <v>2.928149808917262</v>
      </c>
      <c r="E182" s="303"/>
      <c r="F182" s="302">
        <v>2.2249923607842308</v>
      </c>
      <c r="G182" s="302">
        <v>1.8108610891096162</v>
      </c>
      <c r="H182" s="302">
        <f t="shared" si="56"/>
        <v>4.035853449893847</v>
      </c>
      <c r="I182" s="303"/>
      <c r="J182" s="302">
        <v>1.9507934139550631</v>
      </c>
      <c r="K182" s="302">
        <v>2.021816970929593</v>
      </c>
      <c r="L182" s="302">
        <f t="shared" si="57"/>
        <v>3.9726103848846561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4.6933872155505041E-2</v>
      </c>
      <c r="C183" s="302">
        <v>1.248569478354624</v>
      </c>
      <c r="D183" s="302">
        <f t="shared" si="55"/>
        <v>1.295503350510129</v>
      </c>
      <c r="E183" s="303"/>
      <c r="F183" s="302">
        <v>7.0078093971622568E-2</v>
      </c>
      <c r="G183" s="302">
        <v>1.2658051922991003</v>
      </c>
      <c r="H183" s="302">
        <f t="shared" si="56"/>
        <v>1.3358832862707228</v>
      </c>
      <c r="I183" s="303"/>
      <c r="J183" s="302">
        <v>0.18655555493029155</v>
      </c>
      <c r="K183" s="302">
        <v>1.2279028833347956</v>
      </c>
      <c r="L183" s="302">
        <f t="shared" si="57"/>
        <v>1.4144584382650871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1.1724207533600777</v>
      </c>
      <c r="C184" s="302">
        <v>0.5386045764791153</v>
      </c>
      <c r="D184" s="302">
        <f t="shared" si="55"/>
        <v>1.7110253298391931</v>
      </c>
      <c r="E184" s="303"/>
      <c r="F184" s="302">
        <v>1.0690638606644107</v>
      </c>
      <c r="G184" s="302">
        <v>0.65387852537768976</v>
      </c>
      <c r="H184" s="302">
        <f t="shared" si="56"/>
        <v>1.7229423860421005</v>
      </c>
      <c r="I184" s="303"/>
      <c r="J184" s="302">
        <v>1.2054446284226388</v>
      </c>
      <c r="K184" s="302">
        <v>0.73802227201066817</v>
      </c>
      <c r="L184" s="302">
        <f t="shared" si="57"/>
        <v>1.9434669004333069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0.44559745820872104</v>
      </c>
      <c r="C185" s="302">
        <v>0.4934263126540796</v>
      </c>
      <c r="D185" s="302">
        <f t="shared" si="55"/>
        <v>0.93902377086280064</v>
      </c>
      <c r="E185" s="303"/>
      <c r="F185" s="302">
        <v>0.63165815789501656</v>
      </c>
      <c r="G185" s="302">
        <v>0.55993668212712444</v>
      </c>
      <c r="H185" s="302">
        <f t="shared" si="56"/>
        <v>1.191594840022141</v>
      </c>
      <c r="I185" s="303"/>
      <c r="J185" s="302">
        <v>0.78038724969853646</v>
      </c>
      <c r="K185" s="302">
        <v>0.74600357658245831</v>
      </c>
      <c r="L185" s="302">
        <f t="shared" si="57"/>
        <v>1.5263908262809949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0.28378988072185268</v>
      </c>
      <c r="C186" s="302">
        <v>11.420693646139885</v>
      </c>
      <c r="D186" s="302">
        <f t="shared" si="55"/>
        <v>11.704483526861738</v>
      </c>
      <c r="E186" s="303"/>
      <c r="F186" s="302">
        <v>0.35066354172275505</v>
      </c>
      <c r="G186" s="302">
        <v>12.144409793444106</v>
      </c>
      <c r="H186" s="302">
        <f t="shared" si="56"/>
        <v>12.495073335166861</v>
      </c>
      <c r="I186" s="303"/>
      <c r="J186" s="302">
        <v>0.63949535556501391</v>
      </c>
      <c r="K186" s="302">
        <v>13.287976762328189</v>
      </c>
      <c r="L186" s="302">
        <f t="shared" si="57"/>
        <v>13.927472117893203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0.83840543327141093</v>
      </c>
      <c r="C187" s="302">
        <v>3.2580059053906605</v>
      </c>
      <c r="D187" s="302">
        <f t="shared" si="55"/>
        <v>4.0964113386620715</v>
      </c>
      <c r="E187" s="303"/>
      <c r="F187" s="302">
        <v>1.0822044167195826</v>
      </c>
      <c r="G187" s="302">
        <v>3.2898343680117104</v>
      </c>
      <c r="H187" s="302">
        <f t="shared" si="56"/>
        <v>4.3720387847312931</v>
      </c>
      <c r="I187" s="303"/>
      <c r="J187" s="302">
        <v>1.3009151683495541</v>
      </c>
      <c r="K187" s="302">
        <v>2.6857561051998995</v>
      </c>
      <c r="L187" s="302">
        <f t="shared" si="57"/>
        <v>3.9866712735494536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5.3848477769259384</v>
      </c>
      <c r="C189" s="311">
        <f t="shared" ref="C189:D189" si="58">SUM(C179:C187)</f>
        <v>21.296152223074099</v>
      </c>
      <c r="D189" s="311">
        <f t="shared" si="58"/>
        <v>26.68100000000004</v>
      </c>
      <c r="E189" s="311"/>
      <c r="F189" s="311">
        <f t="shared" ref="F189:H189" si="59">SUM(F179:F187)</f>
        <v>7.1767522630348708</v>
      </c>
      <c r="G189" s="311">
        <f t="shared" si="59"/>
        <v>23.810247736965078</v>
      </c>
      <c r="H189" s="311">
        <f t="shared" si="59"/>
        <v>30.986999999999945</v>
      </c>
      <c r="I189" s="311"/>
      <c r="J189" s="311">
        <f t="shared" ref="J189:L189" si="60">SUM(J179:J187)</f>
        <v>8.468846500279243</v>
      </c>
      <c r="K189" s="311">
        <f t="shared" si="60"/>
        <v>25.204153499720821</v>
      </c>
      <c r="L189" s="311">
        <f t="shared" si="60"/>
        <v>33.673000000000059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1.8914384849430861</v>
      </c>
      <c r="C196" s="302">
        <v>2.5067240574325131</v>
      </c>
      <c r="D196" s="302">
        <f>SUM(B196:C196)</f>
        <v>4.3981625423755997</v>
      </c>
      <c r="E196" s="303"/>
      <c r="F196" s="302">
        <v>1.99893726034413</v>
      </c>
      <c r="G196" s="302">
        <v>2.6404155546117707</v>
      </c>
      <c r="H196" s="302">
        <f>SUM(F196:G196)</f>
        <v>4.6393528149559007</v>
      </c>
      <c r="I196" s="303"/>
      <c r="J196" s="302">
        <v>2.9790251703875477</v>
      </c>
      <c r="K196" s="302">
        <v>3.9976229158859344</v>
      </c>
      <c r="L196" s="302">
        <f>SUM(J196:K196)</f>
        <v>6.9766480862734817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0.58313295963414458</v>
      </c>
      <c r="C197" s="302">
        <v>0.47028010026978623</v>
      </c>
      <c r="D197" s="302">
        <f t="shared" ref="D197:D204" si="61">SUM(B197:C197)</f>
        <v>1.0534130599039309</v>
      </c>
      <c r="E197" s="303"/>
      <c r="F197" s="302">
        <v>0.71325663501284253</v>
      </c>
      <c r="G197" s="302">
        <v>0.59770819738441261</v>
      </c>
      <c r="H197" s="302">
        <f t="shared" ref="H197:H204" si="62">SUM(F197:G197)</f>
        <v>1.3109648323972551</v>
      </c>
      <c r="I197" s="303"/>
      <c r="J197" s="302">
        <v>0.99819409663549163</v>
      </c>
      <c r="K197" s="302">
        <v>0.76630241381310915</v>
      </c>
      <c r="L197" s="302">
        <f t="shared" ref="L197:L204" si="63">SUM(J197:K197)</f>
        <v>1.7644965104486008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0.64226320884055033</v>
      </c>
      <c r="C198" s="302">
        <v>0.45450010564854815</v>
      </c>
      <c r="D198" s="302">
        <f t="shared" si="61"/>
        <v>1.0967633144890985</v>
      </c>
      <c r="E198" s="303"/>
      <c r="F198" s="302">
        <v>0.72195418853883897</v>
      </c>
      <c r="G198" s="302">
        <v>0.52577210213392711</v>
      </c>
      <c r="H198" s="302">
        <f t="shared" si="62"/>
        <v>1.247726290672766</v>
      </c>
      <c r="I198" s="303"/>
      <c r="J198" s="302">
        <v>1.0255815549067293</v>
      </c>
      <c r="K198" s="302">
        <v>0.60075715430311716</v>
      </c>
      <c r="L198" s="302">
        <f t="shared" si="63"/>
        <v>1.6263387092098465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1.3412322250448492</v>
      </c>
      <c r="C199" s="302">
        <v>0.46662469375621063</v>
      </c>
      <c r="D199" s="302">
        <f t="shared" si="61"/>
        <v>1.8078569188010598</v>
      </c>
      <c r="E199" s="303"/>
      <c r="F199" s="302">
        <v>1.3122676322679614</v>
      </c>
      <c r="G199" s="302">
        <v>0.54432635411014607</v>
      </c>
      <c r="H199" s="302">
        <f t="shared" si="62"/>
        <v>1.8565939863781074</v>
      </c>
      <c r="I199" s="303"/>
      <c r="J199" s="302">
        <v>1.8547372835358564</v>
      </c>
      <c r="K199" s="302">
        <v>0.74556303322150785</v>
      </c>
      <c r="L199" s="302">
        <f t="shared" si="63"/>
        <v>2.6003003167573642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1.8011432996541057</v>
      </c>
      <c r="C200" s="302">
        <v>2.638681882824319</v>
      </c>
      <c r="D200" s="302">
        <f t="shared" si="61"/>
        <v>4.4398251824784243</v>
      </c>
      <c r="E200" s="303"/>
      <c r="F200" s="302">
        <v>1.551647548774532</v>
      </c>
      <c r="G200" s="302">
        <v>2.0265928761780163</v>
      </c>
      <c r="H200" s="302">
        <f t="shared" si="62"/>
        <v>3.5782404249525483</v>
      </c>
      <c r="I200" s="303"/>
      <c r="J200" s="302">
        <v>1.636000928214324</v>
      </c>
      <c r="K200" s="302">
        <v>1.8955943671065221</v>
      </c>
      <c r="L200" s="302">
        <f t="shared" si="63"/>
        <v>3.5315952953208463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1.5807039289153848</v>
      </c>
      <c r="C201" s="302">
        <v>0.3405803081377376</v>
      </c>
      <c r="D201" s="302">
        <f t="shared" si="61"/>
        <v>1.9212842370531225</v>
      </c>
      <c r="E201" s="303"/>
      <c r="F201" s="302">
        <v>1.3649798803910607</v>
      </c>
      <c r="G201" s="302">
        <v>0.36476270316070597</v>
      </c>
      <c r="H201" s="302">
        <f t="shared" si="62"/>
        <v>1.7297425835517666</v>
      </c>
      <c r="I201" s="303"/>
      <c r="J201" s="302">
        <v>1.7911550653275254</v>
      </c>
      <c r="K201" s="302">
        <v>0.49103901120138027</v>
      </c>
      <c r="L201" s="302">
        <f t="shared" si="63"/>
        <v>2.2821940765289055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1.8595576059718402</v>
      </c>
      <c r="C202" s="302">
        <v>1.2341896140314255</v>
      </c>
      <c r="D202" s="302">
        <f t="shared" si="61"/>
        <v>3.0937472200032659</v>
      </c>
      <c r="E202" s="303"/>
      <c r="F202" s="302">
        <v>1.8125068005275786</v>
      </c>
      <c r="G202" s="302">
        <v>1.2701703257295514</v>
      </c>
      <c r="H202" s="302">
        <f t="shared" si="62"/>
        <v>3.08267712625713</v>
      </c>
      <c r="I202" s="303"/>
      <c r="J202" s="302">
        <v>2.7560234125644825</v>
      </c>
      <c r="K202" s="302">
        <v>1.6701418063525948</v>
      </c>
      <c r="L202" s="302">
        <f t="shared" si="63"/>
        <v>4.4261652189170775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0.18770967045279816</v>
      </c>
      <c r="C203" s="302">
        <v>1.2311201596813071</v>
      </c>
      <c r="D203" s="302">
        <f t="shared" si="61"/>
        <v>1.4188298301341051</v>
      </c>
      <c r="E203" s="303"/>
      <c r="F203" s="302">
        <v>0.16021652574202774</v>
      </c>
      <c r="G203" s="302">
        <v>1.313302024026308</v>
      </c>
      <c r="H203" s="302">
        <f t="shared" si="62"/>
        <v>1.4735185497683359</v>
      </c>
      <c r="I203" s="303"/>
      <c r="J203" s="302">
        <v>0.42059215837719671</v>
      </c>
      <c r="K203" s="302">
        <v>1.9130143880440122</v>
      </c>
      <c r="L203" s="302">
        <f t="shared" si="63"/>
        <v>2.3336065464212088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11.762966902199988</v>
      </c>
      <c r="C204" s="302">
        <v>8.2591507925613783</v>
      </c>
      <c r="D204" s="302">
        <f t="shared" si="61"/>
        <v>20.022117694761366</v>
      </c>
      <c r="E204" s="303"/>
      <c r="F204" s="302">
        <v>10.510342763191945</v>
      </c>
      <c r="G204" s="302">
        <v>7.1928406278742729</v>
      </c>
      <c r="H204" s="302">
        <f t="shared" si="62"/>
        <v>17.703183391066219</v>
      </c>
      <c r="I204" s="303"/>
      <c r="J204" s="302">
        <v>12.787359439724275</v>
      </c>
      <c r="K204" s="302">
        <v>9.4382958003983983</v>
      </c>
      <c r="L204" s="302">
        <f t="shared" si="63"/>
        <v>22.225655240122673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21.650148285656748</v>
      </c>
      <c r="C206" s="311">
        <f t="shared" ref="C206:D206" si="64">SUM(C196:C204)</f>
        <v>17.601851714343226</v>
      </c>
      <c r="D206" s="311">
        <f t="shared" si="64"/>
        <v>39.251999999999967</v>
      </c>
      <c r="E206" s="311"/>
      <c r="F206" s="311">
        <f t="shared" ref="F206:H206" si="65">SUM(F196:F204)</f>
        <v>20.146109234790917</v>
      </c>
      <c r="G206" s="311">
        <f t="shared" si="65"/>
        <v>16.475890765209112</v>
      </c>
      <c r="H206" s="311">
        <f t="shared" si="65"/>
        <v>36.622000000000028</v>
      </c>
      <c r="I206" s="311"/>
      <c r="J206" s="311">
        <f t="shared" ref="J206:L206" si="66">SUM(J196:J204)</f>
        <v>26.248669109673429</v>
      </c>
      <c r="K206" s="311">
        <f t="shared" si="66"/>
        <v>21.518330890326574</v>
      </c>
      <c r="L206" s="311">
        <f t="shared" si="66"/>
        <v>47.767000000000003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0.11273298871732167</v>
      </c>
      <c r="C213" s="302">
        <v>0.23368308799480406</v>
      </c>
      <c r="D213" s="302">
        <f>SUM(B213:C213)</f>
        <v>0.34641607671212571</v>
      </c>
      <c r="E213" s="303"/>
      <c r="F213" s="302">
        <v>0.15738296132466167</v>
      </c>
      <c r="G213" s="302">
        <v>0.21841236536121114</v>
      </c>
      <c r="H213" s="302">
        <f>SUM(F213:G213)</f>
        <v>0.37579532668587279</v>
      </c>
      <c r="I213" s="303"/>
      <c r="J213" s="302">
        <v>0.18726856448781951</v>
      </c>
      <c r="K213" s="302">
        <v>0.2388687470054624</v>
      </c>
      <c r="L213" s="302">
        <f>SUM(J213:K213)</f>
        <v>0.42613731149328193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0.12034915878144542</v>
      </c>
      <c r="C214" s="302">
        <v>0.3407644600190311</v>
      </c>
      <c r="D214" s="302">
        <f t="shared" ref="D214:D221" si="67">SUM(B214:C214)</f>
        <v>0.46111361880047652</v>
      </c>
      <c r="E214" s="303"/>
      <c r="F214" s="302">
        <v>0.17805093206243647</v>
      </c>
      <c r="G214" s="302">
        <v>0.35335605769056672</v>
      </c>
      <c r="H214" s="302">
        <f t="shared" ref="H214:H221" si="68">SUM(F214:G214)</f>
        <v>0.53140698975300316</v>
      </c>
      <c r="I214" s="303"/>
      <c r="J214" s="302">
        <v>0.1974545426195462</v>
      </c>
      <c r="K214" s="302">
        <v>0.39465252258286282</v>
      </c>
      <c r="L214" s="302">
        <f t="shared" ref="L214:L221" si="69">SUM(J214:K214)</f>
        <v>0.59210706520240897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0.15043862923885146</v>
      </c>
      <c r="C215" s="302">
        <v>0.39480212810142318</v>
      </c>
      <c r="D215" s="302">
        <f t="shared" si="67"/>
        <v>0.54524075734027466</v>
      </c>
      <c r="E215" s="303"/>
      <c r="F215" s="302">
        <v>0.20414586665838355</v>
      </c>
      <c r="G215" s="302">
        <v>0.32880863347606226</v>
      </c>
      <c r="H215" s="302">
        <f t="shared" si="68"/>
        <v>0.53295450013444579</v>
      </c>
      <c r="I215" s="303"/>
      <c r="J215" s="302">
        <v>0.20558245184439919</v>
      </c>
      <c r="K215" s="302">
        <v>0.30808377128259895</v>
      </c>
      <c r="L215" s="302">
        <f t="shared" si="69"/>
        <v>0.51366622312699817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0.2889086024822024</v>
      </c>
      <c r="C216" s="302">
        <v>0.12803416181487517</v>
      </c>
      <c r="D216" s="302">
        <f t="shared" si="67"/>
        <v>0.41694276429707755</v>
      </c>
      <c r="E216" s="303"/>
      <c r="F216" s="302">
        <v>0.29131332436401058</v>
      </c>
      <c r="G216" s="302">
        <v>0.16781244887268137</v>
      </c>
      <c r="H216" s="302">
        <f t="shared" si="68"/>
        <v>0.45912577323669196</v>
      </c>
      <c r="I216" s="303"/>
      <c r="J216" s="302">
        <v>0.24821248600874241</v>
      </c>
      <c r="K216" s="302">
        <v>0.15433180156156856</v>
      </c>
      <c r="L216" s="302">
        <f t="shared" si="69"/>
        <v>0.40254428757031097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3.2421533365708174E-2</v>
      </c>
      <c r="C217" s="302">
        <v>0.33439122580876129</v>
      </c>
      <c r="D217" s="302">
        <f t="shared" si="67"/>
        <v>0.36681275917446948</v>
      </c>
      <c r="E217" s="303"/>
      <c r="F217" s="302">
        <v>5.0824859595809159E-2</v>
      </c>
      <c r="G217" s="302">
        <v>0.22579936463660197</v>
      </c>
      <c r="H217" s="302">
        <f t="shared" si="68"/>
        <v>0.27662422423241112</v>
      </c>
      <c r="I217" s="303"/>
      <c r="J217" s="302">
        <v>7.2737270299105261E-2</v>
      </c>
      <c r="K217" s="302">
        <v>0.18674734684872035</v>
      </c>
      <c r="L217" s="302">
        <f t="shared" si="69"/>
        <v>0.25948461714782561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7.6196287135233381E-2</v>
      </c>
      <c r="C218" s="302">
        <v>6.1665290479877531E-2</v>
      </c>
      <c r="D218" s="302">
        <f t="shared" si="67"/>
        <v>0.13786157761511092</v>
      </c>
      <c r="E218" s="303"/>
      <c r="F218" s="302">
        <v>9.6875762937992563E-2</v>
      </c>
      <c r="G218" s="302">
        <v>7.6434822867717245E-2</v>
      </c>
      <c r="H218" s="302">
        <f t="shared" si="68"/>
        <v>0.17331058580570979</v>
      </c>
      <c r="I218" s="303"/>
      <c r="J218" s="302">
        <v>9.5611040841035583E-2</v>
      </c>
      <c r="K218" s="302">
        <v>7.5115619559670471E-2</v>
      </c>
      <c r="L218" s="302">
        <f t="shared" si="69"/>
        <v>0.17072666040070605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0.11170777882780374</v>
      </c>
      <c r="C219" s="302">
        <v>0.10588175254570906</v>
      </c>
      <c r="D219" s="302">
        <f t="shared" si="67"/>
        <v>0.21758953137351278</v>
      </c>
      <c r="E219" s="303"/>
      <c r="F219" s="302">
        <v>0.11678098283863703</v>
      </c>
      <c r="G219" s="302">
        <v>0.11586755339595452</v>
      </c>
      <c r="H219" s="302">
        <f t="shared" si="68"/>
        <v>0.23264853623459153</v>
      </c>
      <c r="I219" s="303"/>
      <c r="J219" s="302">
        <v>0.11668960603592481</v>
      </c>
      <c r="K219" s="302">
        <v>0.15197370023098877</v>
      </c>
      <c r="L219" s="302">
        <f t="shared" si="69"/>
        <v>0.26866330626691359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1.2284121782942282E-2</v>
      </c>
      <c r="C220" s="302">
        <v>0.10369617762862995</v>
      </c>
      <c r="D220" s="302">
        <f t="shared" si="67"/>
        <v>0.11598029941157223</v>
      </c>
      <c r="E220" s="303"/>
      <c r="F220" s="302">
        <v>1.4802012911864044E-2</v>
      </c>
      <c r="G220" s="302">
        <v>5.9412469097569608E-2</v>
      </c>
      <c r="H220" s="302">
        <f t="shared" si="68"/>
        <v>7.4214482009433647E-2</v>
      </c>
      <c r="I220" s="303"/>
      <c r="J220" s="302">
        <v>1.789906578420776E-2</v>
      </c>
      <c r="K220" s="302">
        <v>6.603600546083703E-2</v>
      </c>
      <c r="L220" s="302">
        <f t="shared" si="69"/>
        <v>8.393507124504479E-2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0.12876507609987725</v>
      </c>
      <c r="C221" s="302">
        <v>0.2342775391755077</v>
      </c>
      <c r="D221" s="302">
        <f t="shared" si="67"/>
        <v>0.36304261527538495</v>
      </c>
      <c r="E221" s="303"/>
      <c r="F221" s="302">
        <v>0.14084517985232309</v>
      </c>
      <c r="G221" s="302">
        <v>0.21907440205552148</v>
      </c>
      <c r="H221" s="302">
        <f t="shared" si="68"/>
        <v>0.35991958190784457</v>
      </c>
      <c r="I221" s="303"/>
      <c r="J221" s="302">
        <v>0.11195050203152626</v>
      </c>
      <c r="K221" s="302">
        <v>0.22578495551498387</v>
      </c>
      <c r="L221" s="302">
        <f t="shared" si="69"/>
        <v>0.33773545754651013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1.0338041764313857</v>
      </c>
      <c r="C223" s="311">
        <f t="shared" ref="C223:D223" si="70">SUM(C213:C221)</f>
        <v>1.9371958235686191</v>
      </c>
      <c r="D223" s="311">
        <f t="shared" si="70"/>
        <v>2.971000000000005</v>
      </c>
      <c r="E223" s="311"/>
      <c r="F223" s="311">
        <f t="shared" ref="F223:H223" si="71">SUM(F213:F221)</f>
        <v>1.2510218825461183</v>
      </c>
      <c r="G223" s="311">
        <f t="shared" si="71"/>
        <v>1.7649781174538863</v>
      </c>
      <c r="H223" s="311">
        <f t="shared" si="71"/>
        <v>3.0160000000000045</v>
      </c>
      <c r="I223" s="311"/>
      <c r="J223" s="311">
        <f t="shared" ref="J223:L223" si="72">SUM(J213:J221)</f>
        <v>1.253405529952307</v>
      </c>
      <c r="K223" s="311">
        <f t="shared" si="72"/>
        <v>1.8015944700476931</v>
      </c>
      <c r="L223" s="311">
        <f t="shared" si="72"/>
        <v>3.0549999999999997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0.57168863127758007</v>
      </c>
      <c r="C230" s="302">
        <v>1.6717812981566591</v>
      </c>
      <c r="D230" s="302">
        <f>SUM(B230:C230)</f>
        <v>2.2434699294342391</v>
      </c>
      <c r="E230" s="303"/>
      <c r="F230" s="302">
        <v>0.43456399167730514</v>
      </c>
      <c r="G230" s="302">
        <v>1.2563941063568094</v>
      </c>
      <c r="H230" s="302">
        <f>SUM(F230:G230)</f>
        <v>1.6909580980341146</v>
      </c>
      <c r="I230" s="303"/>
      <c r="J230" s="302">
        <v>0.58525295484424134</v>
      </c>
      <c r="K230" s="302">
        <v>1.3497762213833702</v>
      </c>
      <c r="L230" s="302">
        <f>SUM(J230:K230)</f>
        <v>1.9350291762276115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1.1377631469270919</v>
      </c>
      <c r="C231" s="302">
        <v>5.1584385668873525</v>
      </c>
      <c r="D231" s="302">
        <f t="shared" ref="D231:D238" si="73">SUM(B231:C231)</f>
        <v>6.2962017138144439</v>
      </c>
      <c r="E231" s="303"/>
      <c r="F231" s="302">
        <v>0.95715549941170364</v>
      </c>
      <c r="G231" s="302">
        <v>4.2664131732025385</v>
      </c>
      <c r="H231" s="302">
        <f t="shared" ref="H231:H238" si="74">SUM(F231:G231)</f>
        <v>5.2235686726142418</v>
      </c>
      <c r="I231" s="303"/>
      <c r="J231" s="302">
        <v>1.3389572035081478</v>
      </c>
      <c r="K231" s="302">
        <v>5.2663105123632601</v>
      </c>
      <c r="L231" s="302">
        <f t="shared" ref="L231:L238" si="75">SUM(J231:K231)</f>
        <v>6.6052677158714079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0.82788931690939926</v>
      </c>
      <c r="C232" s="302">
        <v>2.0371825580076592</v>
      </c>
      <c r="D232" s="302">
        <f t="shared" si="73"/>
        <v>2.8650718749170583</v>
      </c>
      <c r="E232" s="303"/>
      <c r="F232" s="302">
        <v>0.60675191264536854</v>
      </c>
      <c r="G232" s="302">
        <v>1.6300216669313903</v>
      </c>
      <c r="H232" s="302">
        <f t="shared" si="74"/>
        <v>2.2367735795767589</v>
      </c>
      <c r="I232" s="303"/>
      <c r="J232" s="302">
        <v>0.74065405100902171</v>
      </c>
      <c r="K232" s="302">
        <v>1.7531707999845121</v>
      </c>
      <c r="L232" s="302">
        <f t="shared" si="75"/>
        <v>2.4938248509935339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1.1199261523022115</v>
      </c>
      <c r="C233" s="302">
        <v>0.71789165475971983</v>
      </c>
      <c r="D233" s="302">
        <f t="shared" si="73"/>
        <v>1.8378178070619313</v>
      </c>
      <c r="E233" s="303"/>
      <c r="F233" s="302">
        <v>0.58160077065120208</v>
      </c>
      <c r="G233" s="302">
        <v>0.54679711389913144</v>
      </c>
      <c r="H233" s="302">
        <f t="shared" si="74"/>
        <v>1.1283978845503335</v>
      </c>
      <c r="I233" s="303"/>
      <c r="J233" s="302">
        <v>0.47207307510922503</v>
      </c>
      <c r="K233" s="302">
        <v>0.63814408692174729</v>
      </c>
      <c r="L233" s="302">
        <f t="shared" si="75"/>
        <v>1.1102171620309722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5.7741347604193097E-2</v>
      </c>
      <c r="C234" s="302">
        <v>1.2873408412841318</v>
      </c>
      <c r="D234" s="302">
        <f t="shared" si="73"/>
        <v>1.3450821888883249</v>
      </c>
      <c r="E234" s="303"/>
      <c r="F234" s="302">
        <v>4.4240169772557514E-2</v>
      </c>
      <c r="G234" s="302">
        <v>0.679136898540599</v>
      </c>
      <c r="H234" s="302">
        <f t="shared" si="74"/>
        <v>0.72337706831315651</v>
      </c>
      <c r="I234" s="303"/>
      <c r="J234" s="302">
        <v>7.6869516413409195E-2</v>
      </c>
      <c r="K234" s="302">
        <v>0.51570979946184159</v>
      </c>
      <c r="L234" s="302">
        <f t="shared" si="75"/>
        <v>0.59257931587525081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0.16191795868920697</v>
      </c>
      <c r="C235" s="302">
        <v>0.24625068176467599</v>
      </c>
      <c r="D235" s="302">
        <f t="shared" si="73"/>
        <v>0.40816864045388296</v>
      </c>
      <c r="E235" s="303"/>
      <c r="F235" s="302">
        <v>9.405621395699805E-2</v>
      </c>
      <c r="G235" s="302">
        <v>0.17175290711515317</v>
      </c>
      <c r="H235" s="302">
        <f t="shared" si="74"/>
        <v>0.26580912107215121</v>
      </c>
      <c r="I235" s="303"/>
      <c r="J235" s="302">
        <v>0.11368508391377849</v>
      </c>
      <c r="K235" s="302">
        <v>0.26468487560589393</v>
      </c>
      <c r="L235" s="302">
        <f t="shared" si="75"/>
        <v>0.37836995951967245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0.69339502789847474</v>
      </c>
      <c r="C236" s="302">
        <v>0.49639170935723065</v>
      </c>
      <c r="D236" s="302">
        <f t="shared" si="73"/>
        <v>1.1897867372557054</v>
      </c>
      <c r="E236" s="303"/>
      <c r="F236" s="302">
        <v>0.41352975745177667</v>
      </c>
      <c r="G236" s="302">
        <v>0.35646864618596452</v>
      </c>
      <c r="H236" s="302">
        <f t="shared" si="74"/>
        <v>0.76999840363774119</v>
      </c>
      <c r="I236" s="303"/>
      <c r="J236" s="302">
        <v>0.50790899231453213</v>
      </c>
      <c r="K236" s="302">
        <v>0.55688762129115199</v>
      </c>
      <c r="L236" s="302">
        <f t="shared" si="75"/>
        <v>1.0647966136056841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3.9879847143205888E-2</v>
      </c>
      <c r="C237" s="302">
        <v>0.17636626868958513</v>
      </c>
      <c r="D237" s="302">
        <f t="shared" si="73"/>
        <v>0.21624611583279102</v>
      </c>
      <c r="E237" s="303"/>
      <c r="F237" s="302">
        <v>2.4797911121062065E-2</v>
      </c>
      <c r="G237" s="302">
        <v>8.9975111042095754E-2</v>
      </c>
      <c r="H237" s="302">
        <f t="shared" si="74"/>
        <v>0.11477302216315782</v>
      </c>
      <c r="I237" s="303"/>
      <c r="J237" s="302">
        <v>3.8178917717864552E-2</v>
      </c>
      <c r="K237" s="302">
        <v>0.10621230781699001</v>
      </c>
      <c r="L237" s="302">
        <f t="shared" si="75"/>
        <v>0.14439122553485456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0.1974813964933663</v>
      </c>
      <c r="C238" s="302">
        <v>0.28267359584826385</v>
      </c>
      <c r="D238" s="302">
        <f t="shared" si="73"/>
        <v>0.48015499234163017</v>
      </c>
      <c r="E238" s="303"/>
      <c r="F238" s="302">
        <v>0.12413472421204792</v>
      </c>
      <c r="G238" s="302">
        <v>0.14320942582629659</v>
      </c>
      <c r="H238" s="302">
        <f t="shared" si="74"/>
        <v>0.2673441500383445</v>
      </c>
      <c r="I238" s="303"/>
      <c r="J238" s="302">
        <v>0.14320540476426458</v>
      </c>
      <c r="K238" s="302">
        <v>0.13231857557671498</v>
      </c>
      <c r="L238" s="302">
        <f t="shared" si="75"/>
        <v>0.27552398034097958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4.8076828252447292</v>
      </c>
      <c r="C240" s="311">
        <f t="shared" ref="C240:D240" si="76">SUM(C230:C238)</f>
        <v>12.074317174755279</v>
      </c>
      <c r="D240" s="311">
        <f t="shared" si="76"/>
        <v>16.882000000000012</v>
      </c>
      <c r="E240" s="311"/>
      <c r="F240" s="311">
        <f t="shared" ref="F240:H240" si="77">SUM(F230:F238)</f>
        <v>3.2808309509000217</v>
      </c>
      <c r="G240" s="311">
        <f t="shared" si="77"/>
        <v>9.1401690490999776</v>
      </c>
      <c r="H240" s="311">
        <f t="shared" si="77"/>
        <v>12.420999999999999</v>
      </c>
      <c r="I240" s="311"/>
      <c r="J240" s="311">
        <f t="shared" ref="J240:L240" si="78">SUM(J230:J238)</f>
        <v>4.0167851995944854</v>
      </c>
      <c r="K240" s="311">
        <f t="shared" si="78"/>
        <v>10.583214800405482</v>
      </c>
      <c r="L240" s="311">
        <f t="shared" si="78"/>
        <v>14.599999999999968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0.84081264591892524</v>
      </c>
      <c r="C247" s="302">
        <v>1.310831645458743</v>
      </c>
      <c r="D247" s="302">
        <f>SUM(B247:C247)</f>
        <v>2.1516442913776683</v>
      </c>
      <c r="E247" s="303"/>
      <c r="F247" s="302">
        <v>1.177634198037427</v>
      </c>
      <c r="G247" s="302">
        <v>1.5696754115050571</v>
      </c>
      <c r="H247" s="302">
        <f>SUM(F247:G247)</f>
        <v>2.747309609542484</v>
      </c>
      <c r="I247" s="303"/>
      <c r="J247" s="302">
        <v>1.3557956549087034</v>
      </c>
      <c r="K247" s="302">
        <v>1.4019811627278065</v>
      </c>
      <c r="L247" s="302">
        <f>SUM(J247:K247)</f>
        <v>2.7577768176365098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1.1231171594454161</v>
      </c>
      <c r="C248" s="302">
        <v>2.0437261212334419</v>
      </c>
      <c r="D248" s="302">
        <f t="shared" ref="D248:D255" si="79">SUM(B248:C248)</f>
        <v>3.166843280678858</v>
      </c>
      <c r="E248" s="303"/>
      <c r="F248" s="302">
        <v>1.8313868042044961</v>
      </c>
      <c r="G248" s="302">
        <v>2.6682205625196849</v>
      </c>
      <c r="H248" s="302">
        <f t="shared" ref="H248:H255" si="80">SUM(F248:G248)</f>
        <v>4.4996073667241809</v>
      </c>
      <c r="I248" s="303"/>
      <c r="J248" s="302">
        <v>2.3088674002086575</v>
      </c>
      <c r="K248" s="302">
        <v>3.0240199085194361</v>
      </c>
      <c r="L248" s="302">
        <f t="shared" ref="L248:L255" si="81">SUM(J248:K248)</f>
        <v>5.3328873087280932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1.6107924694570459</v>
      </c>
      <c r="C249" s="302">
        <v>2.0406559244189606</v>
      </c>
      <c r="D249" s="302">
        <f t="shared" si="79"/>
        <v>3.6514483938760067</v>
      </c>
      <c r="E249" s="303"/>
      <c r="F249" s="302">
        <v>2.1618384702730875</v>
      </c>
      <c r="G249" s="302">
        <v>2.4489568666469714</v>
      </c>
      <c r="H249" s="302">
        <f t="shared" si="80"/>
        <v>4.6107953369200594</v>
      </c>
      <c r="I249" s="303"/>
      <c r="J249" s="302">
        <v>2.2450146795383099</v>
      </c>
      <c r="K249" s="302">
        <v>2.0167330940804034</v>
      </c>
      <c r="L249" s="302">
        <f t="shared" si="81"/>
        <v>4.2617477736187137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4.3804131546836098</v>
      </c>
      <c r="C250" s="302">
        <v>2.4183514003190276</v>
      </c>
      <c r="D250" s="302">
        <f t="shared" si="79"/>
        <v>6.7987645550026379</v>
      </c>
      <c r="E250" s="303"/>
      <c r="F250" s="302">
        <v>4.5238448835910221</v>
      </c>
      <c r="G250" s="302">
        <v>2.7225810682983949</v>
      </c>
      <c r="H250" s="302">
        <f t="shared" si="80"/>
        <v>7.2464259518894174</v>
      </c>
      <c r="I250" s="303"/>
      <c r="J250" s="302">
        <v>3.2550148972583948</v>
      </c>
      <c r="K250" s="302">
        <v>2.593014602862616</v>
      </c>
      <c r="L250" s="302">
        <f t="shared" si="81"/>
        <v>5.8480295001210107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4.2025736365034747E-2</v>
      </c>
      <c r="C251" s="302">
        <v>0.19763348839949882</v>
      </c>
      <c r="D251" s="302">
        <f t="shared" si="79"/>
        <v>0.23965922476453355</v>
      </c>
      <c r="E251" s="303"/>
      <c r="F251" s="302">
        <v>5.1403465396776087E-2</v>
      </c>
      <c r="G251" s="302">
        <v>0.15400313956276507</v>
      </c>
      <c r="H251" s="302">
        <f t="shared" si="80"/>
        <v>0.20540660495954116</v>
      </c>
      <c r="I251" s="303"/>
      <c r="J251" s="302">
        <v>8.6551716509955634E-2</v>
      </c>
      <c r="K251" s="302">
        <v>0.11947405829078292</v>
      </c>
      <c r="L251" s="302">
        <f t="shared" si="81"/>
        <v>0.20602577480073855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4.0562181413921879E-2</v>
      </c>
      <c r="C252" s="302">
        <v>6.263595192788278E-2</v>
      </c>
      <c r="D252" s="302">
        <f t="shared" si="79"/>
        <v>0.10319813334180467</v>
      </c>
      <c r="E252" s="303"/>
      <c r="F252" s="302">
        <v>6.754682682078493E-2</v>
      </c>
      <c r="G252" s="302">
        <v>6.0972974745371909E-2</v>
      </c>
      <c r="H252" s="302">
        <f t="shared" si="80"/>
        <v>0.12851980156615683</v>
      </c>
      <c r="I252" s="303"/>
      <c r="J252" s="302">
        <v>7.9817936946504284E-2</v>
      </c>
      <c r="K252" s="302">
        <v>7.5311900130165865E-2</v>
      </c>
      <c r="L252" s="302">
        <f t="shared" si="81"/>
        <v>0.15512983707667016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1.0185666494736245</v>
      </c>
      <c r="C253" s="302">
        <v>0.69456546166866229</v>
      </c>
      <c r="D253" s="302">
        <f t="shared" si="79"/>
        <v>1.7131321111422868</v>
      </c>
      <c r="E253" s="303"/>
      <c r="F253" s="302">
        <v>1.1281859702721879</v>
      </c>
      <c r="G253" s="302">
        <v>0.67887182424842407</v>
      </c>
      <c r="H253" s="302">
        <f t="shared" si="80"/>
        <v>1.8070577945206119</v>
      </c>
      <c r="I253" s="303"/>
      <c r="J253" s="302">
        <v>1.2022968915998999</v>
      </c>
      <c r="K253" s="302">
        <v>0.88120681225823738</v>
      </c>
      <c r="L253" s="302">
        <f t="shared" si="81"/>
        <v>2.0835037038581374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2.7430905947756299E-2</v>
      </c>
      <c r="C254" s="302">
        <v>7.3227316257816449E-2</v>
      </c>
      <c r="D254" s="302">
        <f t="shared" si="79"/>
        <v>0.10065822220557274</v>
      </c>
      <c r="E254" s="303"/>
      <c r="F254" s="302">
        <v>2.6795626450996961E-2</v>
      </c>
      <c r="G254" s="302">
        <v>7.6152164184919824E-2</v>
      </c>
      <c r="H254" s="302">
        <f t="shared" si="80"/>
        <v>0.10294779063591679</v>
      </c>
      <c r="I254" s="303"/>
      <c r="J254" s="302">
        <v>4.3279359919726638E-2</v>
      </c>
      <c r="K254" s="302">
        <v>9.6202278775074299E-2</v>
      </c>
      <c r="L254" s="302">
        <f t="shared" si="81"/>
        <v>0.13948163869480093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9.8171984883268434E-2</v>
      </c>
      <c r="C255" s="302">
        <v>0.17747980272737787</v>
      </c>
      <c r="D255" s="302">
        <f t="shared" si="79"/>
        <v>0.27565178761064629</v>
      </c>
      <c r="E255" s="303"/>
      <c r="F255" s="302">
        <v>0.11888633494858313</v>
      </c>
      <c r="G255" s="302">
        <v>0.15104340829306789</v>
      </c>
      <c r="H255" s="302">
        <f t="shared" si="80"/>
        <v>0.26992974324165103</v>
      </c>
      <c r="I255" s="303"/>
      <c r="J255" s="302">
        <v>0.125561301785239</v>
      </c>
      <c r="K255" s="302">
        <v>0.13585634368006572</v>
      </c>
      <c r="L255" s="302">
        <f t="shared" si="81"/>
        <v>0.26141764546530472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9.1818928875886048</v>
      </c>
      <c r="C257" s="311">
        <f t="shared" ref="C257:D257" si="82">SUM(C247:C255)</f>
        <v>9.0191071124114082</v>
      </c>
      <c r="D257" s="311">
        <f t="shared" si="82"/>
        <v>18.201000000000015</v>
      </c>
      <c r="E257" s="311"/>
      <c r="F257" s="311">
        <f t="shared" ref="F257:H257" si="83">SUM(F247:F255)</f>
        <v>11.087522579995362</v>
      </c>
      <c r="G257" s="311">
        <f t="shared" si="83"/>
        <v>10.530477420004656</v>
      </c>
      <c r="H257" s="311">
        <f t="shared" si="83"/>
        <v>21.61800000000002</v>
      </c>
      <c r="I257" s="311"/>
      <c r="J257" s="311">
        <f t="shared" ref="J257:L257" si="84">SUM(J247:J255)</f>
        <v>10.702199838675391</v>
      </c>
      <c r="K257" s="311">
        <f t="shared" si="84"/>
        <v>10.343800161324587</v>
      </c>
      <c r="L257" s="311">
        <f t="shared" si="84"/>
        <v>21.045999999999982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0.52738259182928682</v>
      </c>
      <c r="C264" s="302">
        <v>0.94439079798481784</v>
      </c>
      <c r="D264" s="302">
        <f>SUM(B264:C264)</f>
        <v>1.4717733898141048</v>
      </c>
      <c r="E264" s="303"/>
      <c r="F264" s="302">
        <v>0.56425335114183073</v>
      </c>
      <c r="G264" s="302">
        <v>0.91782236468496814</v>
      </c>
      <c r="H264" s="302">
        <f>SUM(F264:G264)</f>
        <v>1.4820757158267988</v>
      </c>
      <c r="I264" s="303"/>
      <c r="J264" s="302">
        <v>0.75566124414116975</v>
      </c>
      <c r="K264" s="302">
        <v>1.195603624603371</v>
      </c>
      <c r="L264" s="302">
        <f>SUM(J264:K264)</f>
        <v>1.9512648687445409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0.39141883502223951</v>
      </c>
      <c r="C265" s="302">
        <v>0.63890112574517255</v>
      </c>
      <c r="D265" s="302">
        <f t="shared" ref="D265:D272" si="85">SUM(B265:C265)</f>
        <v>1.0303199607674121</v>
      </c>
      <c r="E265" s="303"/>
      <c r="F265" s="302">
        <v>0.4806300639088727</v>
      </c>
      <c r="G265" s="302">
        <v>0.75570934812516066</v>
      </c>
      <c r="H265" s="302">
        <f t="shared" ref="H265:H272" si="86">SUM(F265:G265)</f>
        <v>1.2363394120340334</v>
      </c>
      <c r="I265" s="303"/>
      <c r="J265" s="302">
        <v>0.65814542755396699</v>
      </c>
      <c r="K265" s="302">
        <v>0.95289976820100941</v>
      </c>
      <c r="L265" s="302">
        <f t="shared" ref="L265:L272" si="87">SUM(J265:K265)</f>
        <v>1.6110451957549765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0.44570015683854503</v>
      </c>
      <c r="C266" s="302">
        <v>0.60300745148434021</v>
      </c>
      <c r="D266" s="302">
        <f t="shared" si="85"/>
        <v>1.0487076083228852</v>
      </c>
      <c r="E266" s="303"/>
      <c r="F266" s="302">
        <v>0.49399698935429293</v>
      </c>
      <c r="G266" s="302">
        <v>0.62639303677624647</v>
      </c>
      <c r="H266" s="302">
        <f t="shared" si="86"/>
        <v>1.1203900261305395</v>
      </c>
      <c r="I266" s="303"/>
      <c r="J266" s="302">
        <v>0.62882450534711443</v>
      </c>
      <c r="K266" s="302">
        <v>0.63125277667770174</v>
      </c>
      <c r="L266" s="302">
        <f t="shared" si="87"/>
        <v>1.2600772820248163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1.4477768389019861</v>
      </c>
      <c r="C267" s="302">
        <v>0.48254313240639696</v>
      </c>
      <c r="D267" s="302">
        <f t="shared" si="85"/>
        <v>1.930319971308383</v>
      </c>
      <c r="E267" s="303"/>
      <c r="F267" s="302">
        <v>1.2472433231182321</v>
      </c>
      <c r="G267" s="302">
        <v>0.49848198413670519</v>
      </c>
      <c r="H267" s="302">
        <f t="shared" si="86"/>
        <v>1.7457253072549372</v>
      </c>
      <c r="I267" s="303"/>
      <c r="J267" s="302">
        <v>1.0864355010562678</v>
      </c>
      <c r="K267" s="302">
        <v>0.57939223792366679</v>
      </c>
      <c r="L267" s="302">
        <f t="shared" si="87"/>
        <v>1.6658277389799347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0.13058529005303493</v>
      </c>
      <c r="C268" s="302">
        <v>0.57815333040410632</v>
      </c>
      <c r="D268" s="302">
        <f t="shared" si="85"/>
        <v>0.70873862045714131</v>
      </c>
      <c r="E268" s="303"/>
      <c r="F268" s="302">
        <v>0.12553165103809835</v>
      </c>
      <c r="G268" s="302">
        <v>0.38049124818772295</v>
      </c>
      <c r="H268" s="302">
        <f t="shared" si="86"/>
        <v>0.50602289922582133</v>
      </c>
      <c r="I268" s="303"/>
      <c r="J268" s="302">
        <v>0.28576840594051928</v>
      </c>
      <c r="K268" s="302">
        <v>0.41685535904375265</v>
      </c>
      <c r="L268" s="302">
        <f t="shared" si="87"/>
        <v>0.70262376498427193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0.14336198291180896</v>
      </c>
      <c r="C269" s="302">
        <v>0.12568350553858437</v>
      </c>
      <c r="D269" s="302">
        <f t="shared" si="85"/>
        <v>0.26904548845039333</v>
      </c>
      <c r="E269" s="303"/>
      <c r="F269" s="302">
        <v>0.12229738917157348</v>
      </c>
      <c r="G269" s="302">
        <v>0.11506813531822843</v>
      </c>
      <c r="H269" s="302">
        <f t="shared" si="86"/>
        <v>0.23736552448980192</v>
      </c>
      <c r="I269" s="303"/>
      <c r="J269" s="302">
        <v>0.1695105069200325</v>
      </c>
      <c r="K269" s="302">
        <v>0.14172050466992422</v>
      </c>
      <c r="L269" s="302">
        <f t="shared" si="87"/>
        <v>0.3112310115899567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0.98628043814007449</v>
      </c>
      <c r="C270" s="302">
        <v>0.49040673892676789</v>
      </c>
      <c r="D270" s="302">
        <f t="shared" si="85"/>
        <v>1.4766871770668424</v>
      </c>
      <c r="E270" s="303"/>
      <c r="F270" s="302">
        <v>0.78995915442002018</v>
      </c>
      <c r="G270" s="302">
        <v>0.41929221577440073</v>
      </c>
      <c r="H270" s="302">
        <f t="shared" si="86"/>
        <v>1.209251370194421</v>
      </c>
      <c r="I270" s="303"/>
      <c r="J270" s="302">
        <v>0.92493055470549657</v>
      </c>
      <c r="K270" s="302">
        <v>0.47413893148407632</v>
      </c>
      <c r="L270" s="302">
        <f t="shared" si="87"/>
        <v>1.3990694861895729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1.0044073581098368E-2</v>
      </c>
      <c r="C271" s="302">
        <v>0.13322616648868724</v>
      </c>
      <c r="D271" s="302">
        <f t="shared" si="85"/>
        <v>0.14327024006978561</v>
      </c>
      <c r="E271" s="303"/>
      <c r="F271" s="302">
        <v>8.3646916492119226E-3</v>
      </c>
      <c r="G271" s="302">
        <v>0.10392716385429079</v>
      </c>
      <c r="H271" s="302">
        <f t="shared" si="86"/>
        <v>0.11229185550350272</v>
      </c>
      <c r="I271" s="303"/>
      <c r="J271" s="302">
        <v>2.0192592809360362E-2</v>
      </c>
      <c r="K271" s="302">
        <v>0.10631437953311169</v>
      </c>
      <c r="L271" s="302">
        <f t="shared" si="87"/>
        <v>0.12650697234247205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0.13029967526920941</v>
      </c>
      <c r="C272" s="302">
        <v>0.23583786847384466</v>
      </c>
      <c r="D272" s="302">
        <f t="shared" si="85"/>
        <v>0.36613754374305407</v>
      </c>
      <c r="E272" s="303"/>
      <c r="F272" s="302">
        <v>9.400718080031463E-2</v>
      </c>
      <c r="G272" s="302">
        <v>0.17653070853982111</v>
      </c>
      <c r="H272" s="302">
        <f t="shared" si="86"/>
        <v>0.27053788934013573</v>
      </c>
      <c r="I272" s="303"/>
      <c r="J272" s="302">
        <v>0.11565198697101893</v>
      </c>
      <c r="K272" s="302">
        <v>0.16570169241844648</v>
      </c>
      <c r="L272" s="302">
        <f t="shared" si="87"/>
        <v>0.28135367938946543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4.2128498825472835</v>
      </c>
      <c r="C274" s="311">
        <f t="shared" ref="C274:D274" si="88">SUM(C264:C272)</f>
        <v>4.2321501174527185</v>
      </c>
      <c r="D274" s="311">
        <f t="shared" si="88"/>
        <v>8.4450000000000021</v>
      </c>
      <c r="E274" s="311"/>
      <c r="F274" s="311">
        <f t="shared" ref="F274:H274" si="89">SUM(F264:F272)</f>
        <v>3.9262837946024467</v>
      </c>
      <c r="G274" s="311">
        <f t="shared" si="89"/>
        <v>3.9937162053975443</v>
      </c>
      <c r="H274" s="311">
        <f t="shared" si="89"/>
        <v>7.9199999999999928</v>
      </c>
      <c r="I274" s="311"/>
      <c r="J274" s="311">
        <f t="shared" ref="J274:L274" si="90">SUM(J264:J272)</f>
        <v>4.6451207254449471</v>
      </c>
      <c r="K274" s="311">
        <f t="shared" si="90"/>
        <v>4.6638792745550601</v>
      </c>
      <c r="L274" s="311">
        <f t="shared" si="90"/>
        <v>9.3090000000000082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1.6218175592978592</v>
      </c>
      <c r="C281" s="302">
        <v>3.7470259518385136</v>
      </c>
      <c r="D281" s="302">
        <f>SUM(B281:C281)</f>
        <v>5.3688435111363724</v>
      </c>
      <c r="E281" s="303"/>
      <c r="F281" s="302">
        <v>2.291420312200025</v>
      </c>
      <c r="G281" s="302">
        <v>4.5582961993978746</v>
      </c>
      <c r="H281" s="302">
        <f>SUM(F281:G281)</f>
        <v>6.8497165115978991</v>
      </c>
      <c r="I281" s="303"/>
      <c r="J281" s="302">
        <v>2.9690891420503682</v>
      </c>
      <c r="K281" s="302">
        <v>4.8236497107867784</v>
      </c>
      <c r="L281" s="302">
        <f>SUM(J281:K281)</f>
        <v>7.7927388528371466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5.6496342310818912</v>
      </c>
      <c r="C282" s="302">
        <v>12.576223939363825</v>
      </c>
      <c r="D282" s="302">
        <f t="shared" ref="D282:D289" si="91">SUM(B282:C282)</f>
        <v>18.225858170445715</v>
      </c>
      <c r="E282" s="303"/>
      <c r="F282" s="302">
        <v>8.0024564727151191</v>
      </c>
      <c r="G282" s="302">
        <v>15.591627741062464</v>
      </c>
      <c r="H282" s="302">
        <f t="shared" ref="H282:H289" si="92">SUM(F282:G282)</f>
        <v>23.594084213777585</v>
      </c>
      <c r="I282" s="303"/>
      <c r="J282" s="302">
        <v>11.18389777555085</v>
      </c>
      <c r="K282" s="302">
        <v>17.26660238177319</v>
      </c>
      <c r="L282" s="302">
        <f t="shared" ref="L282:L289" si="93">SUM(J282:K282)</f>
        <v>28.45050015732404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3.7130741929684787</v>
      </c>
      <c r="C283" s="302">
        <v>5.5324913468889427</v>
      </c>
      <c r="D283" s="302">
        <f t="shared" si="91"/>
        <v>9.2455655398574219</v>
      </c>
      <c r="E283" s="303"/>
      <c r="F283" s="302">
        <v>4.6155747484444021</v>
      </c>
      <c r="G283" s="302">
        <v>7.049360720687603</v>
      </c>
      <c r="H283" s="302">
        <f t="shared" si="92"/>
        <v>11.664935469132004</v>
      </c>
      <c r="I283" s="303"/>
      <c r="J283" s="302">
        <v>5.8325545695635626</v>
      </c>
      <c r="K283" s="302">
        <v>6.5606353733363116</v>
      </c>
      <c r="L283" s="302">
        <f t="shared" si="93"/>
        <v>12.393189942899873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8.5693543970334911</v>
      </c>
      <c r="C284" s="302">
        <v>4.4776849510573751</v>
      </c>
      <c r="D284" s="302">
        <f t="shared" si="91"/>
        <v>13.047039348090866</v>
      </c>
      <c r="E284" s="303"/>
      <c r="F284" s="302">
        <v>9.2465599779575136</v>
      </c>
      <c r="G284" s="302">
        <v>6.8334656673923293</v>
      </c>
      <c r="H284" s="302">
        <f t="shared" si="92"/>
        <v>16.080025645349842</v>
      </c>
      <c r="I284" s="303"/>
      <c r="J284" s="302">
        <v>7.3431325144849984</v>
      </c>
      <c r="K284" s="302">
        <v>8.2128361986688727</v>
      </c>
      <c r="L284" s="302">
        <f t="shared" si="93"/>
        <v>15.55596871315387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0.15148751499305052</v>
      </c>
      <c r="C285" s="302">
        <v>1.529208984968679</v>
      </c>
      <c r="D285" s="302">
        <f t="shared" si="91"/>
        <v>1.6806964999617295</v>
      </c>
      <c r="E285" s="303"/>
      <c r="F285" s="302">
        <v>0.1868398333189614</v>
      </c>
      <c r="G285" s="302">
        <v>1.2734301833924957</v>
      </c>
      <c r="H285" s="302">
        <f t="shared" si="92"/>
        <v>1.4602700167114571</v>
      </c>
      <c r="I285" s="303"/>
      <c r="J285" s="302">
        <v>0.38877966459734298</v>
      </c>
      <c r="K285" s="302">
        <v>1.0528413161519103</v>
      </c>
      <c r="L285" s="302">
        <f t="shared" si="93"/>
        <v>1.4416209807492533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0.60589369136819227</v>
      </c>
      <c r="C286" s="302">
        <v>0.34948855531895689</v>
      </c>
      <c r="D286" s="302">
        <f t="shared" si="91"/>
        <v>0.95538224668714911</v>
      </c>
      <c r="E286" s="303"/>
      <c r="F286" s="302">
        <v>0.69984247512261732</v>
      </c>
      <c r="G286" s="302">
        <v>0.36344365708751702</v>
      </c>
      <c r="H286" s="302">
        <f t="shared" si="92"/>
        <v>1.0632861322101343</v>
      </c>
      <c r="I286" s="303"/>
      <c r="J286" s="302">
        <v>0.84139784320949085</v>
      </c>
      <c r="K286" s="302">
        <v>0.56075660918919468</v>
      </c>
      <c r="L286" s="302">
        <f t="shared" si="93"/>
        <v>1.4021544523986855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1.6761404897933676</v>
      </c>
      <c r="C287" s="302">
        <v>1.0109056615658716</v>
      </c>
      <c r="D287" s="302">
        <f t="shared" si="91"/>
        <v>2.6870461513592394</v>
      </c>
      <c r="E287" s="303"/>
      <c r="F287" s="302">
        <v>1.7118904591166533</v>
      </c>
      <c r="G287" s="302">
        <v>1.2337038366635504</v>
      </c>
      <c r="H287" s="302">
        <f t="shared" si="92"/>
        <v>2.9455942957802037</v>
      </c>
      <c r="I287" s="303"/>
      <c r="J287" s="302">
        <v>1.8711804795094868</v>
      </c>
      <c r="K287" s="302">
        <v>1.7246406627889959</v>
      </c>
      <c r="L287" s="302">
        <f t="shared" si="93"/>
        <v>3.5958211422984827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9.7956072066497993E-2</v>
      </c>
      <c r="C288" s="302">
        <v>0.52866945777110241</v>
      </c>
      <c r="D288" s="302">
        <f t="shared" si="91"/>
        <v>0.62662552983760045</v>
      </c>
      <c r="E288" s="303"/>
      <c r="F288" s="302">
        <v>9.7406705797285872E-2</v>
      </c>
      <c r="G288" s="302">
        <v>0.53941361349882677</v>
      </c>
      <c r="H288" s="302">
        <f t="shared" si="92"/>
        <v>0.6368203192961126</v>
      </c>
      <c r="I288" s="303"/>
      <c r="J288" s="302">
        <v>0.1489002818717409</v>
      </c>
      <c r="K288" s="302">
        <v>0.54467784067819203</v>
      </c>
      <c r="L288" s="302">
        <f t="shared" si="93"/>
        <v>0.6935781225499329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0.72887785316436138</v>
      </c>
      <c r="C289" s="302">
        <v>0.89306514945950699</v>
      </c>
      <c r="D289" s="302">
        <f t="shared" si="91"/>
        <v>1.6219430026238684</v>
      </c>
      <c r="E289" s="303"/>
      <c r="F289" s="302">
        <v>0.68899221440530778</v>
      </c>
      <c r="G289" s="302">
        <v>0.93327518173948343</v>
      </c>
      <c r="H289" s="302">
        <f t="shared" si="92"/>
        <v>1.6222673961447911</v>
      </c>
      <c r="I289" s="303"/>
      <c r="J289" s="302">
        <v>0.68261898382843866</v>
      </c>
      <c r="K289" s="302">
        <v>0.93780865196021501</v>
      </c>
      <c r="L289" s="302">
        <f t="shared" si="93"/>
        <v>1.6204276357886536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22.814236001767192</v>
      </c>
      <c r="C291" s="311">
        <f t="shared" ref="C291:D291" si="94">SUM(C281:C289)</f>
        <v>30.644763998232769</v>
      </c>
      <c r="D291" s="311">
        <f t="shared" si="94"/>
        <v>53.458999999999968</v>
      </c>
      <c r="E291" s="311"/>
      <c r="F291" s="311">
        <f t="shared" ref="F291:H291" si="95">SUM(F281:F289)</f>
        <v>27.540983199077889</v>
      </c>
      <c r="G291" s="311">
        <f t="shared" si="95"/>
        <v>38.376016800922152</v>
      </c>
      <c r="H291" s="311">
        <f t="shared" si="95"/>
        <v>65.91700000000003</v>
      </c>
      <c r="I291" s="311"/>
      <c r="J291" s="311">
        <f t="shared" ref="J291:L291" si="96">SUM(J281:J289)</f>
        <v>31.26155125466628</v>
      </c>
      <c r="K291" s="311">
        <f t="shared" si="96"/>
        <v>41.684448745333654</v>
      </c>
      <c r="L291" s="311">
        <f t="shared" si="96"/>
        <v>72.945999999999941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1.5847617667595086</v>
      </c>
      <c r="C298" s="302">
        <v>2.5539054422505996</v>
      </c>
      <c r="D298" s="302">
        <f>SUM(B298:C298)</f>
        <v>4.1386672090101086</v>
      </c>
      <c r="E298" s="303"/>
      <c r="F298" s="302">
        <v>1.7679217647057723</v>
      </c>
      <c r="G298" s="302">
        <v>2.296235160224108</v>
      </c>
      <c r="H298" s="302">
        <f>SUM(F298:G298)</f>
        <v>4.0641569249298808</v>
      </c>
      <c r="I298" s="303"/>
      <c r="J298" s="302">
        <v>2.5206491152040065</v>
      </c>
      <c r="K298" s="302">
        <v>2.5242918443507723</v>
      </c>
      <c r="L298" s="302">
        <f>SUM(J298:K298)</f>
        <v>5.0449409595547792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2.0865530948775417</v>
      </c>
      <c r="C299" s="302">
        <v>2.8083259783995911</v>
      </c>
      <c r="D299" s="302">
        <f t="shared" ref="D299:D306" si="97">SUM(B299:C299)</f>
        <v>4.8948790732771332</v>
      </c>
      <c r="E299" s="303"/>
      <c r="F299" s="302">
        <v>2.3032093373988536</v>
      </c>
      <c r="G299" s="302">
        <v>2.9047582477054004</v>
      </c>
      <c r="H299" s="302">
        <f t="shared" ref="H299:H306" si="98">SUM(F299:G299)</f>
        <v>5.2079675851042539</v>
      </c>
      <c r="I299" s="303"/>
      <c r="J299" s="302">
        <v>2.9218553464615002</v>
      </c>
      <c r="K299" s="302">
        <v>3.6818616844366261</v>
      </c>
      <c r="L299" s="302">
        <f t="shared" ref="L299:L306" si="99">SUM(J299:K299)</f>
        <v>6.6037170308981263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2.1429443150480507</v>
      </c>
      <c r="C300" s="302">
        <v>3.9100581967701986</v>
      </c>
      <c r="D300" s="302">
        <f t="shared" si="97"/>
        <v>6.0530025118182493</v>
      </c>
      <c r="E300" s="303"/>
      <c r="F300" s="302">
        <v>2.1770378912484238</v>
      </c>
      <c r="G300" s="302">
        <v>3.6493120362710854</v>
      </c>
      <c r="H300" s="302">
        <f t="shared" si="98"/>
        <v>5.8263499275195088</v>
      </c>
      <c r="I300" s="303"/>
      <c r="J300" s="302">
        <v>2.4066242462600633</v>
      </c>
      <c r="K300" s="302">
        <v>3.5434940200423601</v>
      </c>
      <c r="L300" s="302">
        <f t="shared" si="99"/>
        <v>5.9501182663024235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5.5099966614648599</v>
      </c>
      <c r="C301" s="302">
        <v>3.6948666249221787</v>
      </c>
      <c r="D301" s="302">
        <f t="shared" si="97"/>
        <v>9.2048632863870381</v>
      </c>
      <c r="E301" s="303"/>
      <c r="F301" s="302">
        <v>4.5938911402881031</v>
      </c>
      <c r="G301" s="302">
        <v>3.5634626673232952</v>
      </c>
      <c r="H301" s="302">
        <f t="shared" si="98"/>
        <v>8.1573538076113987</v>
      </c>
      <c r="I301" s="303"/>
      <c r="J301" s="302">
        <v>3.8768729508193416</v>
      </c>
      <c r="K301" s="302">
        <v>4.3021518595959138</v>
      </c>
      <c r="L301" s="302">
        <f t="shared" si="99"/>
        <v>8.179024810415255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0.35924849223074878</v>
      </c>
      <c r="C302" s="302">
        <v>1.8408256438121127</v>
      </c>
      <c r="D302" s="302">
        <f t="shared" si="97"/>
        <v>2.2000741360428613</v>
      </c>
      <c r="E302" s="303"/>
      <c r="F302" s="302">
        <v>0.34840964772160532</v>
      </c>
      <c r="G302" s="302">
        <v>1.1144454605865786</v>
      </c>
      <c r="H302" s="302">
        <f t="shared" si="98"/>
        <v>1.462855108308184</v>
      </c>
      <c r="I302" s="303"/>
      <c r="J302" s="302">
        <v>0.73260373474927776</v>
      </c>
      <c r="K302" s="302">
        <v>0.92530554715355662</v>
      </c>
      <c r="L302" s="302">
        <f t="shared" si="99"/>
        <v>1.6579092819028345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2.5780001157588579</v>
      </c>
      <c r="C303" s="302">
        <v>1.0777127227914736</v>
      </c>
      <c r="D303" s="302">
        <f t="shared" si="97"/>
        <v>3.6557128385503317</v>
      </c>
      <c r="E303" s="303"/>
      <c r="F303" s="302">
        <v>2.1912961212772912</v>
      </c>
      <c r="G303" s="302">
        <v>1.0117405007924227</v>
      </c>
      <c r="H303" s="302">
        <f t="shared" si="98"/>
        <v>3.203036622069714</v>
      </c>
      <c r="I303" s="303"/>
      <c r="J303" s="302">
        <v>2.4667345954045676</v>
      </c>
      <c r="K303" s="302">
        <v>1.1874375897932874</v>
      </c>
      <c r="L303" s="302">
        <f t="shared" si="99"/>
        <v>3.6541721851978552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2.2609454009875818</v>
      </c>
      <c r="C304" s="302">
        <v>3.3750532453897821</v>
      </c>
      <c r="D304" s="302">
        <f t="shared" si="97"/>
        <v>5.6359986463773639</v>
      </c>
      <c r="E304" s="303"/>
      <c r="F304" s="302">
        <v>1.9713754196229356</v>
      </c>
      <c r="G304" s="302">
        <v>2.8669339320393838</v>
      </c>
      <c r="H304" s="302">
        <f t="shared" si="98"/>
        <v>4.8383093516623195</v>
      </c>
      <c r="I304" s="303"/>
      <c r="J304" s="302">
        <v>2.6686192254106635</v>
      </c>
      <c r="K304" s="302">
        <v>3.7976300424552427</v>
      </c>
      <c r="L304" s="302">
        <f t="shared" si="99"/>
        <v>6.4662492678659067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0.29706051782050447</v>
      </c>
      <c r="C305" s="302">
        <v>2.3911400662698648</v>
      </c>
      <c r="D305" s="302">
        <f t="shared" si="97"/>
        <v>2.6882005840903691</v>
      </c>
      <c r="E305" s="303"/>
      <c r="F305" s="302">
        <v>0.20954702029162314</v>
      </c>
      <c r="G305" s="302">
        <v>1.8081760055901195</v>
      </c>
      <c r="H305" s="302">
        <f t="shared" si="98"/>
        <v>2.0177230258817427</v>
      </c>
      <c r="I305" s="303"/>
      <c r="J305" s="302">
        <v>0.3585294372358338</v>
      </c>
      <c r="K305" s="302">
        <v>1.8454021458955436</v>
      </c>
      <c r="L305" s="302">
        <f t="shared" si="99"/>
        <v>2.2039315831313773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4.8463665973610262</v>
      </c>
      <c r="C306" s="302">
        <v>11.380235117085634</v>
      </c>
      <c r="D306" s="302">
        <f t="shared" si="97"/>
        <v>16.226601714446659</v>
      </c>
      <c r="E306" s="303"/>
      <c r="F306" s="302">
        <v>3.5367176660109916</v>
      </c>
      <c r="G306" s="302">
        <v>8.6125299809020195</v>
      </c>
      <c r="H306" s="302">
        <f t="shared" si="98"/>
        <v>12.149247646913011</v>
      </c>
      <c r="I306" s="303"/>
      <c r="J306" s="302">
        <v>3.4559804635671507</v>
      </c>
      <c r="K306" s="302">
        <v>9.3019561511643687</v>
      </c>
      <c r="L306" s="302">
        <f t="shared" si="99"/>
        <v>12.75793661473152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21.66587696230868</v>
      </c>
      <c r="C308" s="311">
        <f t="shared" ref="C308:D308" si="100">SUM(C298:C306)</f>
        <v>33.032123037691434</v>
      </c>
      <c r="D308" s="311">
        <f t="shared" si="100"/>
        <v>54.698000000000114</v>
      </c>
      <c r="E308" s="311"/>
      <c r="F308" s="311">
        <f t="shared" ref="F308:H308" si="101">SUM(F298:F306)</f>
        <v>19.099406008565602</v>
      </c>
      <c r="G308" s="311">
        <f t="shared" si="101"/>
        <v>27.827593991434412</v>
      </c>
      <c r="H308" s="311">
        <f t="shared" si="101"/>
        <v>46.927000000000014</v>
      </c>
      <c r="I308" s="311"/>
      <c r="J308" s="311">
        <f t="shared" ref="J308:L308" si="102">SUM(J298:J306)</f>
        <v>21.408469115112407</v>
      </c>
      <c r="K308" s="311">
        <f t="shared" si="102"/>
        <v>31.109530884887672</v>
      </c>
      <c r="L308" s="311">
        <f t="shared" si="102"/>
        <v>52.518000000000079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0.41800746237744019</v>
      </c>
      <c r="C315" s="302">
        <v>0.56033676026852353</v>
      </c>
      <c r="D315" s="302">
        <f>SUM(B315:C315)</f>
        <v>0.97834422264596377</v>
      </c>
      <c r="E315" s="303"/>
      <c r="F315" s="302">
        <v>0.49667706217054436</v>
      </c>
      <c r="G315" s="302">
        <v>0.61020967370421564</v>
      </c>
      <c r="H315" s="302">
        <f>SUM(F315:G315)</f>
        <v>1.1068867358747601</v>
      </c>
      <c r="I315" s="303"/>
      <c r="J315" s="302">
        <v>0.54885219315006772</v>
      </c>
      <c r="K315" s="302">
        <v>0.5797692015684065</v>
      </c>
      <c r="L315" s="302">
        <f>SUM(J315:K315)</f>
        <v>1.1286213947184742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1.8549424871579576</v>
      </c>
      <c r="C316" s="302">
        <v>1.1533906233053453</v>
      </c>
      <c r="D316" s="302">
        <f t="shared" ref="D316:D323" si="103">SUM(B316:C316)</f>
        <v>3.0083331104633029</v>
      </c>
      <c r="E316" s="303"/>
      <c r="F316" s="302">
        <v>2.192638087886754</v>
      </c>
      <c r="G316" s="302">
        <v>1.3953293413394827</v>
      </c>
      <c r="H316" s="302">
        <f t="shared" ref="H316:H323" si="104">SUM(F316:G316)</f>
        <v>3.5879674292262367</v>
      </c>
      <c r="I316" s="303"/>
      <c r="J316" s="302">
        <v>2.5085945858337571</v>
      </c>
      <c r="K316" s="302">
        <v>1.5309793621326735</v>
      </c>
      <c r="L316" s="302">
        <f t="shared" ref="L316:L323" si="105">SUM(J316:K316)</f>
        <v>4.0395739479664305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1.7456089443196354</v>
      </c>
      <c r="C317" s="302">
        <v>2.4785162996134846</v>
      </c>
      <c r="D317" s="302">
        <f t="shared" si="103"/>
        <v>4.2241252439331198</v>
      </c>
      <c r="E317" s="303"/>
      <c r="F317" s="302">
        <v>1.9168575678239261</v>
      </c>
      <c r="G317" s="302">
        <v>2.5545991742855696</v>
      </c>
      <c r="H317" s="302">
        <f t="shared" si="104"/>
        <v>4.4714567421094955</v>
      </c>
      <c r="I317" s="303"/>
      <c r="J317" s="302">
        <v>2.3766112180614103</v>
      </c>
      <c r="K317" s="302">
        <v>2.4315516184531933</v>
      </c>
      <c r="L317" s="302">
        <f t="shared" si="105"/>
        <v>4.8081628365146036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3.626950988957744</v>
      </c>
      <c r="C318" s="302">
        <v>1.2881579145428961</v>
      </c>
      <c r="D318" s="302">
        <f t="shared" si="103"/>
        <v>4.9151089035006397</v>
      </c>
      <c r="E318" s="303"/>
      <c r="F318" s="302">
        <v>3.0919183362093836</v>
      </c>
      <c r="G318" s="302">
        <v>1.2730346090147122</v>
      </c>
      <c r="H318" s="302">
        <f t="shared" si="104"/>
        <v>4.364952945224096</v>
      </c>
      <c r="I318" s="303"/>
      <c r="J318" s="302">
        <v>2.0956641521274748</v>
      </c>
      <c r="K318" s="302">
        <v>1.1670811029571275</v>
      </c>
      <c r="L318" s="302">
        <f t="shared" si="105"/>
        <v>3.2627452550846021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4.014619899627337E-2</v>
      </c>
      <c r="C319" s="302">
        <v>0.12851886737262119</v>
      </c>
      <c r="D319" s="302">
        <f t="shared" si="103"/>
        <v>0.16866506636889456</v>
      </c>
      <c r="E319" s="303"/>
      <c r="F319" s="302">
        <v>4.0804250268631576E-2</v>
      </c>
      <c r="G319" s="302">
        <v>9.7926666412156124E-2</v>
      </c>
      <c r="H319" s="302">
        <f t="shared" si="104"/>
        <v>0.13873091668078769</v>
      </c>
      <c r="I319" s="303"/>
      <c r="J319" s="302">
        <v>8.8422109438797178E-2</v>
      </c>
      <c r="K319" s="302">
        <v>8.0973388890988943E-2</v>
      </c>
      <c r="L319" s="302">
        <f t="shared" si="105"/>
        <v>0.16939549832978612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0.78793886577298677</v>
      </c>
      <c r="C320" s="302">
        <v>0.16876477328912692</v>
      </c>
      <c r="D320" s="302">
        <f t="shared" si="103"/>
        <v>0.95670363906211375</v>
      </c>
      <c r="E320" s="303"/>
      <c r="F320" s="302">
        <v>0.7115331383095076</v>
      </c>
      <c r="G320" s="302">
        <v>0.16285576217648662</v>
      </c>
      <c r="H320" s="302">
        <f t="shared" si="104"/>
        <v>0.87438890048599416</v>
      </c>
      <c r="I320" s="303"/>
      <c r="J320" s="302">
        <v>0.76437435615204286</v>
      </c>
      <c r="K320" s="302">
        <v>0.17603510685944385</v>
      </c>
      <c r="L320" s="302">
        <f t="shared" si="105"/>
        <v>0.94040946301148676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0.35161737220468536</v>
      </c>
      <c r="C321" s="302">
        <v>0.13300950406797118</v>
      </c>
      <c r="D321" s="302">
        <f t="shared" si="103"/>
        <v>0.48462687627265655</v>
      </c>
      <c r="E321" s="303"/>
      <c r="F321" s="302">
        <v>0.31877553192430547</v>
      </c>
      <c r="G321" s="302">
        <v>0.12112120987515276</v>
      </c>
      <c r="H321" s="302">
        <f t="shared" si="104"/>
        <v>0.43989674179945826</v>
      </c>
      <c r="I321" s="303"/>
      <c r="J321" s="302">
        <v>0.35813266719243109</v>
      </c>
      <c r="K321" s="302">
        <v>0.15670162311759581</v>
      </c>
      <c r="L321" s="302">
        <f t="shared" si="105"/>
        <v>0.51483429031002692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3.7785159247022068E-2</v>
      </c>
      <c r="C322" s="302">
        <v>9.0902295552372475E-2</v>
      </c>
      <c r="D322" s="302">
        <f t="shared" si="103"/>
        <v>0.12868745479939453</v>
      </c>
      <c r="E322" s="303"/>
      <c r="F322" s="302">
        <v>2.9046863406347271E-2</v>
      </c>
      <c r="G322" s="302">
        <v>7.1261493824324604E-2</v>
      </c>
      <c r="H322" s="302">
        <f t="shared" si="104"/>
        <v>0.10030835723067187</v>
      </c>
      <c r="I322" s="303"/>
      <c r="J322" s="302">
        <v>6.1124086270834967E-2</v>
      </c>
      <c r="K322" s="302">
        <v>6.831441736823067E-2</v>
      </c>
      <c r="L322" s="302">
        <f t="shared" si="105"/>
        <v>0.12943850363906564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0.54522076458831703</v>
      </c>
      <c r="C323" s="302">
        <v>0.25218471836560663</v>
      </c>
      <c r="D323" s="302">
        <f t="shared" si="103"/>
        <v>0.79740548295392366</v>
      </c>
      <c r="E323" s="303"/>
      <c r="F323" s="302">
        <v>0.40606099257712319</v>
      </c>
      <c r="G323" s="302">
        <v>0.18535023879141588</v>
      </c>
      <c r="H323" s="302">
        <f t="shared" si="104"/>
        <v>0.59141123136853913</v>
      </c>
      <c r="I323" s="303"/>
      <c r="J323" s="302">
        <v>0.51754499861037684</v>
      </c>
      <c r="K323" s="302">
        <v>0.15427381181514591</v>
      </c>
      <c r="L323" s="302">
        <f t="shared" si="105"/>
        <v>0.67181881042552272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9.4082182436220627</v>
      </c>
      <c r="C325" s="311">
        <f t="shared" ref="C325:D325" si="106">SUM(C315:C323)</f>
        <v>6.2537817563779488</v>
      </c>
      <c r="D325" s="311">
        <f t="shared" si="106"/>
        <v>15.66200000000001</v>
      </c>
      <c r="E325" s="311"/>
      <c r="F325" s="311">
        <f t="shared" ref="F325:H325" si="107">SUM(F315:F323)</f>
        <v>9.2043118305765219</v>
      </c>
      <c r="G325" s="311">
        <f t="shared" si="107"/>
        <v>6.4716881694235155</v>
      </c>
      <c r="H325" s="311">
        <f t="shared" si="107"/>
        <v>15.676000000000039</v>
      </c>
      <c r="I325" s="311"/>
      <c r="J325" s="311">
        <f t="shared" ref="J325:L325" si="108">SUM(J315:J323)</f>
        <v>9.3193203668371929</v>
      </c>
      <c r="K325" s="311">
        <f t="shared" si="108"/>
        <v>6.3456796331628054</v>
      </c>
      <c r="L325" s="311">
        <f t="shared" si="108"/>
        <v>15.664999999999997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0.3342126766517754</v>
      </c>
      <c r="C332" s="302">
        <v>0.39054698043528346</v>
      </c>
      <c r="D332" s="302">
        <f>SUM(B332:C332)</f>
        <v>0.72475965708705892</v>
      </c>
      <c r="E332" s="303"/>
      <c r="F332" s="302">
        <v>0.3477506655749828</v>
      </c>
      <c r="G332" s="302">
        <v>0.37410792472657151</v>
      </c>
      <c r="H332" s="302">
        <f>SUM(F332:G332)</f>
        <v>0.7218585903015543</v>
      </c>
      <c r="I332" s="303"/>
      <c r="J332" s="302">
        <v>0.4659031799716884</v>
      </c>
      <c r="K332" s="302">
        <v>0.38708329193904251</v>
      </c>
      <c r="L332" s="302">
        <f>SUM(J332:K332)</f>
        <v>0.85298647191073096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12.355573585141602</v>
      </c>
      <c r="C333" s="302">
        <v>7.5171539776406577</v>
      </c>
      <c r="D333" s="302">
        <f t="shared" ref="D333:D340" si="109">SUM(B333:C333)</f>
        <v>19.872727562782259</v>
      </c>
      <c r="E333" s="303"/>
      <c r="F333" s="302">
        <v>12.309173740477281</v>
      </c>
      <c r="G333" s="302">
        <v>7.5534621068049388</v>
      </c>
      <c r="H333" s="302">
        <f t="shared" ref="H333:H340" si="110">SUM(F333:G333)</f>
        <v>19.86263584728222</v>
      </c>
      <c r="I333" s="303"/>
      <c r="J333" s="302">
        <v>16.390480992225559</v>
      </c>
      <c r="K333" s="302">
        <v>9.2643165622735992</v>
      </c>
      <c r="L333" s="302">
        <f t="shared" ref="L333:L340" si="111">SUM(J333:K333)</f>
        <v>25.654797554499158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1.5895449912122031</v>
      </c>
      <c r="C334" s="302">
        <v>1.1299987269243552</v>
      </c>
      <c r="D334" s="302">
        <f t="shared" si="109"/>
        <v>2.719543718136558</v>
      </c>
      <c r="E334" s="303"/>
      <c r="F334" s="302">
        <v>1.5274414497718312</v>
      </c>
      <c r="G334" s="302">
        <v>1.0938556392663488</v>
      </c>
      <c r="H334" s="302">
        <f t="shared" si="110"/>
        <v>2.6212970890381797</v>
      </c>
      <c r="I334" s="303"/>
      <c r="J334" s="302">
        <v>1.9096180750826457</v>
      </c>
      <c r="K334" s="302">
        <v>0.86724357190129664</v>
      </c>
      <c r="L334" s="302">
        <f t="shared" si="111"/>
        <v>2.7768616469839422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1.8071194703285061</v>
      </c>
      <c r="C335" s="302">
        <v>0.35375415004126626</v>
      </c>
      <c r="D335" s="302">
        <f t="shared" si="109"/>
        <v>2.1608736203697725</v>
      </c>
      <c r="E335" s="303"/>
      <c r="F335" s="302">
        <v>1.4644815153831823</v>
      </c>
      <c r="G335" s="302">
        <v>0.27172646592259331</v>
      </c>
      <c r="H335" s="302">
        <f t="shared" si="110"/>
        <v>1.7362079813057756</v>
      </c>
      <c r="I335" s="303"/>
      <c r="J335" s="302">
        <v>0.76032132285569365</v>
      </c>
      <c r="K335" s="302">
        <v>0.25097359713282574</v>
      </c>
      <c r="L335" s="302">
        <f t="shared" si="111"/>
        <v>1.0112949199885195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0.26452240541328514</v>
      </c>
      <c r="C336" s="302">
        <v>0.2454311986375016</v>
      </c>
      <c r="D336" s="302">
        <f t="shared" si="109"/>
        <v>0.50995360405078671</v>
      </c>
      <c r="E336" s="303"/>
      <c r="F336" s="302">
        <v>0.19248639302325143</v>
      </c>
      <c r="G336" s="302">
        <v>0.16404944615370259</v>
      </c>
      <c r="H336" s="302">
        <f t="shared" si="110"/>
        <v>0.35653583917695403</v>
      </c>
      <c r="I336" s="303"/>
      <c r="J336" s="302">
        <v>9.1141687149086312E-2</v>
      </c>
      <c r="K336" s="302">
        <v>0.21484466997275431</v>
      </c>
      <c r="L336" s="302">
        <f t="shared" si="111"/>
        <v>0.30598635712184064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8.1125371499898709</v>
      </c>
      <c r="C337" s="302">
        <v>0.93215110246873945</v>
      </c>
      <c r="D337" s="302">
        <f t="shared" si="109"/>
        <v>9.0446882524586094</v>
      </c>
      <c r="E337" s="303"/>
      <c r="F337" s="302">
        <v>6.7938795860568062</v>
      </c>
      <c r="G337" s="302">
        <v>0.76769933597779616</v>
      </c>
      <c r="H337" s="302">
        <f t="shared" si="110"/>
        <v>7.5615789220346024</v>
      </c>
      <c r="I337" s="303"/>
      <c r="J337" s="302">
        <v>8.3294497745994498</v>
      </c>
      <c r="K337" s="302">
        <v>0.9001628158898527</v>
      </c>
      <c r="L337" s="302">
        <f t="shared" si="111"/>
        <v>9.2296125904893032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0.19649286609051159</v>
      </c>
      <c r="C338" s="302">
        <v>8.1528852238347438E-2</v>
      </c>
      <c r="D338" s="302">
        <f t="shared" si="109"/>
        <v>0.27802171832885902</v>
      </c>
      <c r="E338" s="303"/>
      <c r="F338" s="302">
        <v>0.15304274406737159</v>
      </c>
      <c r="G338" s="302">
        <v>6.109854265506591E-2</v>
      </c>
      <c r="H338" s="302">
        <f t="shared" si="110"/>
        <v>0.21414128672243748</v>
      </c>
      <c r="I338" s="303"/>
      <c r="J338" s="302">
        <v>0.15078595510401499</v>
      </c>
      <c r="K338" s="302">
        <v>8.5412689070953979E-2</v>
      </c>
      <c r="L338" s="302">
        <f t="shared" si="111"/>
        <v>0.23619864417496897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0.13520639914654584</v>
      </c>
      <c r="C339" s="302">
        <v>0.47189308715157519</v>
      </c>
      <c r="D339" s="302">
        <f t="shared" si="109"/>
        <v>0.60709948629812105</v>
      </c>
      <c r="E339" s="303"/>
      <c r="F339" s="302">
        <v>0.11452174236337512</v>
      </c>
      <c r="G339" s="302">
        <v>0.51251329194684181</v>
      </c>
      <c r="H339" s="302">
        <f t="shared" si="110"/>
        <v>0.6270350343102169</v>
      </c>
      <c r="I339" s="303"/>
      <c r="J339" s="302">
        <v>0.14599782724885685</v>
      </c>
      <c r="K339" s="302">
        <v>0.69656802385796468</v>
      </c>
      <c r="L339" s="302">
        <f t="shared" si="111"/>
        <v>0.84256585110682147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2.2214852601411246</v>
      </c>
      <c r="C340" s="302">
        <v>0.25784712034689039</v>
      </c>
      <c r="D340" s="302">
        <f t="shared" si="109"/>
        <v>2.4793323804880147</v>
      </c>
      <c r="E340" s="303"/>
      <c r="F340" s="302">
        <v>1.5804729288422883</v>
      </c>
      <c r="G340" s="302">
        <v>0.16323648098572899</v>
      </c>
      <c r="H340" s="302">
        <f t="shared" si="110"/>
        <v>1.7437094098280173</v>
      </c>
      <c r="I340" s="303"/>
      <c r="J340" s="302">
        <v>0.82643273879694124</v>
      </c>
      <c r="K340" s="302">
        <v>0.2282632249277102</v>
      </c>
      <c r="L340" s="302">
        <f t="shared" si="111"/>
        <v>1.0546959637246514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27.016694804115424</v>
      </c>
      <c r="C342" s="311">
        <f t="shared" ref="C342:D342" si="112">SUM(C332:C340)</f>
        <v>11.380305195884617</v>
      </c>
      <c r="D342" s="311">
        <f t="shared" si="112"/>
        <v>38.397000000000041</v>
      </c>
      <c r="E342" s="311"/>
      <c r="F342" s="311">
        <f t="shared" ref="F342:H342" si="113">SUM(F332:F340)</f>
        <v>24.483250765560371</v>
      </c>
      <c r="G342" s="311">
        <f t="shared" si="113"/>
        <v>10.961749234439587</v>
      </c>
      <c r="H342" s="311">
        <f t="shared" si="113"/>
        <v>35.444999999999958</v>
      </c>
      <c r="I342" s="311"/>
      <c r="J342" s="311">
        <f t="shared" ref="J342:L342" si="114">SUM(J332:J340)</f>
        <v>29.070131553033939</v>
      </c>
      <c r="K342" s="311">
        <f t="shared" si="114"/>
        <v>12.894868446966001</v>
      </c>
      <c r="L342" s="311">
        <f t="shared" si="114"/>
        <v>41.964999999999939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1.3126158419949465</v>
      </c>
      <c r="C349" s="302">
        <v>0.89795532891797758</v>
      </c>
      <c r="D349" s="302">
        <f>SUM(B349:C349)</f>
        <v>2.2105711709129241</v>
      </c>
      <c r="E349" s="303"/>
      <c r="F349" s="302">
        <v>1.6241472187977524</v>
      </c>
      <c r="G349" s="302">
        <v>0.85359067558077706</v>
      </c>
      <c r="H349" s="302">
        <f>SUM(F349:G349)</f>
        <v>2.4777378943785293</v>
      </c>
      <c r="I349" s="303"/>
      <c r="J349" s="302">
        <v>2.327843587693847</v>
      </c>
      <c r="K349" s="302">
        <v>0.95898632875398371</v>
      </c>
      <c r="L349" s="302">
        <f>SUM(J349:K349)</f>
        <v>3.2868299164478305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12.548037941789504</v>
      </c>
      <c r="C350" s="302">
        <v>5.2998275545050264</v>
      </c>
      <c r="D350" s="302">
        <f t="shared" ref="D350:D357" si="115">SUM(B350:C350)</f>
        <v>17.847865496294531</v>
      </c>
      <c r="E350" s="303"/>
      <c r="F350" s="302">
        <v>14.702185349328705</v>
      </c>
      <c r="G350" s="302">
        <v>5.6724682735139043</v>
      </c>
      <c r="H350" s="302">
        <f t="shared" ref="H350:H357" si="116">SUM(F350:G350)</f>
        <v>20.374653622842608</v>
      </c>
      <c r="I350" s="303"/>
      <c r="J350" s="302">
        <v>20.614360577556113</v>
      </c>
      <c r="K350" s="302">
        <v>7.0522057380931038</v>
      </c>
      <c r="L350" s="302">
        <f t="shared" ref="L350:L357" si="117">SUM(J350:K350)</f>
        <v>27.666566315649217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5.7682187234005298</v>
      </c>
      <c r="C351" s="302">
        <v>2.2377957109039412</v>
      </c>
      <c r="D351" s="302">
        <f t="shared" si="115"/>
        <v>8.0060144343044719</v>
      </c>
      <c r="E351" s="303"/>
      <c r="F351" s="302">
        <v>6.7424639627516472</v>
      </c>
      <c r="G351" s="302">
        <v>2.2252877820000485</v>
      </c>
      <c r="H351" s="302">
        <f t="shared" si="116"/>
        <v>8.9677517447516948</v>
      </c>
      <c r="I351" s="303"/>
      <c r="J351" s="302">
        <v>8.8538134678218867</v>
      </c>
      <c r="K351" s="302">
        <v>2.3297971613612263</v>
      </c>
      <c r="L351" s="302">
        <f t="shared" si="117"/>
        <v>11.183610629183113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4.6901717253768993</v>
      </c>
      <c r="C352" s="302">
        <v>0.95247498965843413</v>
      </c>
      <c r="D352" s="302">
        <f t="shared" si="115"/>
        <v>5.6426467150353332</v>
      </c>
      <c r="E352" s="303"/>
      <c r="F352" s="302">
        <v>4.3206703515971236</v>
      </c>
      <c r="G352" s="302">
        <v>0.84709543051243952</v>
      </c>
      <c r="H352" s="302">
        <f t="shared" si="116"/>
        <v>5.1677657821095631</v>
      </c>
      <c r="I352" s="303"/>
      <c r="J352" s="302">
        <v>2.4776045438425283</v>
      </c>
      <c r="K352" s="302">
        <v>0.82517871943565102</v>
      </c>
      <c r="L352" s="302">
        <f t="shared" si="117"/>
        <v>3.3027832632781795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0.38810285990218307</v>
      </c>
      <c r="C353" s="302">
        <v>0.34797827883607002</v>
      </c>
      <c r="D353" s="302">
        <f t="shared" si="115"/>
        <v>0.73608113873825309</v>
      </c>
      <c r="E353" s="303"/>
      <c r="F353" s="302">
        <v>0.32813548918027546</v>
      </c>
      <c r="G353" s="302">
        <v>0.22150419815415737</v>
      </c>
      <c r="H353" s="302">
        <f t="shared" si="116"/>
        <v>0.5496396873344328</v>
      </c>
      <c r="I353" s="303"/>
      <c r="J353" s="302">
        <v>0.22675630441870173</v>
      </c>
      <c r="K353" s="302">
        <v>0.18757335129546795</v>
      </c>
      <c r="L353" s="302">
        <f t="shared" si="117"/>
        <v>0.41432965571416969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19.957706037257374</v>
      </c>
      <c r="C354" s="302">
        <v>3.4489314184424216</v>
      </c>
      <c r="D354" s="302">
        <f t="shared" si="115"/>
        <v>23.406637455699794</v>
      </c>
      <c r="E354" s="303"/>
      <c r="F354" s="302">
        <v>20.216144581402165</v>
      </c>
      <c r="G354" s="302">
        <v>3.2750324337927692</v>
      </c>
      <c r="H354" s="302">
        <f t="shared" si="116"/>
        <v>23.491177015194936</v>
      </c>
      <c r="I354" s="303"/>
      <c r="J354" s="302">
        <v>26.283075091487589</v>
      </c>
      <c r="K354" s="302">
        <v>5.2221400860424705</v>
      </c>
      <c r="L354" s="302">
        <f t="shared" si="117"/>
        <v>31.505215177530062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0.71905118015406289</v>
      </c>
      <c r="C355" s="302">
        <v>0.18839804791384643</v>
      </c>
      <c r="D355" s="302">
        <f t="shared" si="115"/>
        <v>0.90744922806790929</v>
      </c>
      <c r="E355" s="303"/>
      <c r="F355" s="302">
        <v>0.66315667918434984</v>
      </c>
      <c r="G355" s="302">
        <v>0.14334560799610579</v>
      </c>
      <c r="H355" s="302">
        <f t="shared" si="116"/>
        <v>0.80650228718045569</v>
      </c>
      <c r="I355" s="303"/>
      <c r="J355" s="302">
        <v>0.80826228677177214</v>
      </c>
      <c r="K355" s="302">
        <v>0.16198911981277164</v>
      </c>
      <c r="L355" s="302">
        <f t="shared" si="117"/>
        <v>0.97025140658454379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0.15247226088647187</v>
      </c>
      <c r="C356" s="302">
        <v>0.18286278361865027</v>
      </c>
      <c r="D356" s="302">
        <f t="shared" si="115"/>
        <v>0.33533504450512214</v>
      </c>
      <c r="E356" s="303"/>
      <c r="F356" s="302">
        <v>0.12494809156064002</v>
      </c>
      <c r="G356" s="302">
        <v>0.13300309319263756</v>
      </c>
      <c r="H356" s="302">
        <f t="shared" si="116"/>
        <v>0.25795118475327761</v>
      </c>
      <c r="I356" s="303"/>
      <c r="J356" s="302">
        <v>8.4736902600671127E-2</v>
      </c>
      <c r="K356" s="302">
        <v>9.3472022764312726E-2</v>
      </c>
      <c r="L356" s="302">
        <f t="shared" si="117"/>
        <v>0.17820892536498384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1.2284898463843672</v>
      </c>
      <c r="C357" s="302">
        <v>0.57690947005728921</v>
      </c>
      <c r="D357" s="302">
        <f t="shared" si="115"/>
        <v>1.8053993164416564</v>
      </c>
      <c r="E357" s="303"/>
      <c r="F357" s="302">
        <v>0.97430999977641808</v>
      </c>
      <c r="G357" s="302">
        <v>0.39851078167805681</v>
      </c>
      <c r="H357" s="302">
        <f t="shared" si="116"/>
        <v>1.3728207814544748</v>
      </c>
      <c r="I357" s="303"/>
      <c r="J357" s="302">
        <v>0.43076517595655617</v>
      </c>
      <c r="K357" s="302">
        <v>0.32843953429122275</v>
      </c>
      <c r="L357" s="302">
        <f t="shared" si="117"/>
        <v>0.75920471024777891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46.764866417146337</v>
      </c>
      <c r="C359" s="311">
        <f t="shared" ref="C359:D359" si="118">SUM(C349:C357)</f>
        <v>14.133133582853658</v>
      </c>
      <c r="D359" s="311">
        <f t="shared" si="118"/>
        <v>60.897999999999996</v>
      </c>
      <c r="E359" s="311"/>
      <c r="F359" s="311">
        <f t="shared" ref="F359:H359" si="119">SUM(F349:F357)</f>
        <v>49.696161723579067</v>
      </c>
      <c r="G359" s="311">
        <f t="shared" si="119"/>
        <v>13.769838276420895</v>
      </c>
      <c r="H359" s="311">
        <f t="shared" si="119"/>
        <v>63.465999999999966</v>
      </c>
      <c r="I359" s="311"/>
      <c r="J359" s="311">
        <f t="shared" ref="J359:L359" si="120">SUM(J349:J357)</f>
        <v>62.107217938149674</v>
      </c>
      <c r="K359" s="311">
        <f t="shared" si="120"/>
        <v>17.159782061850215</v>
      </c>
      <c r="L359" s="311">
        <f t="shared" si="120"/>
        <v>79.266999999999868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0.71370430875174673</v>
      </c>
      <c r="C366" s="302">
        <v>0.47741534819571385</v>
      </c>
      <c r="D366" s="302">
        <f>SUM(B366:C366)</f>
        <v>1.1911196569474605</v>
      </c>
      <c r="E366" s="303"/>
      <c r="F366" s="302">
        <v>0.86550856541595955</v>
      </c>
      <c r="G366" s="302">
        <v>0.52631276264255233</v>
      </c>
      <c r="H366" s="302">
        <f>SUM(F366:G366)</f>
        <v>1.3918213280585119</v>
      </c>
      <c r="I366" s="303"/>
      <c r="J366" s="302">
        <v>0.95330205334621321</v>
      </c>
      <c r="K366" s="302">
        <v>0.61570146367548007</v>
      </c>
      <c r="L366" s="302">
        <f>SUM(J366:K366)</f>
        <v>1.5690035170216934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0.66819769437044563</v>
      </c>
      <c r="C367" s="302">
        <v>0.71192210115462828</v>
      </c>
      <c r="D367" s="302">
        <f t="shared" ref="D367:D374" si="121">SUM(B367:C367)</f>
        <v>1.3801197955250739</v>
      </c>
      <c r="E367" s="303"/>
      <c r="F367" s="302">
        <v>0.89692326873834605</v>
      </c>
      <c r="G367" s="302">
        <v>0.90704716171501132</v>
      </c>
      <c r="H367" s="302">
        <f t="shared" ref="H367:H374" si="122">SUM(F367:G367)</f>
        <v>1.8039704304533575</v>
      </c>
      <c r="I367" s="303"/>
      <c r="J367" s="302">
        <v>0.89268988350354506</v>
      </c>
      <c r="K367" s="302">
        <v>0.98881158964500648</v>
      </c>
      <c r="L367" s="302">
        <f t="shared" ref="L367:L374" si="123">SUM(J367:K367)</f>
        <v>1.8815014731485515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0.90931768898362542</v>
      </c>
      <c r="C368" s="302">
        <v>1.3852937372573715</v>
      </c>
      <c r="D368" s="302">
        <f t="shared" si="121"/>
        <v>2.2946114262409969</v>
      </c>
      <c r="E368" s="303"/>
      <c r="F368" s="302">
        <v>1.143462580831655</v>
      </c>
      <c r="G368" s="302">
        <v>1.607171656077135</v>
      </c>
      <c r="H368" s="302">
        <f t="shared" si="122"/>
        <v>2.7506342369087902</v>
      </c>
      <c r="I368" s="303"/>
      <c r="J368" s="302">
        <v>1.144806359847796</v>
      </c>
      <c r="K368" s="302">
        <v>1.4334799194833225</v>
      </c>
      <c r="L368" s="302">
        <f t="shared" si="123"/>
        <v>2.5782862793311185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1.9117830049535118</v>
      </c>
      <c r="C369" s="302">
        <v>1.0280411160615421</v>
      </c>
      <c r="D369" s="302">
        <f t="shared" si="121"/>
        <v>2.9398241210150537</v>
      </c>
      <c r="E369" s="303"/>
      <c r="F369" s="302">
        <v>2.0739156274104742</v>
      </c>
      <c r="G369" s="302">
        <v>1.2135044675864406</v>
      </c>
      <c r="H369" s="302">
        <f t="shared" si="122"/>
        <v>3.2874200949969148</v>
      </c>
      <c r="I369" s="303"/>
      <c r="J369" s="302">
        <v>1.9610855511563485</v>
      </c>
      <c r="K369" s="302">
        <v>1.3358315570868076</v>
      </c>
      <c r="L369" s="302">
        <f t="shared" si="123"/>
        <v>3.2969171082431563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0.25303782162401744</v>
      </c>
      <c r="C370" s="302">
        <v>0.87193127650532709</v>
      </c>
      <c r="D370" s="302">
        <f t="shared" si="121"/>
        <v>1.1249690981293445</v>
      </c>
      <c r="E370" s="303"/>
      <c r="F370" s="302">
        <v>0.30242886594216856</v>
      </c>
      <c r="G370" s="302">
        <v>0.73315265210809666</v>
      </c>
      <c r="H370" s="302">
        <f t="shared" si="122"/>
        <v>1.0355815180502652</v>
      </c>
      <c r="I370" s="303"/>
      <c r="J370" s="302">
        <v>0.37648149443379864</v>
      </c>
      <c r="K370" s="302">
        <v>0.66281157497338605</v>
      </c>
      <c r="L370" s="302">
        <f t="shared" si="123"/>
        <v>1.0392930694071847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0.83673163879113732</v>
      </c>
      <c r="C371" s="302">
        <v>0.66388147113035656</v>
      </c>
      <c r="D371" s="302">
        <f t="shared" si="121"/>
        <v>1.5006131099214939</v>
      </c>
      <c r="E371" s="303"/>
      <c r="F371" s="302">
        <v>0.77283318922692512</v>
      </c>
      <c r="G371" s="302">
        <v>0.70365698897881668</v>
      </c>
      <c r="H371" s="302">
        <f t="shared" si="122"/>
        <v>1.4764901782057418</v>
      </c>
      <c r="I371" s="303"/>
      <c r="J371" s="302">
        <v>0.68990247076781275</v>
      </c>
      <c r="K371" s="302">
        <v>0.74854015823928954</v>
      </c>
      <c r="L371" s="302">
        <f t="shared" si="123"/>
        <v>1.4384426290071022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0.70802240434593733</v>
      </c>
      <c r="C372" s="302">
        <v>0.68586248229956281</v>
      </c>
      <c r="D372" s="302">
        <f t="shared" si="121"/>
        <v>1.3938848866455</v>
      </c>
      <c r="E372" s="303"/>
      <c r="F372" s="302">
        <v>0.71767133932775773</v>
      </c>
      <c r="G372" s="302">
        <v>0.77412461958095802</v>
      </c>
      <c r="H372" s="302">
        <f t="shared" si="122"/>
        <v>1.4917959589087157</v>
      </c>
      <c r="I372" s="303"/>
      <c r="J372" s="302">
        <v>0.70136878116731582</v>
      </c>
      <c r="K372" s="302">
        <v>1.085479760443004</v>
      </c>
      <c r="L372" s="302">
        <f t="shared" si="123"/>
        <v>1.7868485416103197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2.1301816872412085E-2</v>
      </c>
      <c r="C373" s="302">
        <v>0.13863427813757442</v>
      </c>
      <c r="D373" s="302">
        <f t="shared" si="121"/>
        <v>0.15993609500998651</v>
      </c>
      <c r="E373" s="303"/>
      <c r="F373" s="302">
        <v>2.1356585644901848E-2</v>
      </c>
      <c r="G373" s="302">
        <v>0.12807391515844183</v>
      </c>
      <c r="H373" s="302">
        <f t="shared" si="122"/>
        <v>0.14943050080334366</v>
      </c>
      <c r="I373" s="303"/>
      <c r="J373" s="302">
        <v>4.8036139699147724E-2</v>
      </c>
      <c r="K373" s="302">
        <v>0.12155671329529487</v>
      </c>
      <c r="L373" s="302">
        <f t="shared" si="123"/>
        <v>0.1695928529944426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0.55638248556288683</v>
      </c>
      <c r="C374" s="302">
        <v>1.0655393250022063</v>
      </c>
      <c r="D374" s="302">
        <f t="shared" si="121"/>
        <v>1.6219218105650932</v>
      </c>
      <c r="E374" s="303"/>
      <c r="F374" s="302">
        <v>0.52375301913327943</v>
      </c>
      <c r="G374" s="302">
        <v>0.9991027344810669</v>
      </c>
      <c r="H374" s="302">
        <f t="shared" si="122"/>
        <v>1.5228557536143463</v>
      </c>
      <c r="I374" s="303"/>
      <c r="J374" s="302">
        <v>0.31262422570761783</v>
      </c>
      <c r="K374" s="302">
        <v>0.83149030352884123</v>
      </c>
      <c r="L374" s="302">
        <f t="shared" si="123"/>
        <v>1.1441145292364592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6.5784788642557208</v>
      </c>
      <c r="C376" s="311">
        <f t="shared" ref="C376:D376" si="124">SUM(C366:C374)</f>
        <v>7.0285211357442829</v>
      </c>
      <c r="D376" s="311">
        <f t="shared" si="124"/>
        <v>13.607000000000001</v>
      </c>
      <c r="E376" s="311"/>
      <c r="F376" s="311">
        <f t="shared" ref="F376:H376" si="125">SUM(F366:F374)</f>
        <v>7.3178530416714676</v>
      </c>
      <c r="G376" s="311">
        <f t="shared" si="125"/>
        <v>7.5921469583285193</v>
      </c>
      <c r="H376" s="311">
        <f t="shared" si="125"/>
        <v>14.909999999999986</v>
      </c>
      <c r="I376" s="311"/>
      <c r="J376" s="311">
        <f t="shared" ref="J376:L376" si="126">SUM(J366:J374)</f>
        <v>7.0802969596295959</v>
      </c>
      <c r="K376" s="311">
        <f t="shared" si="126"/>
        <v>7.8237030403704324</v>
      </c>
      <c r="L376" s="311">
        <f t="shared" si="126"/>
        <v>14.904000000000028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0.75983784782610908</v>
      </c>
      <c r="C383" s="302">
        <v>0.54743179207582615</v>
      </c>
      <c r="D383" s="302">
        <f>SUM(B383:C383)</f>
        <v>1.3072696399019352</v>
      </c>
      <c r="E383" s="303"/>
      <c r="F383" s="302">
        <v>0.74268538609664214</v>
      </c>
      <c r="G383" s="302">
        <v>0.77596349847324519</v>
      </c>
      <c r="H383" s="302">
        <f>SUM(F383:G383)</f>
        <v>1.5186488845698873</v>
      </c>
      <c r="I383" s="303"/>
      <c r="J383" s="302">
        <v>0.7896554495930711</v>
      </c>
      <c r="K383" s="302">
        <v>0.91023821622832679</v>
      </c>
      <c r="L383" s="302">
        <f>SUM(J383:K383)</f>
        <v>1.6998936658213979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1.6890888324747673</v>
      </c>
      <c r="C384" s="302">
        <v>0.95806689314989968</v>
      </c>
      <c r="D384" s="302">
        <f t="shared" ref="D384:D391" si="127">SUM(B384:C384)</f>
        <v>2.6471557256246667</v>
      </c>
      <c r="E384" s="303"/>
      <c r="F384" s="302">
        <v>1.6405344588061148</v>
      </c>
      <c r="G384" s="302">
        <v>1.0072288639400697</v>
      </c>
      <c r="H384" s="302">
        <f t="shared" ref="H384:H391" si="128">SUM(F384:G384)</f>
        <v>2.6477633227461848</v>
      </c>
      <c r="I384" s="303"/>
      <c r="J384" s="302">
        <v>1.7129873812454137</v>
      </c>
      <c r="K384" s="302">
        <v>1.1182071560791327</v>
      </c>
      <c r="L384" s="302">
        <f t="shared" ref="L384:L391" si="129">SUM(J384:K384)</f>
        <v>2.8311945373245466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1.1142514502977634</v>
      </c>
      <c r="C385" s="302">
        <v>0.56549407911147587</v>
      </c>
      <c r="D385" s="302">
        <f t="shared" si="127"/>
        <v>1.6797455294092392</v>
      </c>
      <c r="E385" s="303"/>
      <c r="F385" s="302">
        <v>0.98841396631824896</v>
      </c>
      <c r="G385" s="302">
        <v>0.6156360729200242</v>
      </c>
      <c r="H385" s="302">
        <f t="shared" si="128"/>
        <v>1.6040500392382731</v>
      </c>
      <c r="I385" s="303"/>
      <c r="J385" s="302">
        <v>1.0422317232227543</v>
      </c>
      <c r="K385" s="302">
        <v>0.64555656553678598</v>
      </c>
      <c r="L385" s="302">
        <f t="shared" si="129"/>
        <v>1.6877882887595401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2.1868192814361636</v>
      </c>
      <c r="C386" s="302">
        <v>0.57576186061958512</v>
      </c>
      <c r="D386" s="302">
        <f t="shared" si="127"/>
        <v>2.7625811420557485</v>
      </c>
      <c r="E386" s="303"/>
      <c r="F386" s="302">
        <v>1.6855212905738888</v>
      </c>
      <c r="G386" s="302">
        <v>0.41983458989746464</v>
      </c>
      <c r="H386" s="302">
        <f t="shared" si="128"/>
        <v>2.1053558804713535</v>
      </c>
      <c r="I386" s="303"/>
      <c r="J386" s="302">
        <v>1.4695450354124173</v>
      </c>
      <c r="K386" s="302">
        <v>0.48931016262062821</v>
      </c>
      <c r="L386" s="302">
        <f t="shared" si="129"/>
        <v>1.9588551980330455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0.20281755830939616</v>
      </c>
      <c r="C387" s="302">
        <v>0.4537892741584269</v>
      </c>
      <c r="D387" s="302">
        <f t="shared" si="127"/>
        <v>0.65660683246782303</v>
      </c>
      <c r="E387" s="303"/>
      <c r="F387" s="302">
        <v>0.1905274525781856</v>
      </c>
      <c r="G387" s="302">
        <v>0.44197192409070113</v>
      </c>
      <c r="H387" s="302">
        <f t="shared" si="128"/>
        <v>0.63249937666888667</v>
      </c>
      <c r="I387" s="303"/>
      <c r="J387" s="302">
        <v>0.26133599653439032</v>
      </c>
      <c r="K387" s="302">
        <v>0.48333088770764027</v>
      </c>
      <c r="L387" s="302">
        <f t="shared" si="129"/>
        <v>0.74466688424203054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3.9547260724094788</v>
      </c>
      <c r="C388" s="302">
        <v>1.198003026402668</v>
      </c>
      <c r="D388" s="302">
        <f t="shared" si="127"/>
        <v>5.1527290988121468</v>
      </c>
      <c r="E388" s="303"/>
      <c r="F388" s="302">
        <v>2.9509390768379995</v>
      </c>
      <c r="G388" s="302">
        <v>0.9121346702059876</v>
      </c>
      <c r="H388" s="302">
        <f t="shared" si="128"/>
        <v>3.8630737470439871</v>
      </c>
      <c r="I388" s="303"/>
      <c r="J388" s="302">
        <v>2.5246319076727839</v>
      </c>
      <c r="K388" s="302">
        <v>0.93215118443536393</v>
      </c>
      <c r="L388" s="302">
        <f t="shared" si="129"/>
        <v>3.4567830921081479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0.58639008526876868</v>
      </c>
      <c r="C389" s="302">
        <v>0.44500397959099225</v>
      </c>
      <c r="D389" s="302">
        <f t="shared" si="127"/>
        <v>1.0313940648597608</v>
      </c>
      <c r="E389" s="303"/>
      <c r="F389" s="302">
        <v>0.52150898214311714</v>
      </c>
      <c r="G389" s="302">
        <v>0.431243378524998</v>
      </c>
      <c r="H389" s="302">
        <f t="shared" si="128"/>
        <v>0.95275236066811519</v>
      </c>
      <c r="I389" s="303"/>
      <c r="J389" s="302">
        <v>0.44864642613378797</v>
      </c>
      <c r="K389" s="302">
        <v>0.42833734089871922</v>
      </c>
      <c r="L389" s="302">
        <f t="shared" si="129"/>
        <v>0.87698376703250713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0.1425845595005146</v>
      </c>
      <c r="C390" s="302">
        <v>0.32731193754752269</v>
      </c>
      <c r="D390" s="302">
        <f t="shared" si="127"/>
        <v>0.46989649704803726</v>
      </c>
      <c r="E390" s="303"/>
      <c r="F390" s="302">
        <v>0.11539802815203327</v>
      </c>
      <c r="G390" s="302">
        <v>0.21321197725643234</v>
      </c>
      <c r="H390" s="302">
        <f t="shared" si="128"/>
        <v>0.32861000540846563</v>
      </c>
      <c r="I390" s="303"/>
      <c r="J390" s="302">
        <v>0.19010408122680261</v>
      </c>
      <c r="K390" s="302">
        <v>0.16529697876035995</v>
      </c>
      <c r="L390" s="302">
        <f t="shared" si="129"/>
        <v>0.35540105998716254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0.70239205894185253</v>
      </c>
      <c r="C391" s="302">
        <v>0.76722941087878926</v>
      </c>
      <c r="D391" s="302">
        <f t="shared" si="127"/>
        <v>1.4696214698206418</v>
      </c>
      <c r="E391" s="303"/>
      <c r="F391" s="302">
        <v>0.46319909352378735</v>
      </c>
      <c r="G391" s="302">
        <v>0.48604728966108379</v>
      </c>
      <c r="H391" s="302">
        <f t="shared" si="128"/>
        <v>0.9492463831848712</v>
      </c>
      <c r="I391" s="303"/>
      <c r="J391" s="302">
        <v>0.31436312530372057</v>
      </c>
      <c r="K391" s="302">
        <v>0.44107038138789612</v>
      </c>
      <c r="L391" s="302">
        <f t="shared" si="129"/>
        <v>0.75543350669161669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11.338907746464812</v>
      </c>
      <c r="C393" s="311">
        <f t="shared" ref="C393:D393" si="130">SUM(C383:C391)</f>
        <v>5.8380922535351853</v>
      </c>
      <c r="D393" s="311">
        <f t="shared" si="130"/>
        <v>17.177</v>
      </c>
      <c r="E393" s="311"/>
      <c r="F393" s="311">
        <f t="shared" ref="F393:H393" si="131">SUM(F383:F391)</f>
        <v>9.2987277350300186</v>
      </c>
      <c r="G393" s="311">
        <f t="shared" si="131"/>
        <v>5.3032722649700066</v>
      </c>
      <c r="H393" s="311">
        <f t="shared" si="131"/>
        <v>14.602000000000027</v>
      </c>
      <c r="I393" s="311"/>
      <c r="J393" s="311">
        <f t="shared" ref="J393:L393" si="132">SUM(J383:J391)</f>
        <v>8.7535011263451423</v>
      </c>
      <c r="K393" s="311">
        <f t="shared" si="132"/>
        <v>5.6134988736548523</v>
      </c>
      <c r="L393" s="311">
        <f t="shared" si="132"/>
        <v>14.366999999999997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Cheshire and Warrington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32.747803885717595</v>
      </c>
      <c r="C9" s="249">
        <f t="shared" ref="C9:D9" si="0">SUM(C26,C43,C60,C77,C94,C111,C128,C145,C162,C179,C196,C213,C230,C247,C264,C281,C298,C315,C332,C349,C366,C383)</f>
        <v>4.8212537288573643</v>
      </c>
      <c r="D9" s="249">
        <f t="shared" si="0"/>
        <v>8.2719215110386735</v>
      </c>
      <c r="E9" s="249">
        <f>SUM(B9:D9)</f>
        <v>45.840979125613629</v>
      </c>
      <c r="F9" s="238"/>
      <c r="G9" s="249">
        <f>SUM(G26,G43,G60,G77,G94,G111,G128,G145,G162,G179,G196,G213,G230,G247,G264,G281,G298,G315,G332,G349,G366,G383)</f>
        <v>36.763660858883796</v>
      </c>
      <c r="H9" s="249">
        <f t="shared" ref="H9:I9" si="1">SUM(H26,H43,H60,H77,H94,H111,H128,H145,H162,H179,H196,H213,H230,H247,H264,H281,H298,H315,H332,H349,H366,H383)</f>
        <v>7.3830422989453393</v>
      </c>
      <c r="I9" s="249">
        <f t="shared" si="1"/>
        <v>9.079727226228238</v>
      </c>
      <c r="J9" s="249">
        <f>SUM(G9:I9)</f>
        <v>53.226430384057373</v>
      </c>
      <c r="K9" s="238"/>
      <c r="L9" s="249">
        <f>SUM(L26,L43,L60,L77,L94,L111,L128,L145,L162,L179,L196,L213,L230,L247,L264,L281,L298,L315,L332,L349,L366,L383)</f>
        <v>42.166005037106068</v>
      </c>
      <c r="M9" s="249">
        <f t="shared" ref="M9:N9" si="2">SUM(M26,M43,M60,M77,M94,M111,M128,M145,M162,M179,M196,M213,M230,M247,M264,M281,M298,M315,M332,M349,M366,M383)</f>
        <v>9.841102923673569</v>
      </c>
      <c r="N9" s="249">
        <f t="shared" si="2"/>
        <v>10.860113241195481</v>
      </c>
      <c r="O9" s="249">
        <f>SUM(L9:N9)</f>
        <v>62.867221201975113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71.152956923900234</v>
      </c>
      <c r="C10" s="249">
        <f t="shared" si="3"/>
        <v>15.098473971545703</v>
      </c>
      <c r="D10" s="249">
        <f t="shared" si="3"/>
        <v>10.869609097924734</v>
      </c>
      <c r="E10" s="249">
        <f t="shared" ref="E10:E17" si="4">SUM(B10:D10)</f>
        <v>97.121039993370673</v>
      </c>
      <c r="F10" s="238"/>
      <c r="G10" s="249">
        <f t="shared" ref="G10:I10" si="5">SUM(G27,G44,G61,G78,G95,G112,G129,G146,G163,G180,G197,G214,G231,G248,G265,G282,G299,G316,G333,G350,G367,G384)</f>
        <v>83.893182181455018</v>
      </c>
      <c r="H10" s="249">
        <f t="shared" si="5"/>
        <v>19.124702283264867</v>
      </c>
      <c r="I10" s="249">
        <f t="shared" si="5"/>
        <v>10.753590237033361</v>
      </c>
      <c r="J10" s="249">
        <f t="shared" ref="J10:J17" si="6">SUM(G10:I10)</f>
        <v>113.77147470175325</v>
      </c>
      <c r="K10" s="238"/>
      <c r="L10" s="249">
        <f t="shared" ref="L10:N10" si="7">SUM(L27,L44,L61,L78,L95,L112,L129,L146,L163,L180,L197,L214,L231,L248,L265,L282,L299,L316,L333,L350,L367,L384)</f>
        <v>105.17975838451518</v>
      </c>
      <c r="M10" s="249">
        <f t="shared" si="7"/>
        <v>25.385783108416859</v>
      </c>
      <c r="N10" s="249">
        <f t="shared" si="7"/>
        <v>11.101823530220113</v>
      </c>
      <c r="O10" s="249">
        <f t="shared" ref="O10:O17" si="8">SUM(L10:N10)</f>
        <v>141.66736502315214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40.406495905222371</v>
      </c>
      <c r="C11" s="249">
        <f t="shared" si="3"/>
        <v>10.048992922195829</v>
      </c>
      <c r="D11" s="249">
        <f t="shared" si="3"/>
        <v>7.3379668612057616</v>
      </c>
      <c r="E11" s="249">
        <f t="shared" si="4"/>
        <v>57.793455688623965</v>
      </c>
      <c r="F11" s="238"/>
      <c r="G11" s="249">
        <f t="shared" ref="G11:I11" si="9">SUM(G28,G45,G62,G79,G96,G113,G130,G147,G164,G181,G198,G215,G232,G249,G266,G283,G300,G317,G334,G351,G368,G385)</f>
        <v>46.445043518026544</v>
      </c>
      <c r="H11" s="249">
        <f t="shared" si="9"/>
        <v>12.552776300698394</v>
      </c>
      <c r="I11" s="249">
        <f t="shared" si="9"/>
        <v>7.265294585997526</v>
      </c>
      <c r="J11" s="249">
        <f t="shared" si="6"/>
        <v>66.263114404722458</v>
      </c>
      <c r="K11" s="238"/>
      <c r="L11" s="249">
        <f t="shared" ref="L11:N11" si="10">SUM(L28,L45,L62,L79,L96,L113,L130,L147,L164,L181,L198,L215,L232,L249,L266,L283,L300,L317,L334,L351,L368,L385)</f>
        <v>48.642700957278642</v>
      </c>
      <c r="M11" s="249">
        <f t="shared" si="10"/>
        <v>13.883989976184457</v>
      </c>
      <c r="N11" s="249">
        <f t="shared" si="10"/>
        <v>7.8565677299050662</v>
      </c>
      <c r="O11" s="249">
        <f t="shared" si="8"/>
        <v>70.383258663368167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43.235272607165349</v>
      </c>
      <c r="C12" s="249">
        <f t="shared" si="3"/>
        <v>24.65539971253553</v>
      </c>
      <c r="D12" s="249">
        <f t="shared" si="3"/>
        <v>2.4010979893671709</v>
      </c>
      <c r="E12" s="249">
        <f t="shared" si="4"/>
        <v>70.291770309068056</v>
      </c>
      <c r="F12" s="238"/>
      <c r="G12" s="249">
        <f t="shared" ref="G12:I12" si="11">SUM(G29,G46,G63,G80,G97,G114,G131,G148,G165,G182,G199,G216,G233,G250,G267,G284,G301,G318,G335,G352,G369,G386)</f>
        <v>43.278805014491468</v>
      </c>
      <c r="H12" s="249">
        <f t="shared" si="11"/>
        <v>27.30863302523748</v>
      </c>
      <c r="I12" s="249">
        <f t="shared" si="11"/>
        <v>2.3930167100605195</v>
      </c>
      <c r="J12" s="249">
        <f t="shared" si="6"/>
        <v>72.980454749789473</v>
      </c>
      <c r="K12" s="238"/>
      <c r="L12" s="249">
        <f t="shared" ref="L12:N12" si="12">SUM(L29,L46,L63,L80,L97,L114,L131,L148,L165,L182,L199,L216,L233,L250,L267,L284,L301,L318,L335,L352,L369,L386)</f>
        <v>40.121698657461273</v>
      </c>
      <c r="M12" s="249">
        <f t="shared" si="12"/>
        <v>24.240655363313667</v>
      </c>
      <c r="N12" s="249">
        <f t="shared" si="12"/>
        <v>2.2889544403559974</v>
      </c>
      <c r="O12" s="249">
        <f t="shared" si="8"/>
        <v>66.651308461130938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31.60815308636532</v>
      </c>
      <c r="C13" s="249">
        <f t="shared" si="3"/>
        <v>5.483614944900002</v>
      </c>
      <c r="D13" s="249">
        <f t="shared" si="3"/>
        <v>15.121155542285502</v>
      </c>
      <c r="E13" s="249">
        <f t="shared" si="4"/>
        <v>52.212923573550825</v>
      </c>
      <c r="F13" s="238"/>
      <c r="G13" s="249">
        <f t="shared" ref="G13:I13" si="13">SUM(G30,G47,G64,G81,G98,G115,G132,G149,G166,G183,G200,G217,G234,G251,G268,G285,G302,G319,G336,G353,G370,G387)</f>
        <v>27.837201280419592</v>
      </c>
      <c r="H13" s="249">
        <f t="shared" si="13"/>
        <v>4.767137271006832</v>
      </c>
      <c r="I13" s="249">
        <f t="shared" si="13"/>
        <v>15.04710169646185</v>
      </c>
      <c r="J13" s="249">
        <f t="shared" si="6"/>
        <v>47.651440247888274</v>
      </c>
      <c r="K13" s="238"/>
      <c r="L13" s="249">
        <f t="shared" ref="L13:N13" si="14">SUM(L30,L47,L64,L81,L98,L115,L132,L149,L166,L183,L200,L217,L234,L251,L268,L285,L302,L319,L336,L353,L370,L387)</f>
        <v>24.115949275205946</v>
      </c>
      <c r="M13" s="249">
        <f t="shared" si="14"/>
        <v>5.8612916124119216</v>
      </c>
      <c r="N13" s="249">
        <f t="shared" si="14"/>
        <v>15.510700126216966</v>
      </c>
      <c r="O13" s="249">
        <f t="shared" si="8"/>
        <v>45.487941013834835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24.433083671098796</v>
      </c>
      <c r="C14" s="249">
        <f t="shared" si="3"/>
        <v>21.433804634833326</v>
      </c>
      <c r="D14" s="249">
        <f t="shared" si="3"/>
        <v>4.8446398207964476</v>
      </c>
      <c r="E14" s="249">
        <f t="shared" si="4"/>
        <v>50.711528126728567</v>
      </c>
      <c r="F14" s="238"/>
      <c r="G14" s="249">
        <f t="shared" ref="G14:I14" si="15">SUM(G31,G48,G65,G82,G99,G116,G133,G150,G167,G184,G201,G218,G235,G252,G269,G286,G303,G320,G337,G354,G371,G388)</f>
        <v>22.170999012948982</v>
      </c>
      <c r="H14" s="249">
        <f t="shared" si="15"/>
        <v>20.315842261926427</v>
      </c>
      <c r="I14" s="249">
        <f t="shared" si="15"/>
        <v>5.0938016153151757</v>
      </c>
      <c r="J14" s="249">
        <f t="shared" si="6"/>
        <v>47.580642890190589</v>
      </c>
      <c r="K14" s="238"/>
      <c r="L14" s="249">
        <f t="shared" ref="L14:N14" si="16">SUM(L31,L48,L65,L82,L99,L116,L133,L150,L167,L184,L201,L218,L235,L252,L269,L286,L303,L320,L337,L354,L371,L388)</f>
        <v>28.833250622839678</v>
      </c>
      <c r="M14" s="249">
        <f t="shared" si="16"/>
        <v>24.145647120894804</v>
      </c>
      <c r="N14" s="249">
        <f t="shared" si="16"/>
        <v>6.0376762895732945</v>
      </c>
      <c r="O14" s="249">
        <f t="shared" si="8"/>
        <v>59.016574033307776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23.075507615586996</v>
      </c>
      <c r="C15" s="249">
        <f t="shared" si="3"/>
        <v>28.952162229580441</v>
      </c>
      <c r="D15" s="249">
        <f t="shared" si="3"/>
        <v>3.2371764242677701</v>
      </c>
      <c r="E15" s="249">
        <f t="shared" si="4"/>
        <v>55.264846269435211</v>
      </c>
      <c r="F15" s="238"/>
      <c r="G15" s="249">
        <f t="shared" ref="G15:I15" si="17">SUM(G32,G49,G66,G83,G100,G117,G134,G151,G168,G185,G202,G219,G236,G253,G270,G287,G304,G321,G338,G355,G372,G389)</f>
        <v>21.279814718785758</v>
      </c>
      <c r="H15" s="249">
        <f t="shared" si="17"/>
        <v>31.425419400133233</v>
      </c>
      <c r="I15" s="249">
        <f t="shared" si="17"/>
        <v>2.6065081762267597</v>
      </c>
      <c r="J15" s="249">
        <f t="shared" si="6"/>
        <v>55.311742295145756</v>
      </c>
      <c r="K15" s="238"/>
      <c r="L15" s="249">
        <f t="shared" ref="L15:N15" si="18">SUM(L32,L49,L66,L83,L100,L117,L134,L151,L168,L185,L202,L219,L236,L253,L270,L287,L304,L321,L338,L355,L372,L389)</f>
        <v>22.634444040099247</v>
      </c>
      <c r="M15" s="249">
        <f t="shared" si="18"/>
        <v>32.953241596972994</v>
      </c>
      <c r="N15" s="249">
        <f t="shared" si="18"/>
        <v>2.2074797145213179</v>
      </c>
      <c r="O15" s="249">
        <f t="shared" si="8"/>
        <v>57.79516535159356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27.021125259196776</v>
      </c>
      <c r="C16" s="249">
        <f t="shared" si="3"/>
        <v>4.5015023525519799</v>
      </c>
      <c r="D16" s="249">
        <f t="shared" si="3"/>
        <v>5.2260243850687988</v>
      </c>
      <c r="E16" s="249">
        <f t="shared" si="4"/>
        <v>36.748651996817557</v>
      </c>
      <c r="F16" s="238"/>
      <c r="G16" s="249">
        <f t="shared" ref="G16:I16" si="19">SUM(G33,G50,G67,G84,G101,G118,G135,G152,G169,G186,G203,G220,G237,G254,G271,G288,G305,G322,G339,G356,G373,G390)</f>
        <v>24.323082290478357</v>
      </c>
      <c r="H16" s="249">
        <f t="shared" si="19"/>
        <v>5.0262518595390091</v>
      </c>
      <c r="I16" s="249">
        <f t="shared" si="19"/>
        <v>5.7307831902349236</v>
      </c>
      <c r="J16" s="249">
        <f t="shared" si="6"/>
        <v>35.080117340252286</v>
      </c>
      <c r="K16" s="238"/>
      <c r="L16" s="249">
        <f t="shared" ref="L16:N16" si="20">SUM(L33,L50,L67,L84,L101,L118,L135,L152,L169,L186,L203,L220,L237,L254,L271,L288,L305,L322,L339,L356,L373,L390)</f>
        <v>24.593493876406395</v>
      </c>
      <c r="M16" s="249">
        <f t="shared" si="20"/>
        <v>6.7541408885851402</v>
      </c>
      <c r="N16" s="249">
        <f t="shared" si="20"/>
        <v>7.0096369023738312</v>
      </c>
      <c r="O16" s="249">
        <f t="shared" si="8"/>
        <v>38.357271667365367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30.991756249298991</v>
      </c>
      <c r="C17" s="249">
        <f t="shared" si="3"/>
        <v>31.176109613836704</v>
      </c>
      <c r="D17" s="249">
        <f t="shared" si="3"/>
        <v>4.4169390536560797</v>
      </c>
      <c r="E17" s="249">
        <f t="shared" si="4"/>
        <v>66.584804916791768</v>
      </c>
      <c r="F17" s="238"/>
      <c r="G17" s="249">
        <f t="shared" ref="G17:I17" si="21">SUM(G34,G51,G68,G85,G102,G119,G136,G153,G170,G187,G204,G221,G238,G255,G272,G289,G306,G323,G340,G357,G374,G391)</f>
        <v>25.059034796166586</v>
      </c>
      <c r="H17" s="249">
        <f t="shared" si="21"/>
        <v>27.600441627165836</v>
      </c>
      <c r="I17" s="249">
        <f t="shared" si="21"/>
        <v>3.7711065628679656</v>
      </c>
      <c r="J17" s="249">
        <f t="shared" si="6"/>
        <v>56.430582986200385</v>
      </c>
      <c r="K17" s="238"/>
      <c r="L17" s="249">
        <f t="shared" ref="L17:N17" si="22">SUM(L34,L51,L68,L85,L102,L119,L136,L153,L170,L187,L204,L221,L238,L255,L272,L289,L306,L323,L340,L357,L374,L391)</f>
        <v>25.605905820700553</v>
      </c>
      <c r="M17" s="249">
        <f t="shared" si="22"/>
        <v>26.748115973670856</v>
      </c>
      <c r="N17" s="249">
        <f t="shared" si="22"/>
        <v>5.089872789900542</v>
      </c>
      <c r="O17" s="249">
        <f t="shared" si="8"/>
        <v>57.443894584271945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324.67215520355239</v>
      </c>
      <c r="C19" s="247">
        <f t="shared" ref="C19:O19" si="23">SUM(C9:C17)</f>
        <v>146.17131411083687</v>
      </c>
      <c r="D19" s="247">
        <f t="shared" si="23"/>
        <v>61.726530685610932</v>
      </c>
      <c r="E19" s="247">
        <f t="shared" si="23"/>
        <v>532.57000000000028</v>
      </c>
      <c r="F19" s="247"/>
      <c r="G19" s="247">
        <f t="shared" si="23"/>
        <v>331.05082367165608</v>
      </c>
      <c r="H19" s="247">
        <f t="shared" si="23"/>
        <v>155.50424632791743</v>
      </c>
      <c r="I19" s="247">
        <f t="shared" si="23"/>
        <v>61.740930000426324</v>
      </c>
      <c r="J19" s="247">
        <f t="shared" si="23"/>
        <v>548.29599999999982</v>
      </c>
      <c r="K19" s="247"/>
      <c r="L19" s="247">
        <f t="shared" si="23"/>
        <v>361.89320667161303</v>
      </c>
      <c r="M19" s="247">
        <f t="shared" si="23"/>
        <v>169.81396856412425</v>
      </c>
      <c r="N19" s="247">
        <f t="shared" si="23"/>
        <v>67.962824764262606</v>
      </c>
      <c r="O19" s="247">
        <f t="shared" si="23"/>
        <v>599.66999999999985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0.19510159239883323</v>
      </c>
      <c r="C26" s="302">
        <v>1.0130537925801753E-2</v>
      </c>
      <c r="D26" s="302">
        <v>6.2493562401482086E-2</v>
      </c>
      <c r="E26" s="302">
        <f>SUM(B26:D26)</f>
        <v>0.26772569272611707</v>
      </c>
      <c r="F26" s="303"/>
      <c r="G26" s="302">
        <v>0.33187582262227411</v>
      </c>
      <c r="H26" s="302">
        <v>1.0980595669397842E-2</v>
      </c>
      <c r="I26" s="302">
        <v>6.0537165938821073E-2</v>
      </c>
      <c r="J26" s="302">
        <f>SUM(G26:I26)</f>
        <v>0.40339358423049304</v>
      </c>
      <c r="K26" s="303"/>
      <c r="L26" s="302">
        <v>0.51959894353486791</v>
      </c>
      <c r="M26" s="302">
        <v>1.0691811879609457E-2</v>
      </c>
      <c r="N26" s="302">
        <v>6.7429109970523746E-2</v>
      </c>
      <c r="O26" s="302">
        <f>SUM(L26:N26)</f>
        <v>0.5977198653850011</v>
      </c>
    </row>
    <row r="27" spans="1:15" s="236" customFormat="1" x14ac:dyDescent="0.2">
      <c r="A27" s="237" t="str">
        <f>name!E$5</f>
        <v>Professional occupations</v>
      </c>
      <c r="B27" s="302">
        <v>0.1101771613479971</v>
      </c>
      <c r="C27" s="302">
        <v>9.1579400054447972E-3</v>
      </c>
      <c r="D27" s="302">
        <v>3.5546946083758191E-2</v>
      </c>
      <c r="E27" s="302">
        <f t="shared" ref="E27:E34" si="24">SUM(B27:D27)</f>
        <v>0.15488204743720008</v>
      </c>
      <c r="F27" s="303"/>
      <c r="G27" s="302">
        <v>0.22683756746604963</v>
      </c>
      <c r="H27" s="302">
        <v>9.188411019349205E-3</v>
      </c>
      <c r="I27" s="302">
        <v>5.3431754124130461E-2</v>
      </c>
      <c r="J27" s="302">
        <f t="shared" ref="J27:J34" si="25">SUM(G27:I27)</f>
        <v>0.28945773260952928</v>
      </c>
      <c r="K27" s="303"/>
      <c r="L27" s="302">
        <v>0.37683072130040318</v>
      </c>
      <c r="M27" s="302">
        <v>9.2758060092047786E-3</v>
      </c>
      <c r="N27" s="302">
        <v>5.9785165343219156E-2</v>
      </c>
      <c r="O27" s="302">
        <f t="shared" ref="O27:O34" si="26">SUM(L27:N27)</f>
        <v>0.44589169265282713</v>
      </c>
    </row>
    <row r="28" spans="1:15" s="236" customFormat="1" x14ac:dyDescent="0.2">
      <c r="A28" s="237" t="str">
        <f>name!E$6</f>
        <v>Associate professional occupations</v>
      </c>
      <c r="B28" s="302">
        <v>7.0718492650212655E-2</v>
      </c>
      <c r="C28" s="302">
        <v>9.6709432248818176E-3</v>
      </c>
      <c r="D28" s="302">
        <v>2.031199483622427E-2</v>
      </c>
      <c r="E28" s="302">
        <f t="shared" si="24"/>
        <v>0.10070143071131875</v>
      </c>
      <c r="F28" s="303"/>
      <c r="G28" s="302">
        <v>0.12518787856494151</v>
      </c>
      <c r="H28" s="302">
        <v>8.2467472001801524E-3</v>
      </c>
      <c r="I28" s="302">
        <v>2.5559404357468538E-2</v>
      </c>
      <c r="J28" s="302">
        <f t="shared" si="25"/>
        <v>0.1589940301225902</v>
      </c>
      <c r="K28" s="303"/>
      <c r="L28" s="302">
        <v>0.14593998561662647</v>
      </c>
      <c r="M28" s="302">
        <v>7.0329935554999919E-3</v>
      </c>
      <c r="N28" s="302">
        <v>2.9870525311257268E-2</v>
      </c>
      <c r="O28" s="302">
        <f t="shared" si="26"/>
        <v>0.18284350448338374</v>
      </c>
    </row>
    <row r="29" spans="1:15" s="236" customFormat="1" x14ac:dyDescent="0.2">
      <c r="A29" s="237" t="str">
        <f>name!E$7</f>
        <v>Administrative and secretarial occupations</v>
      </c>
      <c r="B29" s="302">
        <v>0.12386562743144569</v>
      </c>
      <c r="C29" s="302">
        <v>7.8937157641247577E-2</v>
      </c>
      <c r="D29" s="302">
        <v>2.1419724170180964E-2</v>
      </c>
      <c r="E29" s="302">
        <f t="shared" si="24"/>
        <v>0.22422250924287424</v>
      </c>
      <c r="F29" s="303"/>
      <c r="G29" s="302">
        <v>0.1598834227567778</v>
      </c>
      <c r="H29" s="302">
        <v>5.8052230842821489E-2</v>
      </c>
      <c r="I29" s="302">
        <v>1.6328066818283665E-2</v>
      </c>
      <c r="J29" s="302">
        <f t="shared" si="25"/>
        <v>0.23426372041788296</v>
      </c>
      <c r="K29" s="303"/>
      <c r="L29" s="302">
        <v>0.13917278501759983</v>
      </c>
      <c r="M29" s="302">
        <v>4.0842109516110267E-2</v>
      </c>
      <c r="N29" s="302">
        <v>1.2981285252915139E-2</v>
      </c>
      <c r="O29" s="302">
        <f t="shared" si="26"/>
        <v>0.19299617978662525</v>
      </c>
    </row>
    <row r="30" spans="1:15" s="236" customFormat="1" x14ac:dyDescent="0.2">
      <c r="A30" s="237" t="str">
        <f>name!E$8</f>
        <v>Skilled trades occupations</v>
      </c>
      <c r="B30" s="302">
        <v>0.87086224411123925</v>
      </c>
      <c r="C30" s="302">
        <v>5.0484958064809453E-2</v>
      </c>
      <c r="D30" s="302">
        <v>2.1767311894195096</v>
      </c>
      <c r="E30" s="302">
        <f t="shared" si="24"/>
        <v>3.0980783915955583</v>
      </c>
      <c r="F30" s="303"/>
      <c r="G30" s="302">
        <v>1.2282609504623854</v>
      </c>
      <c r="H30" s="302">
        <v>2.8607664257082818E-2</v>
      </c>
      <c r="I30" s="302">
        <v>2.0505329746252396</v>
      </c>
      <c r="J30" s="302">
        <f>SUM(G30:I30)</f>
        <v>3.3074015893447077</v>
      </c>
      <c r="K30" s="303"/>
      <c r="L30" s="302">
        <v>1.3829647753797949</v>
      </c>
      <c r="M30" s="302">
        <v>4.4921696653537284E-2</v>
      </c>
      <c r="N30" s="302">
        <v>1.9124577936303695</v>
      </c>
      <c r="O30" s="302">
        <f t="shared" si="26"/>
        <v>3.3403442656637017</v>
      </c>
    </row>
    <row r="31" spans="1:15" s="236" customFormat="1" x14ac:dyDescent="0.2">
      <c r="A31" s="237" t="str">
        <f>name!E$9</f>
        <v>Caring, leisure and other service occupations</v>
      </c>
      <c r="B31" s="302">
        <v>6.1037761610354464E-2</v>
      </c>
      <c r="C31" s="302">
        <v>1.7386132914533232E-2</v>
      </c>
      <c r="D31" s="302">
        <v>6.2151093066550173E-2</v>
      </c>
      <c r="E31" s="302">
        <f t="shared" si="24"/>
        <v>0.14057498759143788</v>
      </c>
      <c r="F31" s="303"/>
      <c r="G31" s="302">
        <v>7.0675456212020482E-2</v>
      </c>
      <c r="H31" s="302">
        <v>1.2842986175970038E-2</v>
      </c>
      <c r="I31" s="302">
        <v>5.5372648554893808E-2</v>
      </c>
      <c r="J31" s="302">
        <f t="shared" si="25"/>
        <v>0.13889109094288432</v>
      </c>
      <c r="K31" s="303"/>
      <c r="L31" s="302">
        <v>7.1966595231694588E-2</v>
      </c>
      <c r="M31" s="302">
        <v>9.8823422977734297E-3</v>
      </c>
      <c r="N31" s="302">
        <v>8.3387932733750766E-2</v>
      </c>
      <c r="O31" s="302">
        <f t="shared" si="26"/>
        <v>0.16523687026321879</v>
      </c>
    </row>
    <row r="32" spans="1:15" s="236" customFormat="1" x14ac:dyDescent="0.2">
      <c r="A32" s="237" t="str">
        <f>name!E$10</f>
        <v>Sales and customer service occupations</v>
      </c>
      <c r="B32" s="302">
        <v>3.8610144545316374E-2</v>
      </c>
      <c r="C32" s="302">
        <v>8.4475566140421923E-3</v>
      </c>
      <c r="D32" s="302">
        <v>2.2538666602037953E-2</v>
      </c>
      <c r="E32" s="302">
        <f t="shared" si="24"/>
        <v>6.9596367761396521E-2</v>
      </c>
      <c r="F32" s="303"/>
      <c r="G32" s="302">
        <v>5.4049375809709095E-2</v>
      </c>
      <c r="H32" s="302">
        <v>6.3685375768399444E-3</v>
      </c>
      <c r="I32" s="302">
        <v>1.5605433661888816E-2</v>
      </c>
      <c r="J32" s="302">
        <f t="shared" si="25"/>
        <v>7.6023347048437856E-2</v>
      </c>
      <c r="K32" s="303"/>
      <c r="L32" s="302">
        <v>7.004686577484949E-2</v>
      </c>
      <c r="M32" s="302">
        <v>5.8910450700319517E-3</v>
      </c>
      <c r="N32" s="302">
        <v>1.1224516063203715E-2</v>
      </c>
      <c r="O32" s="302">
        <f t="shared" si="26"/>
        <v>8.716242690808515E-2</v>
      </c>
    </row>
    <row r="33" spans="1:15" s="236" customFormat="1" x14ac:dyDescent="0.2">
      <c r="A33" s="237" t="str">
        <f>name!E$11</f>
        <v>Process, plant and machine operatives</v>
      </c>
      <c r="B33" s="302">
        <v>6.6597132877459136E-2</v>
      </c>
      <c r="C33" s="302">
        <v>4.7618802736168675E-3</v>
      </c>
      <c r="D33" s="302">
        <v>4.6783682379111111E-2</v>
      </c>
      <c r="E33" s="302">
        <f t="shared" si="24"/>
        <v>0.11814269553018711</v>
      </c>
      <c r="F33" s="303"/>
      <c r="G33" s="302">
        <v>7.1850977429442658E-2</v>
      </c>
      <c r="H33" s="302">
        <v>4.1020968153642964E-3</v>
      </c>
      <c r="I33" s="302">
        <v>5.7625083323216045E-2</v>
      </c>
      <c r="J33" s="302">
        <f t="shared" si="25"/>
        <v>0.13357815756802299</v>
      </c>
      <c r="K33" s="303"/>
      <c r="L33" s="302">
        <v>3.6370286003543993E-2</v>
      </c>
      <c r="M33" s="302">
        <v>9.7469858589648885E-3</v>
      </c>
      <c r="N33" s="302">
        <v>7.4015069296566344E-2</v>
      </c>
      <c r="O33" s="302">
        <f t="shared" si="26"/>
        <v>0.12013234115907523</v>
      </c>
    </row>
    <row r="34" spans="1:15" s="236" customFormat="1" x14ac:dyDescent="0.2">
      <c r="A34" s="237" t="str">
        <f>name!E$12</f>
        <v>Elementary occupations</v>
      </c>
      <c r="B34" s="302">
        <v>0.15240234173355344</v>
      </c>
      <c r="C34" s="302">
        <v>3.5376407958286803E-2</v>
      </c>
      <c r="D34" s="302">
        <v>0.43529712771208073</v>
      </c>
      <c r="E34" s="302">
        <f t="shared" si="24"/>
        <v>0.62307587740392101</v>
      </c>
      <c r="F34" s="303"/>
      <c r="G34" s="302">
        <v>0.15172002261424081</v>
      </c>
      <c r="H34" s="302">
        <v>2.6146072027469842E-2</v>
      </c>
      <c r="I34" s="302">
        <v>0.37813065307373706</v>
      </c>
      <c r="J34" s="302">
        <f t="shared" si="25"/>
        <v>0.55599674771544771</v>
      </c>
      <c r="K34" s="303"/>
      <c r="L34" s="302">
        <v>8.245842027795372E-2</v>
      </c>
      <c r="M34" s="302">
        <v>2.0574042207376998E-2</v>
      </c>
      <c r="N34" s="302">
        <v>0.44964039121274474</v>
      </c>
      <c r="O34" s="302">
        <f t="shared" si="26"/>
        <v>0.55267285369807539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1.6893724987064114</v>
      </c>
      <c r="C36" s="311">
        <f t="shared" ref="C36:O36" si="27">SUM(C26:C34)</f>
        <v>0.22435351462266451</v>
      </c>
      <c r="D36" s="311">
        <f t="shared" si="27"/>
        <v>2.8832739866709347</v>
      </c>
      <c r="E36" s="311">
        <f t="shared" si="27"/>
        <v>4.7970000000000113</v>
      </c>
      <c r="F36" s="311"/>
      <c r="G36" s="311">
        <f t="shared" si="27"/>
        <v>2.4203414739378415</v>
      </c>
      <c r="H36" s="311">
        <f t="shared" si="27"/>
        <v>0.16453534158447564</v>
      </c>
      <c r="I36" s="311">
        <f t="shared" si="27"/>
        <v>2.7131231844776793</v>
      </c>
      <c r="J36" s="311">
        <f t="shared" si="27"/>
        <v>5.2979999999999965</v>
      </c>
      <c r="K36" s="311"/>
      <c r="L36" s="311">
        <f t="shared" si="27"/>
        <v>2.8253493781373349</v>
      </c>
      <c r="M36" s="311">
        <f t="shared" si="27"/>
        <v>0.15885883304810905</v>
      </c>
      <c r="N36" s="311">
        <f t="shared" si="27"/>
        <v>2.7007917888145507</v>
      </c>
      <c r="O36" s="311">
        <f t="shared" si="27"/>
        <v>5.6849999999999934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5.3309282218969585E-2</v>
      </c>
      <c r="C43" s="302">
        <v>5.5330548292834665E-4</v>
      </c>
      <c r="D43" s="302">
        <v>5.1365741355469242E-5</v>
      </c>
      <c r="E43" s="302">
        <f>SUM(B43:D43)</f>
        <v>5.39139534432534E-2</v>
      </c>
      <c r="F43" s="303"/>
      <c r="G43" s="302">
        <v>8.4246743425840431E-2</v>
      </c>
      <c r="H43" s="302">
        <v>1.6590176624605775E-3</v>
      </c>
      <c r="I43" s="302">
        <v>0</v>
      </c>
      <c r="J43" s="302">
        <f>SUM(G43:I43)</f>
        <v>8.5905761088301003E-2</v>
      </c>
      <c r="K43" s="303"/>
      <c r="L43" s="302">
        <v>5.1770508125949098E-2</v>
      </c>
      <c r="M43" s="302">
        <v>1.161948497054226E-3</v>
      </c>
      <c r="N43" s="302">
        <v>0</v>
      </c>
      <c r="O43" s="302">
        <f>SUM(L43:N43)</f>
        <v>5.2932456623003325E-2</v>
      </c>
    </row>
    <row r="44" spans="1:15" s="236" customFormat="1" x14ac:dyDescent="0.2">
      <c r="A44" s="237" t="str">
        <f>name!E$5</f>
        <v>Professional occupations</v>
      </c>
      <c r="B44" s="302">
        <v>7.072876200249166E-2</v>
      </c>
      <c r="C44" s="302">
        <v>2.2215428921154123E-3</v>
      </c>
      <c r="D44" s="302">
        <v>2.6744763691191137E-5</v>
      </c>
      <c r="E44" s="302">
        <f t="shared" ref="E44:E51" si="28">SUM(B44:D44)</f>
        <v>7.2977049658298265E-2</v>
      </c>
      <c r="F44" s="303"/>
      <c r="G44" s="302">
        <v>0.13033333641670858</v>
      </c>
      <c r="H44" s="302">
        <v>6.8343291707562946E-3</v>
      </c>
      <c r="I44" s="302">
        <v>0</v>
      </c>
      <c r="J44" s="302">
        <f t="shared" ref="J44:J46" si="29">SUM(G44:I44)</f>
        <v>0.13716766558746488</v>
      </c>
      <c r="K44" s="303"/>
      <c r="L44" s="302">
        <v>7.3160598955785749E-2</v>
      </c>
      <c r="M44" s="302">
        <v>4.8728966594077184E-3</v>
      </c>
      <c r="N44" s="302">
        <v>0</v>
      </c>
      <c r="O44" s="302">
        <f t="shared" ref="O44:O51" si="30">SUM(L44:N44)</f>
        <v>7.8033495615193474E-2</v>
      </c>
    </row>
    <row r="45" spans="1:15" s="236" customFormat="1" x14ac:dyDescent="0.2">
      <c r="A45" s="237" t="str">
        <f>name!E$6</f>
        <v>Associate professional occupations</v>
      </c>
      <c r="B45" s="302">
        <v>7.5116653917940368E-2</v>
      </c>
      <c r="C45" s="302">
        <v>8.0077691207789574E-4</v>
      </c>
      <c r="D45" s="302">
        <v>3.9497611201363343E-5</v>
      </c>
      <c r="E45" s="302">
        <f t="shared" si="28"/>
        <v>7.5956928441219637E-2</v>
      </c>
      <c r="F45" s="303"/>
      <c r="G45" s="302">
        <v>0.12437054968867139</v>
      </c>
      <c r="H45" s="302">
        <v>2.0953901353649969E-3</v>
      </c>
      <c r="I45" s="302">
        <v>0</v>
      </c>
      <c r="J45" s="302">
        <f t="shared" si="29"/>
        <v>0.12646593982403639</v>
      </c>
      <c r="K45" s="303"/>
      <c r="L45" s="302">
        <v>7.4098135410568353E-2</v>
      </c>
      <c r="M45" s="302">
        <v>1.2177711319724463E-3</v>
      </c>
      <c r="N45" s="302">
        <v>0</v>
      </c>
      <c r="O45" s="302">
        <f t="shared" si="30"/>
        <v>7.5315906542540806E-2</v>
      </c>
    </row>
    <row r="46" spans="1:15" s="236" customFormat="1" x14ac:dyDescent="0.2">
      <c r="A46" s="237" t="str">
        <f>name!E$7</f>
        <v>Administrative and secretarial occupations</v>
      </c>
      <c r="B46" s="302">
        <v>2.0811316422519557E-2</v>
      </c>
      <c r="C46" s="302">
        <v>2.2846746779439852E-3</v>
      </c>
      <c r="D46" s="302">
        <v>9.9143112066022555E-5</v>
      </c>
      <c r="E46" s="302">
        <f t="shared" si="28"/>
        <v>2.3195134212529566E-2</v>
      </c>
      <c r="F46" s="303"/>
      <c r="G46" s="302">
        <v>3.1249584551577905E-2</v>
      </c>
      <c r="H46" s="302">
        <v>5.555039024340909E-3</v>
      </c>
      <c r="I46" s="302">
        <v>0</v>
      </c>
      <c r="J46" s="302">
        <f t="shared" si="29"/>
        <v>3.6804623575918814E-2</v>
      </c>
      <c r="K46" s="303"/>
      <c r="L46" s="302">
        <v>1.6399959619129646E-2</v>
      </c>
      <c r="M46" s="302">
        <v>2.0170147467026204E-3</v>
      </c>
      <c r="N46" s="302">
        <v>0</v>
      </c>
      <c r="O46" s="302">
        <f t="shared" si="30"/>
        <v>1.8416974365832266E-2</v>
      </c>
    </row>
    <row r="47" spans="1:15" s="236" customFormat="1" x14ac:dyDescent="0.2">
      <c r="A47" s="237" t="str">
        <f>name!E$8</f>
        <v>Skilled trades occupations</v>
      </c>
      <c r="B47" s="302">
        <v>0.10428105814236845</v>
      </c>
      <c r="C47" s="302">
        <v>9.1059774549099464E-4</v>
      </c>
      <c r="D47" s="302">
        <v>5.6673772481835425E-6</v>
      </c>
      <c r="E47" s="302">
        <f t="shared" si="28"/>
        <v>0.10519732326510763</v>
      </c>
      <c r="F47" s="303"/>
      <c r="G47" s="302">
        <v>0.11801873929155944</v>
      </c>
      <c r="H47" s="302">
        <v>1.2959408802010923E-3</v>
      </c>
      <c r="I47" s="302">
        <v>0</v>
      </c>
      <c r="J47" s="302">
        <f>SUM(G47:I47)</f>
        <v>0.11931468017176053</v>
      </c>
      <c r="K47" s="303"/>
      <c r="L47" s="302">
        <v>5.0242130715105922E-2</v>
      </c>
      <c r="M47" s="302">
        <v>9.444259281205582E-4</v>
      </c>
      <c r="N47" s="302">
        <v>0</v>
      </c>
      <c r="O47" s="302">
        <f t="shared" si="30"/>
        <v>5.118655664322648E-2</v>
      </c>
    </row>
    <row r="48" spans="1:15" s="236" customFormat="1" x14ac:dyDescent="0.2">
      <c r="A48" s="237" t="str">
        <f>name!E$9</f>
        <v>Caring, leisure and other service occupations</v>
      </c>
      <c r="B48" s="302">
        <v>1.0237307844460541E-2</v>
      </c>
      <c r="C48" s="302">
        <v>1.2876849732598148E-3</v>
      </c>
      <c r="D48" s="302">
        <v>1.2999587494872646E-5</v>
      </c>
      <c r="E48" s="302">
        <f t="shared" si="28"/>
        <v>1.1537992405215228E-2</v>
      </c>
      <c r="F48" s="303"/>
      <c r="G48" s="302">
        <v>1.5047809410478253E-2</v>
      </c>
      <c r="H48" s="302">
        <v>2.7643541050875247E-3</v>
      </c>
      <c r="I48" s="302">
        <v>0</v>
      </c>
      <c r="J48" s="302">
        <f t="shared" ref="J48:J51" si="31">SUM(G48:I48)</f>
        <v>1.7812163515565776E-2</v>
      </c>
      <c r="K48" s="303"/>
      <c r="L48" s="302">
        <v>1.0435110634125047E-2</v>
      </c>
      <c r="M48" s="302">
        <v>2.0333401235400513E-3</v>
      </c>
      <c r="N48" s="302">
        <v>0</v>
      </c>
      <c r="O48" s="302">
        <f t="shared" si="30"/>
        <v>1.2468450757665098E-2</v>
      </c>
    </row>
    <row r="49" spans="1:15" s="236" customFormat="1" x14ac:dyDescent="0.2">
      <c r="A49" s="237" t="str">
        <f>name!E$10</f>
        <v>Sales and customer service occupations</v>
      </c>
      <c r="B49" s="302">
        <v>8.6167383792275943E-3</v>
      </c>
      <c r="C49" s="302">
        <v>1.7884077584313176E-3</v>
      </c>
      <c r="D49" s="302">
        <v>2.1556550649194416E-5</v>
      </c>
      <c r="E49" s="302">
        <f t="shared" si="28"/>
        <v>1.0426702688308106E-2</v>
      </c>
      <c r="F49" s="303"/>
      <c r="G49" s="302">
        <v>1.1672841185976304E-2</v>
      </c>
      <c r="H49" s="302">
        <v>3.654542761486179E-3</v>
      </c>
      <c r="I49" s="302">
        <v>0</v>
      </c>
      <c r="J49" s="302">
        <f t="shared" si="31"/>
        <v>1.5327383947462483E-2</v>
      </c>
      <c r="K49" s="303"/>
      <c r="L49" s="302">
        <v>5.4699798008904449E-3</v>
      </c>
      <c r="M49" s="302">
        <v>1.9325927244189759E-3</v>
      </c>
      <c r="N49" s="302">
        <v>0</v>
      </c>
      <c r="O49" s="302">
        <f t="shared" si="30"/>
        <v>7.4025725253094206E-3</v>
      </c>
    </row>
    <row r="50" spans="1:15" s="236" customFormat="1" x14ac:dyDescent="0.2">
      <c r="A50" s="237" t="str">
        <f>name!E$11</f>
        <v>Process, plant and machine operatives</v>
      </c>
      <c r="B50" s="302">
        <v>0.10961742662663784</v>
      </c>
      <c r="C50" s="302">
        <v>1.3274250066330276E-3</v>
      </c>
      <c r="D50" s="302">
        <v>8.4775785575864187E-6</v>
      </c>
      <c r="E50" s="302">
        <f t="shared" si="28"/>
        <v>0.11095332921182845</v>
      </c>
      <c r="F50" s="303"/>
      <c r="G50" s="302">
        <v>0.12305410650327689</v>
      </c>
      <c r="H50" s="302">
        <v>2.0362301989148451E-3</v>
      </c>
      <c r="I50" s="302">
        <v>0</v>
      </c>
      <c r="J50" s="302">
        <f t="shared" si="31"/>
        <v>0.12509033670219175</v>
      </c>
      <c r="K50" s="303"/>
      <c r="L50" s="302">
        <v>6.8690299179880066E-2</v>
      </c>
      <c r="M50" s="302">
        <v>1.4147076861325862E-3</v>
      </c>
      <c r="N50" s="302">
        <v>0</v>
      </c>
      <c r="O50" s="302">
        <f t="shared" si="30"/>
        <v>7.0105006866012648E-2</v>
      </c>
    </row>
    <row r="51" spans="1:15" s="236" customFormat="1" x14ac:dyDescent="0.2">
      <c r="A51" s="237" t="str">
        <f>name!E$12</f>
        <v>Elementary occupations</v>
      </c>
      <c r="B51" s="302">
        <v>8.6001226975259172E-3</v>
      </c>
      <c r="C51" s="302">
        <v>1.2251089268011453E-3</v>
      </c>
      <c r="D51" s="302">
        <v>1.6355049912327498E-5</v>
      </c>
      <c r="E51" s="302">
        <f t="shared" si="28"/>
        <v>9.8415866742393894E-3</v>
      </c>
      <c r="F51" s="303"/>
      <c r="G51" s="302">
        <v>9.4756999822111776E-3</v>
      </c>
      <c r="H51" s="302">
        <v>1.6357456050875025E-3</v>
      </c>
      <c r="I51" s="302">
        <v>0</v>
      </c>
      <c r="J51" s="302">
        <f t="shared" si="31"/>
        <v>1.1111445587298679E-2</v>
      </c>
      <c r="K51" s="303"/>
      <c r="L51" s="302">
        <v>3.6358749610661211E-3</v>
      </c>
      <c r="M51" s="302">
        <v>5.0270510015011389E-4</v>
      </c>
      <c r="N51" s="302">
        <v>0</v>
      </c>
      <c r="O51" s="302">
        <f t="shared" si="30"/>
        <v>4.1385800612162345E-3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0.46131866825214146</v>
      </c>
      <c r="C53" s="311">
        <f t="shared" ref="C53:E53" si="32">SUM(C43:C51)</f>
        <v>1.2399524375681941E-2</v>
      </c>
      <c r="D53" s="311">
        <f t="shared" si="32"/>
        <v>2.8180737217621077E-4</v>
      </c>
      <c r="E53" s="311">
        <f t="shared" si="32"/>
        <v>0.47399999999999964</v>
      </c>
      <c r="F53" s="311"/>
      <c r="G53" s="311">
        <f t="shared" ref="G53:J53" si="33">SUM(G43:G51)</f>
        <v>0.64746941045630035</v>
      </c>
      <c r="H53" s="311">
        <f t="shared" si="33"/>
        <v>2.7530589543699923E-2</v>
      </c>
      <c r="I53" s="311">
        <f t="shared" si="33"/>
        <v>0</v>
      </c>
      <c r="J53" s="311">
        <f t="shared" si="33"/>
        <v>0.67500000000000027</v>
      </c>
      <c r="K53" s="311"/>
      <c r="L53" s="311">
        <f t="shared" ref="L53:O53" si="34">SUM(L43:L51)</f>
        <v>0.35390259740250041</v>
      </c>
      <c r="M53" s="311">
        <f t="shared" si="34"/>
        <v>1.6097402597499297E-2</v>
      </c>
      <c r="N53" s="311">
        <f t="shared" si="34"/>
        <v>0</v>
      </c>
      <c r="O53" s="311">
        <f t="shared" si="34"/>
        <v>0.36999999999999977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0.43598256392733975</v>
      </c>
      <c r="C60" s="302">
        <v>2.8469385533510302E-2</v>
      </c>
      <c r="D60" s="302">
        <v>3.1854128272320301E-2</v>
      </c>
      <c r="E60" s="302">
        <f>SUM(B60:D60)</f>
        <v>0.49630607773317037</v>
      </c>
      <c r="F60" s="303"/>
      <c r="G60" s="302">
        <v>0.53953301386238095</v>
      </c>
      <c r="H60" s="302">
        <v>6.5134870478319562E-2</v>
      </c>
      <c r="I60" s="302">
        <v>1.5460236290394554E-2</v>
      </c>
      <c r="J60" s="302">
        <f>SUM(G60:I60)</f>
        <v>0.62012812063109501</v>
      </c>
      <c r="K60" s="303"/>
      <c r="L60" s="302">
        <v>0.49747310931836242</v>
      </c>
      <c r="M60" s="302">
        <v>7.2698269276284214E-2</v>
      </c>
      <c r="N60" s="302">
        <v>1.6254299394758285E-2</v>
      </c>
      <c r="O60" s="302">
        <f>SUM(L60:N60)</f>
        <v>0.58642567798940493</v>
      </c>
    </row>
    <row r="61" spans="1:15" s="236" customFormat="1" x14ac:dyDescent="0.2">
      <c r="A61" s="237" t="str">
        <f>name!E$5</f>
        <v>Professional occupations</v>
      </c>
      <c r="B61" s="302">
        <v>0.37079335458511425</v>
      </c>
      <c r="C61" s="302">
        <v>1.7066376767525041E-2</v>
      </c>
      <c r="D61" s="302">
        <v>4.6450701340851729E-3</v>
      </c>
      <c r="E61" s="302">
        <f t="shared" ref="E61:E68" si="35">SUM(B61:D61)</f>
        <v>0.39250480148672445</v>
      </c>
      <c r="F61" s="303"/>
      <c r="G61" s="302">
        <v>0.51162784656111082</v>
      </c>
      <c r="H61" s="302">
        <v>3.6423076090991803E-2</v>
      </c>
      <c r="I61" s="302">
        <v>3.8884180132662386E-3</v>
      </c>
      <c r="J61" s="302">
        <f t="shared" ref="J61:J63" si="36">SUM(G61:I61)</f>
        <v>0.55193934066536887</v>
      </c>
      <c r="K61" s="303"/>
      <c r="L61" s="302">
        <v>0.6127858645759876</v>
      </c>
      <c r="M61" s="302">
        <v>3.7570931050046698E-2</v>
      </c>
      <c r="N61" s="302">
        <v>2.4374929995107475E-3</v>
      </c>
      <c r="O61" s="302">
        <f t="shared" ref="O61:O68" si="37">SUM(L61:N61)</f>
        <v>0.65279428862554512</v>
      </c>
    </row>
    <row r="62" spans="1:15" s="236" customFormat="1" x14ac:dyDescent="0.2">
      <c r="A62" s="237" t="str">
        <f>name!E$6</f>
        <v>Associate professional occupations</v>
      </c>
      <c r="B62" s="302">
        <v>0.45491542956831105</v>
      </c>
      <c r="C62" s="302">
        <v>4.3601760574327603E-2</v>
      </c>
      <c r="D62" s="302">
        <v>3.4801635610823061E-3</v>
      </c>
      <c r="E62" s="302">
        <f t="shared" si="35"/>
        <v>0.50199735370372089</v>
      </c>
      <c r="F62" s="303"/>
      <c r="G62" s="302">
        <v>0.58922425969568448</v>
      </c>
      <c r="H62" s="302">
        <v>7.4653611623925462E-2</v>
      </c>
      <c r="I62" s="302">
        <v>2.8585448306887146E-3</v>
      </c>
      <c r="J62" s="302">
        <f t="shared" si="36"/>
        <v>0.66673641615029866</v>
      </c>
      <c r="K62" s="303"/>
      <c r="L62" s="302">
        <v>0.53177951284646074</v>
      </c>
      <c r="M62" s="302">
        <v>6.8569330917194013E-2</v>
      </c>
      <c r="N62" s="302">
        <v>1.509915324120625E-3</v>
      </c>
      <c r="O62" s="302">
        <f t="shared" si="37"/>
        <v>0.60185875908777531</v>
      </c>
    </row>
    <row r="63" spans="1:15" s="236" customFormat="1" x14ac:dyDescent="0.2">
      <c r="A63" s="237" t="str">
        <f>name!E$7</f>
        <v>Administrative and secretarial occupations</v>
      </c>
      <c r="B63" s="302">
        <v>0.19097387634536492</v>
      </c>
      <c r="C63" s="302">
        <v>0.24728274065318706</v>
      </c>
      <c r="D63" s="302">
        <v>1.9812499262865731E-3</v>
      </c>
      <c r="E63" s="302">
        <f t="shared" si="35"/>
        <v>0.44023786692483857</v>
      </c>
      <c r="F63" s="303"/>
      <c r="G63" s="302">
        <v>0.23005837684025007</v>
      </c>
      <c r="H63" s="302">
        <v>0.25984088658608778</v>
      </c>
      <c r="I63" s="302">
        <v>1.6405456590545154E-3</v>
      </c>
      <c r="J63" s="302">
        <f t="shared" si="36"/>
        <v>0.49153980908539235</v>
      </c>
      <c r="K63" s="303"/>
      <c r="L63" s="302">
        <v>0.20045908057188019</v>
      </c>
      <c r="M63" s="302">
        <v>0.27659260880281966</v>
      </c>
      <c r="N63" s="302">
        <v>1.7337204370357021E-3</v>
      </c>
      <c r="O63" s="302">
        <f t="shared" si="37"/>
        <v>0.47878540981173556</v>
      </c>
    </row>
    <row r="64" spans="1:15" s="236" customFormat="1" x14ac:dyDescent="0.2">
      <c r="A64" s="237" t="str">
        <f>name!E$8</f>
        <v>Skilled trades occupations</v>
      </c>
      <c r="B64" s="302">
        <v>0.85299550106143374</v>
      </c>
      <c r="C64" s="302">
        <v>1.4671815681337371E-2</v>
      </c>
      <c r="D64" s="302">
        <v>1.612804593371615E-2</v>
      </c>
      <c r="E64" s="302">
        <f t="shared" si="35"/>
        <v>0.88379536267648728</v>
      </c>
      <c r="F64" s="303"/>
      <c r="G64" s="302">
        <v>0.72981983047831156</v>
      </c>
      <c r="H64" s="302">
        <v>1.533430435350706E-2</v>
      </c>
      <c r="I64" s="302">
        <v>9.004666027658783E-3</v>
      </c>
      <c r="J64" s="302">
        <f>SUM(G64:I64)</f>
        <v>0.7541588008594774</v>
      </c>
      <c r="K64" s="303"/>
      <c r="L64" s="302">
        <v>0.62808319326547857</v>
      </c>
      <c r="M64" s="302">
        <v>7.3331291061519473E-3</v>
      </c>
      <c r="N64" s="302">
        <v>4.6629621705190308E-3</v>
      </c>
      <c r="O64" s="302">
        <f t="shared" si="37"/>
        <v>0.64007928454214946</v>
      </c>
    </row>
    <row r="65" spans="1:15" s="236" customFormat="1" x14ac:dyDescent="0.2">
      <c r="A65" s="237" t="str">
        <f>name!E$9</f>
        <v>Caring, leisure and other service occupations</v>
      </c>
      <c r="B65" s="302">
        <v>3.439943643322637E-2</v>
      </c>
      <c r="C65" s="302">
        <v>9.9696219748818381E-3</v>
      </c>
      <c r="D65" s="302">
        <v>2.3862965696239847E-3</v>
      </c>
      <c r="E65" s="302">
        <f t="shared" si="35"/>
        <v>4.6755354977732193E-2</v>
      </c>
      <c r="F65" s="303"/>
      <c r="G65" s="302">
        <v>3.9084631213780557E-2</v>
      </c>
      <c r="H65" s="302">
        <v>1.4987220691685704E-2</v>
      </c>
      <c r="I65" s="302">
        <v>3.6663511381651668E-3</v>
      </c>
      <c r="J65" s="302">
        <f t="shared" ref="J65:J68" si="38">SUM(G65:I65)</f>
        <v>5.7738203043631427E-2</v>
      </c>
      <c r="K65" s="303"/>
      <c r="L65" s="302">
        <v>3.6844405782535693E-2</v>
      </c>
      <c r="M65" s="302">
        <v>1.2581605033394113E-2</v>
      </c>
      <c r="N65" s="302">
        <v>4.1649051916653138E-3</v>
      </c>
      <c r="O65" s="302">
        <f t="shared" si="37"/>
        <v>5.3590916007595114E-2</v>
      </c>
    </row>
    <row r="66" spans="1:15" s="236" customFormat="1" x14ac:dyDescent="0.2">
      <c r="A66" s="237" t="str">
        <f>name!E$10</f>
        <v>Sales and customer service occupations</v>
      </c>
      <c r="B66" s="302">
        <v>0.12684395074691546</v>
      </c>
      <c r="C66" s="302">
        <v>0.1271440593102566</v>
      </c>
      <c r="D66" s="302">
        <v>1.2368425553589232E-2</v>
      </c>
      <c r="E66" s="302">
        <f t="shared" si="35"/>
        <v>0.26635643561076133</v>
      </c>
      <c r="F66" s="303"/>
      <c r="G66" s="302">
        <v>0.13430412637816627</v>
      </c>
      <c r="H66" s="302">
        <v>0.14681752064233733</v>
      </c>
      <c r="I66" s="302">
        <v>4.5829013389430424E-3</v>
      </c>
      <c r="J66" s="302">
        <f t="shared" si="38"/>
        <v>0.28570454835944664</v>
      </c>
      <c r="K66" s="303"/>
      <c r="L66" s="302">
        <v>0.13312147710915126</v>
      </c>
      <c r="M66" s="302">
        <v>0.1325063531892916</v>
      </c>
      <c r="N66" s="302">
        <v>3.6982409148762501E-3</v>
      </c>
      <c r="O66" s="302">
        <f t="shared" si="37"/>
        <v>0.26932607121331908</v>
      </c>
    </row>
    <row r="67" spans="1:15" s="236" customFormat="1" x14ac:dyDescent="0.2">
      <c r="A67" s="237" t="str">
        <f>name!E$11</f>
        <v>Process, plant and machine operatives</v>
      </c>
      <c r="B67" s="302">
        <v>1.7640031305878592</v>
      </c>
      <c r="C67" s="302">
        <v>7.1281203950124494E-2</v>
      </c>
      <c r="D67" s="302">
        <v>2.177971956139076E-2</v>
      </c>
      <c r="E67" s="302">
        <f t="shared" si="35"/>
        <v>1.8570640540993744</v>
      </c>
      <c r="F67" s="303"/>
      <c r="G67" s="302">
        <v>1.5493348158427434</v>
      </c>
      <c r="H67" s="302">
        <v>7.8532573654634119E-2</v>
      </c>
      <c r="I67" s="302">
        <v>3.1367394459040257E-2</v>
      </c>
      <c r="J67" s="302">
        <f t="shared" si="38"/>
        <v>1.6592347839564177</v>
      </c>
      <c r="K67" s="303"/>
      <c r="L67" s="302">
        <v>1.4246472988597865</v>
      </c>
      <c r="M67" s="302">
        <v>3.2327171545401566E-2</v>
      </c>
      <c r="N67" s="302">
        <v>3.4743578584261858E-2</v>
      </c>
      <c r="O67" s="302">
        <f t="shared" si="37"/>
        <v>1.4917180489894499</v>
      </c>
    </row>
    <row r="68" spans="1:15" s="236" customFormat="1" x14ac:dyDescent="0.2">
      <c r="A68" s="237" t="str">
        <f>name!E$12</f>
        <v>Elementary occupations</v>
      </c>
      <c r="B68" s="302">
        <v>0.97145619109238757</v>
      </c>
      <c r="C68" s="302">
        <v>0.16560027875217689</v>
      </c>
      <c r="D68" s="302">
        <v>1.892622294262648E-2</v>
      </c>
      <c r="E68" s="302">
        <f t="shared" si="35"/>
        <v>1.155982692787191</v>
      </c>
      <c r="F68" s="303"/>
      <c r="G68" s="302">
        <v>0.84390028959645502</v>
      </c>
      <c r="H68" s="302">
        <v>0.16659345095161962</v>
      </c>
      <c r="I68" s="302">
        <v>1.6326236700796339E-2</v>
      </c>
      <c r="J68" s="302">
        <f t="shared" si="38"/>
        <v>1.0268199772488711</v>
      </c>
      <c r="K68" s="303"/>
      <c r="L68" s="302">
        <v>0.6372537115412269</v>
      </c>
      <c r="M68" s="302">
        <v>0.12636274312662321</v>
      </c>
      <c r="N68" s="302">
        <v>1.5805089065169611E-2</v>
      </c>
      <c r="O68" s="302">
        <f t="shared" si="37"/>
        <v>0.77942154373301975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5.2023634343479532</v>
      </c>
      <c r="C70" s="311">
        <f t="shared" ref="C70:E70" si="39">SUM(C60:C68)</f>
        <v>0.7250872431973272</v>
      </c>
      <c r="D70" s="311">
        <f t="shared" si="39"/>
        <v>0.11354932245472096</v>
      </c>
      <c r="E70" s="311">
        <f t="shared" si="39"/>
        <v>6.0410000000000004</v>
      </c>
      <c r="F70" s="311"/>
      <c r="G70" s="311">
        <f t="shared" ref="G70:J70" si="40">SUM(G60:G68)</f>
        <v>5.1668871904688833</v>
      </c>
      <c r="H70" s="311">
        <f t="shared" si="40"/>
        <v>0.85831751507310838</v>
      </c>
      <c r="I70" s="311">
        <f t="shared" si="40"/>
        <v>8.8795294458007601E-2</v>
      </c>
      <c r="J70" s="311">
        <f t="shared" si="40"/>
        <v>6.1139999999999981</v>
      </c>
      <c r="K70" s="311"/>
      <c r="L70" s="311">
        <f t="shared" ref="L70:O70" si="41">SUM(L60:L68)</f>
        <v>4.7024476538708697</v>
      </c>
      <c r="M70" s="311">
        <f t="shared" si="41"/>
        <v>0.76654214204720705</v>
      </c>
      <c r="N70" s="311">
        <f t="shared" si="41"/>
        <v>8.5010204081917423E-2</v>
      </c>
      <c r="O70" s="311">
        <f t="shared" si="41"/>
        <v>5.5539999999999941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0.59263195421278225</v>
      </c>
      <c r="C77" s="302">
        <v>2.6968486981842083E-2</v>
      </c>
      <c r="D77" s="302">
        <v>2.942707625643301E-2</v>
      </c>
      <c r="E77" s="302">
        <f>SUM(B77:D77)</f>
        <v>0.64902751745105736</v>
      </c>
      <c r="F77" s="303"/>
      <c r="G77" s="302">
        <v>0.66738476236855815</v>
      </c>
      <c r="H77" s="302">
        <v>4.0592601643988799E-2</v>
      </c>
      <c r="I77" s="302">
        <v>3.6476853550367234E-2</v>
      </c>
      <c r="J77" s="302">
        <f>SUM(G77:I77)</f>
        <v>0.74445421756291419</v>
      </c>
      <c r="K77" s="303"/>
      <c r="L77" s="302">
        <v>0.73787043390592977</v>
      </c>
      <c r="M77" s="302">
        <v>4.9895039477291014E-2</v>
      </c>
      <c r="N77" s="302">
        <v>3.9267023678770045E-2</v>
      </c>
      <c r="O77" s="302">
        <f>SUM(L77:N77)</f>
        <v>0.82703249706199078</v>
      </c>
    </row>
    <row r="78" spans="1:15" s="236" customFormat="1" x14ac:dyDescent="0.2">
      <c r="A78" s="237" t="str">
        <f>name!E$5</f>
        <v>Professional occupations</v>
      </c>
      <c r="B78" s="302">
        <v>1.2557917080636771</v>
      </c>
      <c r="C78" s="302">
        <v>3.2256057473904053E-2</v>
      </c>
      <c r="D78" s="302">
        <v>2.6235313543457459E-2</v>
      </c>
      <c r="E78" s="302">
        <f t="shared" ref="E78:E85" si="42">SUM(B78:D78)</f>
        <v>1.3142830790810387</v>
      </c>
      <c r="F78" s="303"/>
      <c r="G78" s="302">
        <v>1.6185668095339287</v>
      </c>
      <c r="H78" s="302">
        <v>4.8632747903759169E-2</v>
      </c>
      <c r="I78" s="302">
        <v>2.6054130984041874E-2</v>
      </c>
      <c r="J78" s="302">
        <f t="shared" ref="J78:J80" si="43">SUM(G78:I78)</f>
        <v>1.6932536884217297</v>
      </c>
      <c r="K78" s="303"/>
      <c r="L78" s="302">
        <v>1.970488999130358</v>
      </c>
      <c r="M78" s="302">
        <v>6.0373804057129152E-2</v>
      </c>
      <c r="N78" s="302">
        <v>2.0495693334365697E-2</v>
      </c>
      <c r="O78" s="302">
        <f t="shared" ref="O78:O85" si="44">SUM(L78:N78)</f>
        <v>2.051358496521853</v>
      </c>
    </row>
    <row r="79" spans="1:15" s="236" customFormat="1" x14ac:dyDescent="0.2">
      <c r="A79" s="237" t="str">
        <f>name!E$6</f>
        <v>Associate professional occupations</v>
      </c>
      <c r="B79" s="302">
        <v>0.64241776109786697</v>
      </c>
      <c r="C79" s="302">
        <v>2.8322035690882985E-2</v>
      </c>
      <c r="D79" s="302">
        <v>1.2035187253252647E-2</v>
      </c>
      <c r="E79" s="302">
        <f t="shared" si="42"/>
        <v>0.68277498404200265</v>
      </c>
      <c r="F79" s="303"/>
      <c r="G79" s="302">
        <v>0.77955956772469792</v>
      </c>
      <c r="H79" s="302">
        <v>3.3017878623274682E-2</v>
      </c>
      <c r="I79" s="302">
        <v>1.1852432764164717E-2</v>
      </c>
      <c r="J79" s="302">
        <f t="shared" si="43"/>
        <v>0.82442987911213728</v>
      </c>
      <c r="K79" s="303"/>
      <c r="L79" s="302">
        <v>0.76892536424945679</v>
      </c>
      <c r="M79" s="302">
        <v>3.6117909509439147E-2</v>
      </c>
      <c r="N79" s="302">
        <v>1.0600084034356385E-2</v>
      </c>
      <c r="O79" s="302">
        <f t="shared" si="44"/>
        <v>0.81564335779325237</v>
      </c>
    </row>
    <row r="80" spans="1:15" s="236" customFormat="1" x14ac:dyDescent="0.2">
      <c r="A80" s="237" t="str">
        <f>name!E$7</f>
        <v>Administrative and secretarial occupations</v>
      </c>
      <c r="B80" s="302">
        <v>0.27469523646026023</v>
      </c>
      <c r="C80" s="302">
        <v>7.9698890835999223E-2</v>
      </c>
      <c r="D80" s="302">
        <v>4.7658268636243803E-3</v>
      </c>
      <c r="E80" s="302">
        <f t="shared" si="42"/>
        <v>0.35915995415988383</v>
      </c>
      <c r="F80" s="303"/>
      <c r="G80" s="302">
        <v>0.29898740901993426</v>
      </c>
      <c r="H80" s="302">
        <v>7.9505437539551402E-2</v>
      </c>
      <c r="I80" s="302">
        <v>8.00616041947135E-3</v>
      </c>
      <c r="J80" s="302">
        <f t="shared" si="43"/>
        <v>0.386499006978957</v>
      </c>
      <c r="K80" s="303"/>
      <c r="L80" s="302">
        <v>0.26301129416287289</v>
      </c>
      <c r="M80" s="302">
        <v>6.5766054118439374E-2</v>
      </c>
      <c r="N80" s="302">
        <v>6.5569248818800824E-3</v>
      </c>
      <c r="O80" s="302">
        <f t="shared" si="44"/>
        <v>0.33533427316319236</v>
      </c>
    </row>
    <row r="81" spans="1:15" s="236" customFormat="1" x14ac:dyDescent="0.2">
      <c r="A81" s="237" t="str">
        <f>name!E$8</f>
        <v>Skilled trades occupations</v>
      </c>
      <c r="B81" s="302">
        <v>0.89282024754100697</v>
      </c>
      <c r="C81" s="302">
        <v>3.6664094635619135E-2</v>
      </c>
      <c r="D81" s="302">
        <v>4.9004001848783348E-2</v>
      </c>
      <c r="E81" s="302">
        <f t="shared" si="42"/>
        <v>0.97848834402540952</v>
      </c>
      <c r="F81" s="303"/>
      <c r="G81" s="302">
        <v>0.68118700586655268</v>
      </c>
      <c r="H81" s="302">
        <v>3.0795081638326491E-2</v>
      </c>
      <c r="I81" s="302">
        <v>3.1324300719970062E-2</v>
      </c>
      <c r="J81" s="302">
        <f>SUM(G81:I81)</f>
        <v>0.74330638822484918</v>
      </c>
      <c r="K81" s="303"/>
      <c r="L81" s="302">
        <v>0.55609905125966197</v>
      </c>
      <c r="M81" s="302">
        <v>3.6400480784493608E-2</v>
      </c>
      <c r="N81" s="302">
        <v>4.2003708531140091E-2</v>
      </c>
      <c r="O81" s="302">
        <f t="shared" si="44"/>
        <v>0.63450324057529572</v>
      </c>
    </row>
    <row r="82" spans="1:15" s="236" customFormat="1" x14ac:dyDescent="0.2">
      <c r="A82" s="237" t="str">
        <f>name!E$9</f>
        <v>Caring, leisure and other service occupations</v>
      </c>
      <c r="B82" s="302">
        <v>2.2918232618560991E-2</v>
      </c>
      <c r="C82" s="302">
        <v>8.9853918027685154E-3</v>
      </c>
      <c r="D82" s="302">
        <v>2.2247078439350519E-3</v>
      </c>
      <c r="E82" s="302">
        <f t="shared" si="42"/>
        <v>3.4128332265264558E-2</v>
      </c>
      <c r="F82" s="303"/>
      <c r="G82" s="302">
        <v>2.2507885290926608E-2</v>
      </c>
      <c r="H82" s="302">
        <v>7.1286722546440784E-3</v>
      </c>
      <c r="I82" s="302">
        <v>7.012974660087999E-3</v>
      </c>
      <c r="J82" s="302">
        <f t="shared" ref="J82:J85" si="45">SUM(G82:I82)</f>
        <v>3.6649532205658683E-2</v>
      </c>
      <c r="K82" s="303"/>
      <c r="L82" s="302">
        <v>2.4340216872527184E-2</v>
      </c>
      <c r="M82" s="302">
        <v>6.8261530515741162E-3</v>
      </c>
      <c r="N82" s="302">
        <v>9.0473837940565089E-3</v>
      </c>
      <c r="O82" s="302">
        <f t="shared" si="44"/>
        <v>4.0213753718157809E-2</v>
      </c>
    </row>
    <row r="83" spans="1:15" s="236" customFormat="1" x14ac:dyDescent="0.2">
      <c r="A83" s="237" t="str">
        <f>name!E$10</f>
        <v>Sales and customer service occupations</v>
      </c>
      <c r="B83" s="302">
        <v>0.12316675475385813</v>
      </c>
      <c r="C83" s="302">
        <v>2.4679531448304429E-2</v>
      </c>
      <c r="D83" s="302">
        <v>3.7044345357865184E-3</v>
      </c>
      <c r="E83" s="302">
        <f t="shared" si="42"/>
        <v>0.15155072073794906</v>
      </c>
      <c r="F83" s="303"/>
      <c r="G83" s="302">
        <v>0.12345278811051756</v>
      </c>
      <c r="H83" s="302">
        <v>2.3870915354011323E-2</v>
      </c>
      <c r="I83" s="302">
        <v>3.6360751641230354E-3</v>
      </c>
      <c r="J83" s="302">
        <f t="shared" si="45"/>
        <v>0.15095977862865192</v>
      </c>
      <c r="K83" s="303"/>
      <c r="L83" s="302">
        <v>0.14775955204469687</v>
      </c>
      <c r="M83" s="302">
        <v>3.7853609093604544E-2</v>
      </c>
      <c r="N83" s="302">
        <v>3.7499076495804726E-3</v>
      </c>
      <c r="O83" s="302">
        <f t="shared" si="44"/>
        <v>0.18936306878788189</v>
      </c>
    </row>
    <row r="84" spans="1:15" s="236" customFormat="1" x14ac:dyDescent="0.2">
      <c r="A84" s="237" t="str">
        <f>name!E$11</f>
        <v>Process, plant and machine operatives</v>
      </c>
      <c r="B84" s="302">
        <v>0.50748088404975766</v>
      </c>
      <c r="C84" s="302">
        <v>5.4552548765990111E-2</v>
      </c>
      <c r="D84" s="302">
        <v>1.0654346527976892E-2</v>
      </c>
      <c r="E84" s="302">
        <f t="shared" si="42"/>
        <v>0.57268777934372472</v>
      </c>
      <c r="F84" s="303"/>
      <c r="G84" s="302">
        <v>0.36805662459556637</v>
      </c>
      <c r="H84" s="302">
        <v>4.3645953792935545E-2</v>
      </c>
      <c r="I84" s="302">
        <v>1.6936177968665006E-2</v>
      </c>
      <c r="J84" s="302">
        <f t="shared" si="45"/>
        <v>0.42863875635716697</v>
      </c>
      <c r="K84" s="303"/>
      <c r="L84" s="302">
        <v>0.37788885979855702</v>
      </c>
      <c r="M84" s="302">
        <v>4.8632792647212958E-2</v>
      </c>
      <c r="N84" s="302">
        <v>2.9901967824046808E-2</v>
      </c>
      <c r="O84" s="302">
        <f t="shared" si="44"/>
        <v>0.45642362026981681</v>
      </c>
    </row>
    <row r="85" spans="1:15" s="236" customFormat="1" x14ac:dyDescent="0.2">
      <c r="A85" s="237" t="str">
        <f>name!E$12</f>
        <v>Elementary occupations</v>
      </c>
      <c r="B85" s="302">
        <v>0.19726681169307744</v>
      </c>
      <c r="C85" s="302">
        <v>4.1612750845339844E-2</v>
      </c>
      <c r="D85" s="302">
        <v>6.0197263552586189E-3</v>
      </c>
      <c r="E85" s="302">
        <f t="shared" si="42"/>
        <v>0.24489928889367593</v>
      </c>
      <c r="F85" s="303"/>
      <c r="G85" s="302">
        <v>0.13686614934453806</v>
      </c>
      <c r="H85" s="302">
        <v>2.9978039214391964E-2</v>
      </c>
      <c r="I85" s="302">
        <v>6.9645639490045139E-3</v>
      </c>
      <c r="J85" s="302">
        <f t="shared" si="45"/>
        <v>0.17380875250793454</v>
      </c>
      <c r="K85" s="303"/>
      <c r="L85" s="302">
        <v>9.9219539229358028E-2</v>
      </c>
      <c r="M85" s="302">
        <v>2.5473852704499395E-2</v>
      </c>
      <c r="N85" s="302">
        <v>7.4343001746932204E-3</v>
      </c>
      <c r="O85" s="302">
        <f t="shared" si="44"/>
        <v>0.13212769210855063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4.5091895904908474</v>
      </c>
      <c r="C87" s="311">
        <f t="shared" ref="C87:E87" si="46">SUM(C77:C85)</f>
        <v>0.33373978848065039</v>
      </c>
      <c r="D87" s="311">
        <f t="shared" si="46"/>
        <v>0.14407062102850793</v>
      </c>
      <c r="E87" s="311">
        <f t="shared" si="46"/>
        <v>4.9870000000000063</v>
      </c>
      <c r="F87" s="311"/>
      <c r="G87" s="311">
        <f t="shared" ref="G87:J87" si="47">SUM(G77:G85)</f>
        <v>4.6965690018552211</v>
      </c>
      <c r="H87" s="311">
        <f t="shared" si="47"/>
        <v>0.33716732796488347</v>
      </c>
      <c r="I87" s="311">
        <f t="shared" si="47"/>
        <v>0.14826367017989578</v>
      </c>
      <c r="J87" s="311">
        <f t="shared" si="47"/>
        <v>5.1819999999999986</v>
      </c>
      <c r="K87" s="311"/>
      <c r="L87" s="311">
        <f t="shared" ref="L87:O87" si="48">SUM(L77:L85)</f>
        <v>4.9456033106534187</v>
      </c>
      <c r="M87" s="311">
        <f t="shared" si="48"/>
        <v>0.36733969544368328</v>
      </c>
      <c r="N87" s="311">
        <f t="shared" si="48"/>
        <v>0.16905699390288931</v>
      </c>
      <c r="O87" s="311">
        <f t="shared" si="48"/>
        <v>5.4819999999999922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2.7752448012353401</v>
      </c>
      <c r="C94" s="302">
        <v>0.14561075296641243</v>
      </c>
      <c r="D94" s="302">
        <v>0.4068323971966204</v>
      </c>
      <c r="E94" s="302">
        <f>SUM(B94:D94)</f>
        <v>3.327687951398373</v>
      </c>
      <c r="F94" s="303"/>
      <c r="G94" s="302">
        <v>3.4247407263913461</v>
      </c>
      <c r="H94" s="302">
        <v>0.22250078127801504</v>
      </c>
      <c r="I94" s="302">
        <v>0.39012661267896559</v>
      </c>
      <c r="J94" s="302">
        <f>SUM(G94:I94)</f>
        <v>4.0373681203483267</v>
      </c>
      <c r="K94" s="303"/>
      <c r="L94" s="302">
        <v>3.2808145703757421</v>
      </c>
      <c r="M94" s="302">
        <v>0.23889181179291114</v>
      </c>
      <c r="N94" s="302">
        <v>0.39240879146318475</v>
      </c>
      <c r="O94" s="302">
        <f>SUM(L94:N94)</f>
        <v>3.9121151736318382</v>
      </c>
    </row>
    <row r="95" spans="1:15" s="236" customFormat="1" x14ac:dyDescent="0.2">
      <c r="A95" s="237" t="str">
        <f>name!E$5</f>
        <v>Professional occupations</v>
      </c>
      <c r="B95" s="302">
        <v>5.3220501388173194</v>
      </c>
      <c r="C95" s="302">
        <v>0.15778998126716601</v>
      </c>
      <c r="D95" s="302">
        <v>0.22393331291696006</v>
      </c>
      <c r="E95" s="302">
        <f t="shared" ref="E95:E102" si="49">SUM(B95:D95)</f>
        <v>5.7037734330014462</v>
      </c>
      <c r="F95" s="303"/>
      <c r="G95" s="302">
        <v>7.2040629900647772</v>
      </c>
      <c r="H95" s="302">
        <v>0.22566267367933476</v>
      </c>
      <c r="I95" s="302">
        <v>0.23937356098814705</v>
      </c>
      <c r="J95" s="302">
        <f t="shared" ref="J95:J97" si="50">SUM(G95:I95)</f>
        <v>7.6690992247322587</v>
      </c>
      <c r="K95" s="303"/>
      <c r="L95" s="302">
        <v>7.8733721006011965</v>
      </c>
      <c r="M95" s="302">
        <v>0.23209481731252657</v>
      </c>
      <c r="N95" s="302">
        <v>0.1845686449779626</v>
      </c>
      <c r="O95" s="302">
        <f t="shared" ref="O95:O102" si="51">SUM(L95:N95)</f>
        <v>8.2900355628916866</v>
      </c>
    </row>
    <row r="96" spans="1:15" s="236" customFormat="1" x14ac:dyDescent="0.2">
      <c r="A96" s="237" t="str">
        <f>name!E$6</f>
        <v>Associate professional occupations</v>
      </c>
      <c r="B96" s="302">
        <v>2.9200454015925614</v>
      </c>
      <c r="C96" s="302">
        <v>0.19553062805368199</v>
      </c>
      <c r="D96" s="302">
        <v>0.19134783567200031</v>
      </c>
      <c r="E96" s="302">
        <f t="shared" si="49"/>
        <v>3.306923865318244</v>
      </c>
      <c r="F96" s="303"/>
      <c r="G96" s="302">
        <v>3.8282507232398477</v>
      </c>
      <c r="H96" s="302">
        <v>0.24933169590976473</v>
      </c>
      <c r="I96" s="302">
        <v>0.16029625901643718</v>
      </c>
      <c r="J96" s="302">
        <f t="shared" si="50"/>
        <v>4.2378786781660498</v>
      </c>
      <c r="K96" s="303"/>
      <c r="L96" s="302">
        <v>3.3779270539988304</v>
      </c>
      <c r="M96" s="302">
        <v>0.20608973454732754</v>
      </c>
      <c r="N96" s="302">
        <v>0.15431698255570034</v>
      </c>
      <c r="O96" s="302">
        <f t="shared" si="51"/>
        <v>3.7383337711018583</v>
      </c>
    </row>
    <row r="97" spans="1:15" s="236" customFormat="1" x14ac:dyDescent="0.2">
      <c r="A97" s="237" t="str">
        <f>name!E$7</f>
        <v>Administrative and secretarial occupations</v>
      </c>
      <c r="B97" s="302">
        <v>1.8446343089136941</v>
      </c>
      <c r="C97" s="302">
        <v>0.68941930297002274</v>
      </c>
      <c r="D97" s="302">
        <v>7.1714474694073535E-2</v>
      </c>
      <c r="E97" s="302">
        <f t="shared" si="49"/>
        <v>2.6057680865777901</v>
      </c>
      <c r="F97" s="303"/>
      <c r="G97" s="302">
        <v>2.0880165462832574</v>
      </c>
      <c r="H97" s="302">
        <v>0.57735060847457065</v>
      </c>
      <c r="I97" s="302">
        <v>6.9356730686967211E-2</v>
      </c>
      <c r="J97" s="302">
        <f t="shared" si="50"/>
        <v>2.7347238854447955</v>
      </c>
      <c r="K97" s="303"/>
      <c r="L97" s="302">
        <v>1.696807531642468</v>
      </c>
      <c r="M97" s="302">
        <v>0.46026908981095371</v>
      </c>
      <c r="N97" s="302">
        <v>7.0759388235175497E-2</v>
      </c>
      <c r="O97" s="302">
        <f t="shared" si="51"/>
        <v>2.227836009688597</v>
      </c>
    </row>
    <row r="98" spans="1:15" s="236" customFormat="1" x14ac:dyDescent="0.2">
      <c r="A98" s="237" t="str">
        <f>name!E$8</f>
        <v>Skilled trades occupations</v>
      </c>
      <c r="B98" s="302">
        <v>7.0030675130924864</v>
      </c>
      <c r="C98" s="302">
        <v>0.29621041661681835</v>
      </c>
      <c r="D98" s="302">
        <v>0.92514400765441873</v>
      </c>
      <c r="E98" s="302">
        <f t="shared" si="49"/>
        <v>8.224421937363724</v>
      </c>
      <c r="F98" s="303"/>
      <c r="G98" s="302">
        <v>6.4143588783479863</v>
      </c>
      <c r="H98" s="302">
        <v>0.26672041644776051</v>
      </c>
      <c r="I98" s="302">
        <v>0.75207260248548691</v>
      </c>
      <c r="J98" s="302">
        <f>SUM(G98:I98)</f>
        <v>7.4331518972812329</v>
      </c>
      <c r="K98" s="303"/>
      <c r="L98" s="302">
        <v>5.1560119119625796</v>
      </c>
      <c r="M98" s="302">
        <v>0.30093822689639188</v>
      </c>
      <c r="N98" s="302">
        <v>0.65538941995037547</v>
      </c>
      <c r="O98" s="302">
        <f t="shared" si="51"/>
        <v>6.1123395588093468</v>
      </c>
    </row>
    <row r="99" spans="1:15" s="236" customFormat="1" x14ac:dyDescent="0.2">
      <c r="A99" s="237" t="str">
        <f>name!E$9</f>
        <v>Caring, leisure and other service occupations</v>
      </c>
      <c r="B99" s="302">
        <v>0.27463722536135832</v>
      </c>
      <c r="C99" s="302">
        <v>7.0021319828482947E-2</v>
      </c>
      <c r="D99" s="302">
        <v>6.4488891180660743E-2</v>
      </c>
      <c r="E99" s="302">
        <f t="shared" si="49"/>
        <v>0.40914743637050205</v>
      </c>
      <c r="F99" s="303"/>
      <c r="G99" s="302">
        <v>0.30550046375077239</v>
      </c>
      <c r="H99" s="302">
        <v>6.0250794724024143E-2</v>
      </c>
      <c r="I99" s="302">
        <v>0.15269155599512596</v>
      </c>
      <c r="J99" s="302">
        <f t="shared" ref="J99:J102" si="52">SUM(G99:I99)</f>
        <v>0.51844281446992246</v>
      </c>
      <c r="K99" s="303"/>
      <c r="L99" s="302">
        <v>0.34642434309117803</v>
      </c>
      <c r="M99" s="302">
        <v>4.9399719887746156E-2</v>
      </c>
      <c r="N99" s="302">
        <v>0.13464023050985077</v>
      </c>
      <c r="O99" s="302">
        <f t="shared" si="51"/>
        <v>0.530464293488775</v>
      </c>
    </row>
    <row r="100" spans="1:15" s="236" customFormat="1" x14ac:dyDescent="0.2">
      <c r="A100" s="237" t="str">
        <f>name!E$10</f>
        <v>Sales and customer service occupations</v>
      </c>
      <c r="B100" s="302">
        <v>0.60738985871716944</v>
      </c>
      <c r="C100" s="302">
        <v>0.20292748147291165</v>
      </c>
      <c r="D100" s="302">
        <v>0.11238966286797855</v>
      </c>
      <c r="E100" s="302">
        <f t="shared" si="49"/>
        <v>0.92270700305805964</v>
      </c>
      <c r="F100" s="303"/>
      <c r="G100" s="302">
        <v>0.65024064833150397</v>
      </c>
      <c r="H100" s="302">
        <v>0.18471349563185691</v>
      </c>
      <c r="I100" s="302">
        <v>9.675759730251339E-2</v>
      </c>
      <c r="J100" s="302">
        <f t="shared" si="52"/>
        <v>0.9317117412658743</v>
      </c>
      <c r="K100" s="303"/>
      <c r="L100" s="302">
        <v>0.65869803844114616</v>
      </c>
      <c r="M100" s="302">
        <v>0.18993619417086161</v>
      </c>
      <c r="N100" s="302">
        <v>8.1193968458032964E-2</v>
      </c>
      <c r="O100" s="302">
        <f t="shared" si="51"/>
        <v>0.92982820107004072</v>
      </c>
    </row>
    <row r="101" spans="1:15" s="236" customFormat="1" x14ac:dyDescent="0.2">
      <c r="A101" s="237" t="str">
        <f>name!E$11</f>
        <v>Process, plant and machine operatives</v>
      </c>
      <c r="B101" s="302">
        <v>5.0158536735465278</v>
      </c>
      <c r="C101" s="302">
        <v>0.43670924254383015</v>
      </c>
      <c r="D101" s="302">
        <v>0.29305802204361919</v>
      </c>
      <c r="E101" s="302">
        <f t="shared" si="49"/>
        <v>5.7456209381339765</v>
      </c>
      <c r="F101" s="303"/>
      <c r="G101" s="302">
        <v>4.4342999931415985</v>
      </c>
      <c r="H101" s="302">
        <v>0.39484364764367058</v>
      </c>
      <c r="I101" s="302">
        <v>0.27128437508733705</v>
      </c>
      <c r="J101" s="302">
        <f t="shared" si="52"/>
        <v>5.1004280158726063</v>
      </c>
      <c r="K101" s="303"/>
      <c r="L101" s="302">
        <v>4.2422944690156319</v>
      </c>
      <c r="M101" s="302">
        <v>0.49465633070549414</v>
      </c>
      <c r="N101" s="302">
        <v>0.29596441035557852</v>
      </c>
      <c r="O101" s="302">
        <f t="shared" si="51"/>
        <v>5.0329152100767045</v>
      </c>
    </row>
    <row r="102" spans="1:15" s="236" customFormat="1" x14ac:dyDescent="0.2">
      <c r="A102" s="237" t="str">
        <f>name!E$12</f>
        <v>Elementary occupations</v>
      </c>
      <c r="B102" s="302">
        <v>1.194748015954167</v>
      </c>
      <c r="C102" s="302">
        <v>0.33473595940958256</v>
      </c>
      <c r="D102" s="302">
        <v>0.28646537341413308</v>
      </c>
      <c r="E102" s="302">
        <f t="shared" si="49"/>
        <v>1.8159493487778828</v>
      </c>
      <c r="F102" s="303"/>
      <c r="G102" s="302">
        <v>1.0065410691719376</v>
      </c>
      <c r="H102" s="302">
        <v>0.30225125178341344</v>
      </c>
      <c r="I102" s="302">
        <v>0.30540330146360295</v>
      </c>
      <c r="J102" s="302">
        <f t="shared" si="52"/>
        <v>1.6141956224189542</v>
      </c>
      <c r="K102" s="303"/>
      <c r="L102" s="302">
        <v>0.59505966079016659</v>
      </c>
      <c r="M102" s="302">
        <v>0.21265800010495223</v>
      </c>
      <c r="N102" s="302">
        <v>0.33941455834600037</v>
      </c>
      <c r="O102" s="302">
        <f t="shared" si="51"/>
        <v>1.1471322192411193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26.957670937230628</v>
      </c>
      <c r="C104" s="311">
        <f t="shared" ref="C104:E104" si="53">SUM(C94:C102)</f>
        <v>2.5289550851289087</v>
      </c>
      <c r="D104" s="311">
        <f t="shared" si="53"/>
        <v>2.5753739776404645</v>
      </c>
      <c r="E104" s="311">
        <f t="shared" si="53"/>
        <v>32.062000000000005</v>
      </c>
      <c r="F104" s="311"/>
      <c r="G104" s="311">
        <f t="shared" ref="G104:J104" si="54">SUM(G94:G102)</f>
        <v>29.356012038723023</v>
      </c>
      <c r="H104" s="311">
        <f t="shared" si="54"/>
        <v>2.4836253655724105</v>
      </c>
      <c r="I104" s="311">
        <f t="shared" si="54"/>
        <v>2.4373625957045832</v>
      </c>
      <c r="J104" s="311">
        <f t="shared" si="54"/>
        <v>34.277000000000022</v>
      </c>
      <c r="K104" s="311"/>
      <c r="L104" s="311">
        <f t="shared" ref="L104:O104" si="55">SUM(L94:L102)</f>
        <v>27.227409679918939</v>
      </c>
      <c r="M104" s="311">
        <f t="shared" si="55"/>
        <v>2.3849339252291646</v>
      </c>
      <c r="N104" s="311">
        <f t="shared" si="55"/>
        <v>2.3086563948518615</v>
      </c>
      <c r="O104" s="311">
        <f t="shared" si="55"/>
        <v>31.920999999999967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0.18799727953489276</v>
      </c>
      <c r="C111" s="302">
        <v>7.2792351629102341E-3</v>
      </c>
      <c r="D111" s="302">
        <v>2.8646148045984803E-2</v>
      </c>
      <c r="E111" s="302">
        <f>SUM(B111:D111)</f>
        <v>0.2239226627437878</v>
      </c>
      <c r="F111" s="303"/>
      <c r="G111" s="302">
        <v>0.1904598969913941</v>
      </c>
      <c r="H111" s="302">
        <v>1.0121361400268671E-2</v>
      </c>
      <c r="I111" s="302">
        <v>0</v>
      </c>
      <c r="J111" s="302">
        <f>SUM(G111:I111)</f>
        <v>0.20058125839166277</v>
      </c>
      <c r="K111" s="303"/>
      <c r="L111" s="302">
        <v>0.1931848909571805</v>
      </c>
      <c r="M111" s="302">
        <v>1.1783994725771749E-2</v>
      </c>
      <c r="N111" s="302">
        <v>0</v>
      </c>
      <c r="O111" s="302">
        <f>SUM(L111:N111)</f>
        <v>0.20496888568295224</v>
      </c>
    </row>
    <row r="112" spans="1:15" s="236" customFormat="1" x14ac:dyDescent="0.2">
      <c r="A112" s="237" t="str">
        <f>name!E$5</f>
        <v>Professional occupations</v>
      </c>
      <c r="B112" s="302">
        <v>0.34129263320347969</v>
      </c>
      <c r="C112" s="302">
        <v>9.1421497225487054E-3</v>
      </c>
      <c r="D112" s="302">
        <v>3.6348627071059285E-2</v>
      </c>
      <c r="E112" s="302">
        <f t="shared" ref="E112:E119" si="56">SUM(B112:D112)</f>
        <v>0.38678340999708771</v>
      </c>
      <c r="F112" s="303"/>
      <c r="G112" s="302">
        <v>0.39362525251745845</v>
      </c>
      <c r="H112" s="302">
        <v>1.008868504667455E-2</v>
      </c>
      <c r="I112" s="302">
        <v>0</v>
      </c>
      <c r="J112" s="302">
        <f t="shared" ref="J112:J114" si="57">SUM(G112:I112)</f>
        <v>0.40371393756413299</v>
      </c>
      <c r="K112" s="303"/>
      <c r="L112" s="302">
        <v>0.41737463503224842</v>
      </c>
      <c r="M112" s="302">
        <v>1.0159045149992647E-2</v>
      </c>
      <c r="N112" s="302">
        <v>0</v>
      </c>
      <c r="O112" s="302">
        <f t="shared" ref="O112:O119" si="58">SUM(L112:N112)</f>
        <v>0.42753368018224108</v>
      </c>
    </row>
    <row r="113" spans="1:15" s="236" customFormat="1" x14ac:dyDescent="0.2">
      <c r="A113" s="237" t="str">
        <f>name!E$6</f>
        <v>Associate professional occupations</v>
      </c>
      <c r="B113" s="302">
        <v>0.22538584693098548</v>
      </c>
      <c r="C113" s="302">
        <v>1.0836894684439042E-2</v>
      </c>
      <c r="D113" s="302">
        <v>1.4003761731261017E-2</v>
      </c>
      <c r="E113" s="302">
        <f t="shared" si="56"/>
        <v>0.25022650334668556</v>
      </c>
      <c r="F113" s="303"/>
      <c r="G113" s="302">
        <v>0.25050269755060028</v>
      </c>
      <c r="H113" s="302">
        <v>1.1692746106892426E-2</v>
      </c>
      <c r="I113" s="302">
        <v>0</v>
      </c>
      <c r="J113" s="302">
        <f t="shared" si="57"/>
        <v>0.2621954436574927</v>
      </c>
      <c r="K113" s="303"/>
      <c r="L113" s="302">
        <v>0.20731126561055804</v>
      </c>
      <c r="M113" s="302">
        <v>1.2318184955211258E-2</v>
      </c>
      <c r="N113" s="302">
        <v>0</v>
      </c>
      <c r="O113" s="302">
        <f t="shared" si="58"/>
        <v>0.2196294505657693</v>
      </c>
    </row>
    <row r="114" spans="1:15" s="236" customFormat="1" x14ac:dyDescent="0.2">
      <c r="A114" s="237" t="str">
        <f>name!E$7</f>
        <v>Administrative and secretarial occupations</v>
      </c>
      <c r="B114" s="302">
        <v>0.22987265271427659</v>
      </c>
      <c r="C114" s="302">
        <v>1.8869326758577609E-2</v>
      </c>
      <c r="D114" s="302">
        <v>7.9111689526798132E-3</v>
      </c>
      <c r="E114" s="302">
        <f t="shared" si="56"/>
        <v>0.25665314842553399</v>
      </c>
      <c r="F114" s="303"/>
      <c r="G114" s="302">
        <v>0.19620415696917828</v>
      </c>
      <c r="H114" s="302">
        <v>1.7311088501735915E-2</v>
      </c>
      <c r="I114" s="302">
        <v>0</v>
      </c>
      <c r="J114" s="302">
        <f t="shared" si="57"/>
        <v>0.21351524547091419</v>
      </c>
      <c r="K114" s="303"/>
      <c r="L114" s="302">
        <v>0.14462393661157857</v>
      </c>
      <c r="M114" s="302">
        <v>1.1463387870239882E-2</v>
      </c>
      <c r="N114" s="302">
        <v>0</v>
      </c>
      <c r="O114" s="302">
        <f t="shared" si="58"/>
        <v>0.15608732448181845</v>
      </c>
    </row>
    <row r="115" spans="1:15" s="236" customFormat="1" x14ac:dyDescent="0.2">
      <c r="A115" s="237" t="str">
        <f>name!E$8</f>
        <v>Skilled trades occupations</v>
      </c>
      <c r="B115" s="302">
        <v>0.27790166843280095</v>
      </c>
      <c r="C115" s="302">
        <v>9.8681082214531878E-3</v>
      </c>
      <c r="D115" s="302">
        <v>3.2217834672522726E-2</v>
      </c>
      <c r="E115" s="302">
        <f t="shared" si="56"/>
        <v>0.31998761132677683</v>
      </c>
      <c r="F115" s="303"/>
      <c r="G115" s="302">
        <v>0.20656162663974584</v>
      </c>
      <c r="H115" s="302">
        <v>4.8877065773021214E-3</v>
      </c>
      <c r="I115" s="302">
        <v>0</v>
      </c>
      <c r="J115" s="302">
        <f>SUM(G115:I115)</f>
        <v>0.21144933321704795</v>
      </c>
      <c r="K115" s="303"/>
      <c r="L115" s="302">
        <v>0.14998576919540957</v>
      </c>
      <c r="M115" s="302">
        <v>4.2966575887676793E-3</v>
      </c>
      <c r="N115" s="302">
        <v>0</v>
      </c>
      <c r="O115" s="302">
        <f t="shared" si="58"/>
        <v>0.15428242678417725</v>
      </c>
    </row>
    <row r="116" spans="1:15" s="236" customFormat="1" x14ac:dyDescent="0.2">
      <c r="A116" s="237" t="str">
        <f>name!E$9</f>
        <v>Caring, leisure and other service occupations</v>
      </c>
      <c r="B116" s="302">
        <v>3.0930068733517082E-2</v>
      </c>
      <c r="C116" s="302">
        <v>1.0177389378498115E-2</v>
      </c>
      <c r="D116" s="302">
        <v>9.3425479222286601E-4</v>
      </c>
      <c r="E116" s="302">
        <f t="shared" si="56"/>
        <v>4.2041712904238061E-2</v>
      </c>
      <c r="F116" s="303"/>
      <c r="G116" s="302">
        <v>2.4910615426909678E-2</v>
      </c>
      <c r="H116" s="302">
        <v>7.6488755148181433E-3</v>
      </c>
      <c r="I116" s="302">
        <v>0</v>
      </c>
      <c r="J116" s="302">
        <f t="shared" ref="J116:J119" si="59">SUM(G116:I116)</f>
        <v>3.2559490941727824E-2</v>
      </c>
      <c r="K116" s="303"/>
      <c r="L116" s="302">
        <v>2.5178511403836819E-2</v>
      </c>
      <c r="M116" s="302">
        <v>6.783673282428496E-3</v>
      </c>
      <c r="N116" s="302">
        <v>0</v>
      </c>
      <c r="O116" s="302">
        <f t="shared" si="58"/>
        <v>3.1962184686265313E-2</v>
      </c>
    </row>
    <row r="117" spans="1:15" s="236" customFormat="1" x14ac:dyDescent="0.2">
      <c r="A117" s="237" t="str">
        <f>name!E$10</f>
        <v>Sales and customer service occupations</v>
      </c>
      <c r="B117" s="302">
        <v>0.18553556110748243</v>
      </c>
      <c r="C117" s="302">
        <v>4.7224753889298282E-2</v>
      </c>
      <c r="D117" s="302">
        <v>7.9096112908554287E-3</v>
      </c>
      <c r="E117" s="302">
        <f t="shared" si="56"/>
        <v>0.24066992628763614</v>
      </c>
      <c r="F117" s="303"/>
      <c r="G117" s="302">
        <v>0.15815212235145512</v>
      </c>
      <c r="H117" s="302">
        <v>4.386038911433137E-2</v>
      </c>
      <c r="I117" s="302">
        <v>0</v>
      </c>
      <c r="J117" s="302">
        <f t="shared" si="59"/>
        <v>0.2020125114657865</v>
      </c>
      <c r="K117" s="303"/>
      <c r="L117" s="302">
        <v>0.18869701285024662</v>
      </c>
      <c r="M117" s="302">
        <v>4.7122681034992522E-2</v>
      </c>
      <c r="N117" s="302">
        <v>0</v>
      </c>
      <c r="O117" s="302">
        <f t="shared" si="58"/>
        <v>0.23581969388523916</v>
      </c>
    </row>
    <row r="118" spans="1:15" s="236" customFormat="1" x14ac:dyDescent="0.2">
      <c r="A118" s="237" t="str">
        <f>name!E$11</f>
        <v>Process, plant and machine operatives</v>
      </c>
      <c r="B118" s="302">
        <v>5.3397046264680663E-2</v>
      </c>
      <c r="C118" s="302">
        <v>3.8021701371679572E-3</v>
      </c>
      <c r="D118" s="302">
        <v>1.1277408266304096E-2</v>
      </c>
      <c r="E118" s="302">
        <f t="shared" si="56"/>
        <v>6.8476624668152714E-2</v>
      </c>
      <c r="F118" s="303"/>
      <c r="G118" s="302">
        <v>4.0023611943025048E-2</v>
      </c>
      <c r="H118" s="302">
        <v>2.6545600487210262E-3</v>
      </c>
      <c r="I118" s="302">
        <v>0</v>
      </c>
      <c r="J118" s="302">
        <f t="shared" si="59"/>
        <v>4.2678171991746075E-2</v>
      </c>
      <c r="K118" s="303"/>
      <c r="L118" s="302">
        <v>3.829439674446098E-2</v>
      </c>
      <c r="M118" s="302">
        <v>3.8989271628178876E-3</v>
      </c>
      <c r="N118" s="302">
        <v>0</v>
      </c>
      <c r="O118" s="302">
        <f t="shared" si="58"/>
        <v>4.2193323907278868E-2</v>
      </c>
    </row>
    <row r="119" spans="1:15" s="236" customFormat="1" x14ac:dyDescent="0.2">
      <c r="A119" s="237" t="str">
        <f>name!E$12</f>
        <v>Elementary occupations</v>
      </c>
      <c r="B119" s="302">
        <v>3.2361236836945313E-2</v>
      </c>
      <c r="C119" s="302">
        <v>1.994871703569109E-2</v>
      </c>
      <c r="D119" s="302">
        <v>3.9284464274623359E-3</v>
      </c>
      <c r="E119" s="302">
        <f t="shared" si="56"/>
        <v>5.6238400300098738E-2</v>
      </c>
      <c r="F119" s="303"/>
      <c r="G119" s="302">
        <v>2.4311539319926176E-2</v>
      </c>
      <c r="H119" s="302">
        <v>1.3983067979564383E-2</v>
      </c>
      <c r="I119" s="302">
        <v>0</v>
      </c>
      <c r="J119" s="302">
        <f t="shared" si="59"/>
        <v>3.8294607299490559E-2</v>
      </c>
      <c r="K119" s="303"/>
      <c r="L119" s="302">
        <v>1.3919118017424658E-2</v>
      </c>
      <c r="M119" s="302">
        <v>7.6039118068348425E-3</v>
      </c>
      <c r="N119" s="302">
        <v>0</v>
      </c>
      <c r="O119" s="302">
        <f t="shared" si="58"/>
        <v>2.15230298242595E-2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1.564673993759061</v>
      </c>
      <c r="C121" s="311">
        <f t="shared" ref="C121:E121" si="60">SUM(C111:C119)</f>
        <v>0.13714874499058421</v>
      </c>
      <c r="D121" s="311">
        <f t="shared" si="60"/>
        <v>0.14317726125035241</v>
      </c>
      <c r="E121" s="311">
        <f t="shared" si="60"/>
        <v>1.8449999999999973</v>
      </c>
      <c r="F121" s="311"/>
      <c r="G121" s="311">
        <f t="shared" ref="G121:J121" si="61">SUM(G111:G119)</f>
        <v>1.484751519709693</v>
      </c>
      <c r="H121" s="311">
        <f t="shared" si="61"/>
        <v>0.1222484802903086</v>
      </c>
      <c r="I121" s="311">
        <f t="shared" si="61"/>
        <v>0</v>
      </c>
      <c r="J121" s="311">
        <f t="shared" si="61"/>
        <v>1.6070000000000015</v>
      </c>
      <c r="K121" s="311"/>
      <c r="L121" s="311">
        <f t="shared" ref="L121:O121" si="62">SUM(L111:L119)</f>
        <v>1.378569536422944</v>
      </c>
      <c r="M121" s="311">
        <f t="shared" si="62"/>
        <v>0.11543046357705697</v>
      </c>
      <c r="N121" s="311">
        <f t="shared" si="62"/>
        <v>0</v>
      </c>
      <c r="O121" s="311">
        <f t="shared" si="62"/>
        <v>1.4940000000000009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0.25761997134148179</v>
      </c>
      <c r="C128" s="302">
        <v>2.4183599229214401E-2</v>
      </c>
      <c r="D128" s="302">
        <v>2.434382453065833E-2</v>
      </c>
      <c r="E128" s="302">
        <f>SUM(B128:D128)</f>
        <v>0.30614739510135452</v>
      </c>
      <c r="F128" s="303"/>
      <c r="G128" s="302">
        <v>0.34237477173994663</v>
      </c>
      <c r="H128" s="302">
        <v>1.3795830706906093E-2</v>
      </c>
      <c r="I128" s="302">
        <v>3.1522722465661714E-2</v>
      </c>
      <c r="J128" s="302">
        <f>SUM(G128:I128)</f>
        <v>0.38769332491251446</v>
      </c>
      <c r="K128" s="303"/>
      <c r="L128" s="302">
        <v>0.37186666739742791</v>
      </c>
      <c r="M128" s="302">
        <v>8.8550792155709986E-3</v>
      </c>
      <c r="N128" s="302">
        <v>3.3720043733360357E-2</v>
      </c>
      <c r="O128" s="302">
        <f>SUM(L128:N128)</f>
        <v>0.41444179034635925</v>
      </c>
    </row>
    <row r="129" spans="1:15" s="236" customFormat="1" x14ac:dyDescent="0.2">
      <c r="A129" s="237" t="str">
        <f>name!E$5</f>
        <v>Professional occupations</v>
      </c>
      <c r="B129" s="302">
        <v>0.25522862691163428</v>
      </c>
      <c r="C129" s="302">
        <v>2.7986942165429546E-2</v>
      </c>
      <c r="D129" s="302">
        <v>8.6108372878445916E-3</v>
      </c>
      <c r="E129" s="302">
        <f t="shared" ref="E129:E136" si="63">SUM(B129:D129)</f>
        <v>0.29182640636490842</v>
      </c>
      <c r="F129" s="303"/>
      <c r="G129" s="302">
        <v>0.37577061318341343</v>
      </c>
      <c r="H129" s="302">
        <v>2.176611111217765E-2</v>
      </c>
      <c r="I129" s="302">
        <v>1.1477989653811605E-2</v>
      </c>
      <c r="J129" s="302">
        <f t="shared" ref="J129:J131" si="64">SUM(G129:I129)</f>
        <v>0.40901471394940264</v>
      </c>
      <c r="K129" s="303"/>
      <c r="L129" s="302">
        <v>0.43649137431968893</v>
      </c>
      <c r="M129" s="302">
        <v>2.4705206483932169E-2</v>
      </c>
      <c r="N129" s="302">
        <v>1.0877428505578549E-2</v>
      </c>
      <c r="O129" s="302">
        <f t="shared" ref="O129:O136" si="65">SUM(L129:N129)</f>
        <v>0.47207400930919963</v>
      </c>
    </row>
    <row r="130" spans="1:15" s="236" customFormat="1" x14ac:dyDescent="0.2">
      <c r="A130" s="237" t="str">
        <f>name!E$6</f>
        <v>Associate professional occupations</v>
      </c>
      <c r="B130" s="302">
        <v>0.27588209900261129</v>
      </c>
      <c r="C130" s="302">
        <v>7.2513269300279487E-2</v>
      </c>
      <c r="D130" s="302">
        <v>5.6661818324997672E-3</v>
      </c>
      <c r="E130" s="302">
        <f t="shared" si="63"/>
        <v>0.35406155013539053</v>
      </c>
      <c r="F130" s="303"/>
      <c r="G130" s="302">
        <v>0.38163245950588759</v>
      </c>
      <c r="H130" s="302">
        <v>5.1696306299178388E-2</v>
      </c>
      <c r="I130" s="302">
        <v>7.9898688541183756E-3</v>
      </c>
      <c r="J130" s="302">
        <f t="shared" si="64"/>
        <v>0.44131863465918436</v>
      </c>
      <c r="K130" s="303"/>
      <c r="L130" s="302">
        <v>0.45630810609819922</v>
      </c>
      <c r="M130" s="302">
        <v>7.2625010663747602E-2</v>
      </c>
      <c r="N130" s="302">
        <v>8.5370915771318719E-3</v>
      </c>
      <c r="O130" s="302">
        <f t="shared" si="65"/>
        <v>0.53747020833907877</v>
      </c>
    </row>
    <row r="131" spans="1:15" s="236" customFormat="1" x14ac:dyDescent="0.2">
      <c r="A131" s="237" t="str">
        <f>name!E$7</f>
        <v>Administrative and secretarial occupations</v>
      </c>
      <c r="B131" s="302">
        <v>0.34316567695373373</v>
      </c>
      <c r="C131" s="302">
        <v>0.14764125550396887</v>
      </c>
      <c r="D131" s="302">
        <v>1.0783909176902032E-3</v>
      </c>
      <c r="E131" s="302">
        <f t="shared" si="63"/>
        <v>0.49188532337539276</v>
      </c>
      <c r="F131" s="303"/>
      <c r="G131" s="302">
        <v>0.36110771369746458</v>
      </c>
      <c r="H131" s="302">
        <v>9.1178516254940542E-2</v>
      </c>
      <c r="I131" s="302">
        <v>1.8472116100504332E-3</v>
      </c>
      <c r="J131" s="302">
        <f t="shared" si="64"/>
        <v>0.45413344156245555</v>
      </c>
      <c r="K131" s="303"/>
      <c r="L131" s="302">
        <v>0.3185681556727335</v>
      </c>
      <c r="M131" s="302">
        <v>8.0320208401074261E-2</v>
      </c>
      <c r="N131" s="302">
        <v>2.2127537843589359E-3</v>
      </c>
      <c r="O131" s="302">
        <f t="shared" si="65"/>
        <v>0.40110111785816671</v>
      </c>
    </row>
    <row r="132" spans="1:15" s="236" customFormat="1" x14ac:dyDescent="0.2">
      <c r="A132" s="237" t="str">
        <f>name!E$8</f>
        <v>Skilled trades occupations</v>
      </c>
      <c r="B132" s="302">
        <v>0.21286171652749897</v>
      </c>
      <c r="C132" s="302">
        <v>7.8565011105394461E-2</v>
      </c>
      <c r="D132" s="302">
        <v>6.8987710211000267E-2</v>
      </c>
      <c r="E132" s="302">
        <f t="shared" si="63"/>
        <v>0.36041443784389371</v>
      </c>
      <c r="F132" s="303"/>
      <c r="G132" s="302">
        <v>0.21862261130754881</v>
      </c>
      <c r="H132" s="302">
        <v>1.2329885202309609E-2</v>
      </c>
      <c r="I132" s="302">
        <v>6.5222395150719328E-2</v>
      </c>
      <c r="J132" s="302">
        <f>SUM(G132:I132)</f>
        <v>0.29617489166057775</v>
      </c>
      <c r="K132" s="303"/>
      <c r="L132" s="302">
        <v>0.20964066509348867</v>
      </c>
      <c r="M132" s="302">
        <v>4.4268035399419661E-3</v>
      </c>
      <c r="N132" s="302">
        <v>5.6139609514872887E-2</v>
      </c>
      <c r="O132" s="302">
        <f t="shared" si="65"/>
        <v>0.27020707814830353</v>
      </c>
    </row>
    <row r="133" spans="1:15" s="236" customFormat="1" x14ac:dyDescent="0.2">
      <c r="A133" s="237" t="str">
        <f>name!E$9</f>
        <v>Caring, leisure and other service occupations</v>
      </c>
      <c r="B133" s="302">
        <v>7.6104343022136672E-2</v>
      </c>
      <c r="C133" s="302">
        <v>2.102736188068002E-2</v>
      </c>
      <c r="D133" s="302">
        <v>8.418882752070807E-4</v>
      </c>
      <c r="E133" s="302">
        <f t="shared" si="63"/>
        <v>9.7973593178023774E-2</v>
      </c>
      <c r="F133" s="303"/>
      <c r="G133" s="302">
        <v>9.4018334434245593E-2</v>
      </c>
      <c r="H133" s="302">
        <v>9.5490536452121563E-3</v>
      </c>
      <c r="I133" s="302">
        <v>1.4526812047114801E-3</v>
      </c>
      <c r="J133" s="302">
        <f t="shared" ref="J133:J136" si="66">SUM(G133:I133)</f>
        <v>0.10502006928416924</v>
      </c>
      <c r="K133" s="303"/>
      <c r="L133" s="302">
        <v>0.11815141755681761</v>
      </c>
      <c r="M133" s="302">
        <v>1.5604772468511774E-2</v>
      </c>
      <c r="N133" s="302">
        <v>1.9157468336833663E-3</v>
      </c>
      <c r="O133" s="302">
        <f t="shared" si="65"/>
        <v>0.13567193685901277</v>
      </c>
    </row>
    <row r="134" spans="1:15" s="236" customFormat="1" x14ac:dyDescent="0.2">
      <c r="A134" s="237" t="str">
        <f>name!E$10</f>
        <v>Sales and customer service occupations</v>
      </c>
      <c r="B134" s="302">
        <v>9.9959376715468021E-2</v>
      </c>
      <c r="C134" s="302">
        <v>6.0056121604530416E-2</v>
      </c>
      <c r="D134" s="302">
        <v>5.0681437730138584E-3</v>
      </c>
      <c r="E134" s="302">
        <f t="shared" si="63"/>
        <v>0.16508364209301229</v>
      </c>
      <c r="F134" s="303"/>
      <c r="G134" s="302">
        <v>0.10264444382567973</v>
      </c>
      <c r="H134" s="302">
        <v>2.2850197790978941E-2</v>
      </c>
      <c r="I134" s="302">
        <v>5.173901557433051E-3</v>
      </c>
      <c r="J134" s="302">
        <f t="shared" si="66"/>
        <v>0.13066854317409174</v>
      </c>
      <c r="K134" s="303"/>
      <c r="L134" s="302">
        <v>0.12653577257408616</v>
      </c>
      <c r="M134" s="302">
        <v>3.9154336654726646E-2</v>
      </c>
      <c r="N134" s="302">
        <v>4.3019698532143344E-3</v>
      </c>
      <c r="O134" s="302">
        <f t="shared" si="65"/>
        <v>0.16999207908202713</v>
      </c>
    </row>
    <row r="135" spans="1:15" s="236" customFormat="1" x14ac:dyDescent="0.2">
      <c r="A135" s="237" t="str">
        <f>name!E$11</f>
        <v>Process, plant and machine operatives</v>
      </c>
      <c r="B135" s="302">
        <v>0.88699047262124964</v>
      </c>
      <c r="C135" s="302">
        <v>5.1706974022883545E-2</v>
      </c>
      <c r="D135" s="302">
        <v>1.0685908096873437E-2</v>
      </c>
      <c r="E135" s="302">
        <f t="shared" si="63"/>
        <v>0.94938335474100655</v>
      </c>
      <c r="F135" s="303"/>
      <c r="G135" s="302">
        <v>0.94517352131820664</v>
      </c>
      <c r="H135" s="302">
        <v>1.5956564598918029E-2</v>
      </c>
      <c r="I135" s="302">
        <v>1.5836245531352707E-2</v>
      </c>
      <c r="J135" s="302">
        <f t="shared" si="66"/>
        <v>0.97696633144847733</v>
      </c>
      <c r="K135" s="303"/>
      <c r="L135" s="302">
        <v>1.076647555910407</v>
      </c>
      <c r="M135" s="302">
        <v>3.5182893723187322E-3</v>
      </c>
      <c r="N135" s="302">
        <v>1.2788192589116674E-2</v>
      </c>
      <c r="O135" s="302">
        <f t="shared" si="65"/>
        <v>1.0929540378718423</v>
      </c>
    </row>
    <row r="136" spans="1:15" s="236" customFormat="1" x14ac:dyDescent="0.2">
      <c r="A136" s="237" t="str">
        <f>name!E$12</f>
        <v>Elementary occupations</v>
      </c>
      <c r="B136" s="302">
        <v>0.77739410045630353</v>
      </c>
      <c r="C136" s="302">
        <v>0.14010681529554064</v>
      </c>
      <c r="D136" s="302">
        <v>6.7233814151694679E-3</v>
      </c>
      <c r="E136" s="302">
        <f t="shared" si="63"/>
        <v>0.9242242971670136</v>
      </c>
      <c r="F136" s="303"/>
      <c r="G136" s="302">
        <v>0.85919882201353581</v>
      </c>
      <c r="H136" s="302">
        <v>6.4201514444756275E-2</v>
      </c>
      <c r="I136" s="302">
        <v>8.6097128908429049E-3</v>
      </c>
      <c r="J136" s="302">
        <f t="shared" si="66"/>
        <v>0.93201004934913501</v>
      </c>
      <c r="K136" s="303"/>
      <c r="L136" s="302">
        <v>0.81213794095063985</v>
      </c>
      <c r="M136" s="302">
        <v>8.1771032261681059E-2</v>
      </c>
      <c r="N136" s="302">
        <v>1.0178768973687269E-2</v>
      </c>
      <c r="O136" s="302">
        <f t="shared" si="65"/>
        <v>0.90408774218600818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3.185206383552118</v>
      </c>
      <c r="C138" s="311">
        <f t="shared" ref="C138:E138" si="67">SUM(C128:C136)</f>
        <v>0.62378735010792141</v>
      </c>
      <c r="D138" s="311">
        <f t="shared" si="67"/>
        <v>0.13200626633995699</v>
      </c>
      <c r="E138" s="311">
        <f t="shared" si="67"/>
        <v>3.9409999999999963</v>
      </c>
      <c r="F138" s="311"/>
      <c r="G138" s="311">
        <f t="shared" ref="G138:J138" si="68">SUM(G128:G136)</f>
        <v>3.6805432910259288</v>
      </c>
      <c r="H138" s="311">
        <f t="shared" si="68"/>
        <v>0.30332398005537764</v>
      </c>
      <c r="I138" s="311">
        <f t="shared" si="68"/>
        <v>0.14913272891870161</v>
      </c>
      <c r="J138" s="311">
        <f t="shared" si="68"/>
        <v>4.133000000000008</v>
      </c>
      <c r="K138" s="311"/>
      <c r="L138" s="311">
        <f t="shared" ref="L138:O138" si="69">SUM(L128:L136)</f>
        <v>3.9263476555734891</v>
      </c>
      <c r="M138" s="311">
        <f t="shared" si="69"/>
        <v>0.33098073906150521</v>
      </c>
      <c r="N138" s="311">
        <f t="shared" si="69"/>
        <v>0.14067160536500425</v>
      </c>
      <c r="O138" s="311">
        <f t="shared" si="69"/>
        <v>4.3979999999999988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2.0826151085778486</v>
      </c>
      <c r="C145" s="302">
        <v>0.17824670675158535</v>
      </c>
      <c r="D145" s="302">
        <v>0.40836375693968824</v>
      </c>
      <c r="E145" s="302">
        <f>SUM(B145:D145)</f>
        <v>2.6692255722691223</v>
      </c>
      <c r="F145" s="303"/>
      <c r="G145" s="302">
        <v>2.6895626317514396</v>
      </c>
      <c r="H145" s="302">
        <v>0.39215479804092679</v>
      </c>
      <c r="I145" s="302">
        <v>0.81090024827289664</v>
      </c>
      <c r="J145" s="302">
        <f>SUM(G145:I145)</f>
        <v>3.892617678065263</v>
      </c>
      <c r="K145" s="303"/>
      <c r="L145" s="302">
        <v>2.7906518217462541</v>
      </c>
      <c r="M145" s="302">
        <v>0.42594779943334043</v>
      </c>
      <c r="N145" s="302">
        <v>0.80821218009803242</v>
      </c>
      <c r="O145" s="302">
        <f>SUM(L145:N145)</f>
        <v>4.0248118012776271</v>
      </c>
    </row>
    <row r="146" spans="1:15" s="236" customFormat="1" x14ac:dyDescent="0.2">
      <c r="A146" s="237" t="str">
        <f>name!E$5</f>
        <v>Professional occupations</v>
      </c>
      <c r="B146" s="302">
        <v>2.296896531836496</v>
      </c>
      <c r="C146" s="302">
        <v>0.10676363729891356</v>
      </c>
      <c r="D146" s="302">
        <v>0.17737868157069928</v>
      </c>
      <c r="E146" s="302">
        <f t="shared" ref="E146:E153" si="70">SUM(B146:D146)</f>
        <v>2.5810388507061091</v>
      </c>
      <c r="F146" s="303"/>
      <c r="G146" s="302">
        <v>3.3242254756322462</v>
      </c>
      <c r="H146" s="302">
        <v>0.21104391980283554</v>
      </c>
      <c r="I146" s="302">
        <v>0.3016343789423912</v>
      </c>
      <c r="J146" s="302">
        <f t="shared" ref="J146:J148" si="71">SUM(G146:I146)</f>
        <v>3.8369037743774728</v>
      </c>
      <c r="K146" s="303"/>
      <c r="L146" s="302">
        <v>4.0586892852636174</v>
      </c>
      <c r="M146" s="302">
        <v>0.23412825585571806</v>
      </c>
      <c r="N146" s="302">
        <v>0.2228033848970718</v>
      </c>
      <c r="O146" s="302">
        <f t="shared" ref="O146:O153" si="72">SUM(L146:N146)</f>
        <v>4.5156209260164069</v>
      </c>
    </row>
    <row r="147" spans="1:15" s="236" customFormat="1" x14ac:dyDescent="0.2">
      <c r="A147" s="237" t="str">
        <f>name!E$6</f>
        <v>Associate professional occupations</v>
      </c>
      <c r="B147" s="302">
        <v>1.6335409604859064</v>
      </c>
      <c r="C147" s="302">
        <v>0.14971520786041617</v>
      </c>
      <c r="D147" s="302">
        <v>9.7405169711793776E-2</v>
      </c>
      <c r="E147" s="302">
        <f t="shared" si="70"/>
        <v>1.8806613380581163</v>
      </c>
      <c r="F147" s="303"/>
      <c r="G147" s="302">
        <v>2.2350126790300493</v>
      </c>
      <c r="H147" s="302">
        <v>0.25583027762972743</v>
      </c>
      <c r="I147" s="302">
        <v>0.1498010443257064</v>
      </c>
      <c r="J147" s="302">
        <f t="shared" si="71"/>
        <v>2.6406440009854832</v>
      </c>
      <c r="K147" s="303"/>
      <c r="L147" s="302">
        <v>2.2157270169751877</v>
      </c>
      <c r="M147" s="302">
        <v>0.23191108171905761</v>
      </c>
      <c r="N147" s="302">
        <v>0.135164506165148</v>
      </c>
      <c r="O147" s="302">
        <f t="shared" si="72"/>
        <v>2.5828026048593933</v>
      </c>
    </row>
    <row r="148" spans="1:15" s="236" customFormat="1" x14ac:dyDescent="0.2">
      <c r="A148" s="237" t="str">
        <f>name!E$7</f>
        <v>Administrative and secretarial occupations</v>
      </c>
      <c r="B148" s="302">
        <v>1.0865942214658257</v>
      </c>
      <c r="C148" s="302">
        <v>0.87871389461399074</v>
      </c>
      <c r="D148" s="302">
        <v>0.10452767567257112</v>
      </c>
      <c r="E148" s="302">
        <f t="shared" si="70"/>
        <v>2.0698357917523875</v>
      </c>
      <c r="F148" s="303"/>
      <c r="G148" s="302">
        <v>1.2073561287841814</v>
      </c>
      <c r="H148" s="302">
        <v>0.97704718446368199</v>
      </c>
      <c r="I148" s="302">
        <v>0.12283967105772763</v>
      </c>
      <c r="J148" s="302">
        <f t="shared" si="71"/>
        <v>2.3072429843055908</v>
      </c>
      <c r="K148" s="303"/>
      <c r="L148" s="302">
        <v>0.79528698911662199</v>
      </c>
      <c r="M148" s="302">
        <v>0.96870149933155858</v>
      </c>
      <c r="N148" s="302">
        <v>9.4252186556278414E-2</v>
      </c>
      <c r="O148" s="302">
        <f t="shared" si="72"/>
        <v>1.8582406750044589</v>
      </c>
    </row>
    <row r="149" spans="1:15" s="236" customFormat="1" x14ac:dyDescent="0.2">
      <c r="A149" s="237" t="str">
        <f>name!E$8</f>
        <v>Skilled trades occupations</v>
      </c>
      <c r="B149" s="302">
        <v>8.029225695013638</v>
      </c>
      <c r="C149" s="302">
        <v>0.33486087320380703</v>
      </c>
      <c r="D149" s="302">
        <v>7.5054653855576028</v>
      </c>
      <c r="E149" s="302">
        <f t="shared" si="70"/>
        <v>15.869551953775048</v>
      </c>
      <c r="F149" s="303"/>
      <c r="G149" s="302">
        <v>7.1794979745171226</v>
      </c>
      <c r="H149" s="302">
        <v>0.35019089713142526</v>
      </c>
      <c r="I149" s="302">
        <v>8.3751880447243181</v>
      </c>
      <c r="J149" s="302">
        <f>SUM(G149:I149)</f>
        <v>15.904876916372867</v>
      </c>
      <c r="K149" s="303"/>
      <c r="L149" s="302">
        <v>6.2690286650937681</v>
      </c>
      <c r="M149" s="302">
        <v>0.51496135033455981</v>
      </c>
      <c r="N149" s="302">
        <v>8.5056400211521286</v>
      </c>
      <c r="O149" s="302">
        <f t="shared" si="72"/>
        <v>15.289630036580457</v>
      </c>
    </row>
    <row r="150" spans="1:15" s="236" customFormat="1" x14ac:dyDescent="0.2">
      <c r="A150" s="237" t="str">
        <f>name!E$9</f>
        <v>Caring, leisure and other service occupations</v>
      </c>
      <c r="B150" s="302">
        <v>5.0024372102310609E-2</v>
      </c>
      <c r="C150" s="302">
        <v>1.3924037278995079E-2</v>
      </c>
      <c r="D150" s="302">
        <v>5.1036101908068969E-3</v>
      </c>
      <c r="E150" s="302">
        <f t="shared" si="70"/>
        <v>6.9052019572112586E-2</v>
      </c>
      <c r="F150" s="303"/>
      <c r="G150" s="302">
        <v>6.0223127101495848E-2</v>
      </c>
      <c r="H150" s="302">
        <v>2.1541479735267089E-2</v>
      </c>
      <c r="I150" s="302">
        <v>7.7851292511198584E-3</v>
      </c>
      <c r="J150" s="302">
        <f t="shared" ref="J150:J153" si="73">SUM(G150:I150)</f>
        <v>8.9549736087882803E-2</v>
      </c>
      <c r="K150" s="303"/>
      <c r="L150" s="302">
        <v>5.9217069063790567E-2</v>
      </c>
      <c r="M150" s="302">
        <v>1.6988824095341436E-2</v>
      </c>
      <c r="N150" s="302">
        <v>1.4028768051353231E-2</v>
      </c>
      <c r="O150" s="302">
        <f t="shared" si="72"/>
        <v>9.0234661210485234E-2</v>
      </c>
    </row>
    <row r="151" spans="1:15" s="236" customFormat="1" x14ac:dyDescent="0.2">
      <c r="A151" s="237" t="str">
        <f>name!E$10</f>
        <v>Sales and customer service occupations</v>
      </c>
      <c r="B151" s="302">
        <v>0.32358485860188213</v>
      </c>
      <c r="C151" s="302">
        <v>0.15769755040795411</v>
      </c>
      <c r="D151" s="302">
        <v>4.4439878430937926E-2</v>
      </c>
      <c r="E151" s="302">
        <f t="shared" si="70"/>
        <v>0.52572228744077409</v>
      </c>
      <c r="F151" s="303"/>
      <c r="G151" s="302">
        <v>0.36242414250546018</v>
      </c>
      <c r="H151" s="302">
        <v>0.22508625404483637</v>
      </c>
      <c r="I151" s="302">
        <v>5.7792143604639301E-2</v>
      </c>
      <c r="J151" s="302">
        <f t="shared" si="73"/>
        <v>0.64530254015493593</v>
      </c>
      <c r="K151" s="303"/>
      <c r="L151" s="302">
        <v>0.38472817657554392</v>
      </c>
      <c r="M151" s="302">
        <v>0.24705692067387794</v>
      </c>
      <c r="N151" s="302">
        <v>5.9223723335659818E-2</v>
      </c>
      <c r="O151" s="302">
        <f t="shared" si="72"/>
        <v>0.69100882058508173</v>
      </c>
    </row>
    <row r="152" spans="1:15" s="236" customFormat="1" x14ac:dyDescent="0.2">
      <c r="A152" s="237" t="str">
        <f>name!E$11</f>
        <v>Process, plant and machine operatives</v>
      </c>
      <c r="B152" s="302">
        <v>1.7372128219440168</v>
      </c>
      <c r="C152" s="302">
        <v>6.313191488535623E-2</v>
      </c>
      <c r="D152" s="302">
        <v>0.39270806381545698</v>
      </c>
      <c r="E152" s="302">
        <f t="shared" si="70"/>
        <v>2.1930528006448302</v>
      </c>
      <c r="F152" s="303"/>
      <c r="G152" s="302">
        <v>1.5840436370816311</v>
      </c>
      <c r="H152" s="302">
        <v>0.12419708047381851</v>
      </c>
      <c r="I152" s="302">
        <v>0.60062166196201361</v>
      </c>
      <c r="J152" s="302">
        <f t="shared" si="73"/>
        <v>2.3088623795174632</v>
      </c>
      <c r="K152" s="303"/>
      <c r="L152" s="302">
        <v>1.5845903550335583</v>
      </c>
      <c r="M152" s="302">
        <v>0.136607679904027</v>
      </c>
      <c r="N152" s="302">
        <v>0.80730603129037604</v>
      </c>
      <c r="O152" s="302">
        <f t="shared" si="72"/>
        <v>2.5285040662279612</v>
      </c>
    </row>
    <row r="153" spans="1:15" s="236" customFormat="1" x14ac:dyDescent="0.2">
      <c r="A153" s="237" t="str">
        <f>name!E$12</f>
        <v>Elementary occupations</v>
      </c>
      <c r="B153" s="302">
        <v>0.51469051614399197</v>
      </c>
      <c r="C153" s="302">
        <v>0.24618219586226259</v>
      </c>
      <c r="D153" s="302">
        <v>0.41198667377520859</v>
      </c>
      <c r="E153" s="302">
        <f t="shared" si="70"/>
        <v>1.1728593857814631</v>
      </c>
      <c r="F153" s="303"/>
      <c r="G153" s="302">
        <v>0.44952801313311447</v>
      </c>
      <c r="H153" s="302">
        <v>0.29068187120705519</v>
      </c>
      <c r="I153" s="302">
        <v>0.51079010579281803</v>
      </c>
      <c r="J153" s="302">
        <f t="shared" si="73"/>
        <v>1.2509999901329878</v>
      </c>
      <c r="K153" s="303"/>
      <c r="L153" s="302">
        <v>0.28560243370686089</v>
      </c>
      <c r="M153" s="302">
        <v>0.19959014247023996</v>
      </c>
      <c r="N153" s="302">
        <v>0.66095383206105962</v>
      </c>
      <c r="O153" s="302">
        <f t="shared" si="72"/>
        <v>1.1461464082381605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17.754385086171919</v>
      </c>
      <c r="C155" s="311">
        <f t="shared" ref="C155:E155" si="74">SUM(C145:C153)</f>
        <v>2.1292360181632808</v>
      </c>
      <c r="D155" s="311">
        <f t="shared" si="74"/>
        <v>9.1473788956647653</v>
      </c>
      <c r="E155" s="311">
        <f t="shared" si="74"/>
        <v>29.030999999999963</v>
      </c>
      <c r="F155" s="311"/>
      <c r="G155" s="311">
        <f t="shared" ref="G155:J155" si="75">SUM(G145:G153)</f>
        <v>19.09187380953674</v>
      </c>
      <c r="H155" s="311">
        <f t="shared" si="75"/>
        <v>2.8477737625295738</v>
      </c>
      <c r="I155" s="311">
        <f t="shared" si="75"/>
        <v>10.93735242793363</v>
      </c>
      <c r="J155" s="311">
        <f t="shared" si="75"/>
        <v>32.876999999999946</v>
      </c>
      <c r="K155" s="311"/>
      <c r="L155" s="311">
        <f t="shared" ref="L155:O155" si="76">SUM(L145:L153)</f>
        <v>18.443521812575202</v>
      </c>
      <c r="M155" s="311">
        <f t="shared" si="76"/>
        <v>2.9758935538177207</v>
      </c>
      <c r="N155" s="311">
        <f t="shared" si="76"/>
        <v>11.307584633607107</v>
      </c>
      <c r="O155" s="311">
        <f t="shared" si="76"/>
        <v>32.727000000000032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6.6309155470220551</v>
      </c>
      <c r="C162" s="302">
        <v>0.45775090068764862</v>
      </c>
      <c r="D162" s="302">
        <v>2.5281352378276929</v>
      </c>
      <c r="E162" s="302">
        <f>SUM(B162:D162)</f>
        <v>9.6168016855373963</v>
      </c>
      <c r="F162" s="303"/>
      <c r="G162" s="302">
        <v>7.8612894721263418</v>
      </c>
      <c r="H162" s="302">
        <v>0.79230232345852791</v>
      </c>
      <c r="I162" s="302">
        <v>2.780221322680223</v>
      </c>
      <c r="J162" s="302">
        <f>SUM(G162:I162)</f>
        <v>11.433813118265093</v>
      </c>
      <c r="K162" s="303"/>
      <c r="L162" s="302">
        <v>9.7004192394073492</v>
      </c>
      <c r="M162" s="302">
        <v>0.9355483083284718</v>
      </c>
      <c r="N162" s="302">
        <v>3.4525890344871466</v>
      </c>
      <c r="O162" s="302">
        <f>SUM(L162:N162)</f>
        <v>14.088556582222967</v>
      </c>
    </row>
    <row r="163" spans="1:15" s="236" customFormat="1" x14ac:dyDescent="0.2">
      <c r="A163" s="237" t="str">
        <f>name!E$5</f>
        <v>Professional occupations</v>
      </c>
      <c r="B163" s="302">
        <v>4.2506055418413267</v>
      </c>
      <c r="C163" s="302">
        <v>0.53379213924566671</v>
      </c>
      <c r="D163" s="302">
        <v>0.45260683905419818</v>
      </c>
      <c r="E163" s="302">
        <f t="shared" ref="E163:E170" si="77">SUM(B163:D163)</f>
        <v>5.2370045201411912</v>
      </c>
      <c r="F163" s="303"/>
      <c r="G163" s="302">
        <v>5.7778919451994382</v>
      </c>
      <c r="H163" s="302">
        <v>0.8656672431478446</v>
      </c>
      <c r="I163" s="302">
        <v>0.48770251425821437</v>
      </c>
      <c r="J163" s="302">
        <f t="shared" ref="J163:J165" si="78">SUM(G163:I163)</f>
        <v>7.1312617026054967</v>
      </c>
      <c r="K163" s="303"/>
      <c r="L163" s="302">
        <v>8.004428678971669</v>
      </c>
      <c r="M163" s="302">
        <v>0.9709638436165039</v>
      </c>
      <c r="N163" s="302">
        <v>0.37645767034384325</v>
      </c>
      <c r="O163" s="302">
        <f t="shared" ref="O163:O170" si="79">SUM(L163:N163)</f>
        <v>9.3518501929320159</v>
      </c>
    </row>
    <row r="164" spans="1:15" s="236" customFormat="1" x14ac:dyDescent="0.2">
      <c r="A164" s="237" t="str">
        <f>name!E$6</f>
        <v>Associate professional occupations</v>
      </c>
      <c r="B164" s="302">
        <v>4.4981651479199156</v>
      </c>
      <c r="C164" s="302">
        <v>1.0839180281563288</v>
      </c>
      <c r="D164" s="302">
        <v>0.42214047877211713</v>
      </c>
      <c r="E164" s="302">
        <f t="shared" si="77"/>
        <v>6.004223654848361</v>
      </c>
      <c r="F164" s="303"/>
      <c r="G164" s="302">
        <v>5.6770280661208146</v>
      </c>
      <c r="H164" s="302">
        <v>1.4310398225533156</v>
      </c>
      <c r="I164" s="302">
        <v>0.43054455545631548</v>
      </c>
      <c r="J164" s="302">
        <f t="shared" si="78"/>
        <v>7.5386124441304458</v>
      </c>
      <c r="K164" s="303"/>
      <c r="L164" s="302">
        <v>6.5187786315033076</v>
      </c>
      <c r="M164" s="302">
        <v>1.3701628256200622</v>
      </c>
      <c r="N164" s="302">
        <v>0.38968015448598198</v>
      </c>
      <c r="O164" s="302">
        <f t="shared" si="79"/>
        <v>8.2786216116093509</v>
      </c>
    </row>
    <row r="165" spans="1:15" s="236" customFormat="1" x14ac:dyDescent="0.2">
      <c r="A165" s="237" t="str">
        <f>name!E$7</f>
        <v>Administrative and secretarial occupations</v>
      </c>
      <c r="B165" s="302">
        <v>5.2921261963779971</v>
      </c>
      <c r="C165" s="302">
        <v>1.9838897547563492</v>
      </c>
      <c r="D165" s="302">
        <v>0.15200758141966461</v>
      </c>
      <c r="E165" s="302">
        <f t="shared" si="77"/>
        <v>7.4280235325540112</v>
      </c>
      <c r="F165" s="303"/>
      <c r="G165" s="302">
        <v>6.2482559868411842</v>
      </c>
      <c r="H165" s="302">
        <v>2.3115614437690835</v>
      </c>
      <c r="I165" s="302">
        <v>0.19071011206502525</v>
      </c>
      <c r="J165" s="302">
        <f t="shared" si="78"/>
        <v>8.7505275426752931</v>
      </c>
      <c r="K165" s="303"/>
      <c r="L165" s="302">
        <v>6.5759388210316514</v>
      </c>
      <c r="M165" s="302">
        <v>2.063138064458931</v>
      </c>
      <c r="N165" s="302">
        <v>0.17631495293905425</v>
      </c>
      <c r="O165" s="302">
        <f t="shared" si="79"/>
        <v>8.815391838429635</v>
      </c>
    </row>
    <row r="166" spans="1:15" s="236" customFormat="1" x14ac:dyDescent="0.2">
      <c r="A166" s="237" t="str">
        <f>name!E$8</f>
        <v>Skilled trades occupations</v>
      </c>
      <c r="B166" s="302">
        <v>4.7131870642532645</v>
      </c>
      <c r="C166" s="302">
        <v>0.76192766163254855</v>
      </c>
      <c r="D166" s="302">
        <v>1.4252057837602878</v>
      </c>
      <c r="E166" s="302">
        <f t="shared" si="77"/>
        <v>6.9003205096461011</v>
      </c>
      <c r="F166" s="303"/>
      <c r="G166" s="302">
        <v>4.5798666329501625</v>
      </c>
      <c r="H166" s="302">
        <v>0.65021222338489182</v>
      </c>
      <c r="I166" s="302">
        <v>1.3898599235355247</v>
      </c>
      <c r="J166" s="302">
        <f>SUM(G166:I166)</f>
        <v>6.6199387798705791</v>
      </c>
      <c r="K166" s="303"/>
      <c r="L166" s="302">
        <v>4.3274695541725761</v>
      </c>
      <c r="M166" s="302">
        <v>0.68955658864311842</v>
      </c>
      <c r="N166" s="302">
        <v>1.4983734894113645</v>
      </c>
      <c r="O166" s="302">
        <f t="shared" si="79"/>
        <v>6.5153996322270595</v>
      </c>
    </row>
    <row r="167" spans="1:15" s="236" customFormat="1" x14ac:dyDescent="0.2">
      <c r="A167" s="237" t="str">
        <f>name!E$9</f>
        <v>Caring, leisure and other service occupations</v>
      </c>
      <c r="B167" s="302">
        <v>0.40317425554009129</v>
      </c>
      <c r="C167" s="302">
        <v>0.15863057844108819</v>
      </c>
      <c r="D167" s="302">
        <v>7.5461815537717039E-2</v>
      </c>
      <c r="E167" s="302">
        <f t="shared" si="77"/>
        <v>0.63726664951889644</v>
      </c>
      <c r="F167" s="303"/>
      <c r="G167" s="302">
        <v>0.50939064630196906</v>
      </c>
      <c r="H167" s="302">
        <v>0.16109763582792613</v>
      </c>
      <c r="I167" s="302">
        <v>0.12276998779645189</v>
      </c>
      <c r="J167" s="302">
        <f t="shared" ref="J167:J170" si="80">SUM(G167:I167)</f>
        <v>0.79325826992634707</v>
      </c>
      <c r="K167" s="303"/>
      <c r="L167" s="302">
        <v>0.73396060352979042</v>
      </c>
      <c r="M167" s="302">
        <v>0.14260615305930371</v>
      </c>
      <c r="N167" s="302">
        <v>0.21225617443564312</v>
      </c>
      <c r="O167" s="302">
        <f t="shared" si="79"/>
        <v>1.0888229310247373</v>
      </c>
    </row>
    <row r="168" spans="1:15" s="236" customFormat="1" x14ac:dyDescent="0.2">
      <c r="A168" s="237" t="str">
        <f>name!E$10</f>
        <v>Sales and customer service occupations</v>
      </c>
      <c r="B168" s="302">
        <v>9.6843877985967524</v>
      </c>
      <c r="C168" s="302">
        <v>20.705245690874087</v>
      </c>
      <c r="D168" s="302">
        <v>1.4747115746707709</v>
      </c>
      <c r="E168" s="302">
        <f t="shared" si="77"/>
        <v>31.864345064141609</v>
      </c>
      <c r="F168" s="303"/>
      <c r="G168" s="302">
        <v>9.1232650776079733</v>
      </c>
      <c r="H168" s="302">
        <v>22.599435929148441</v>
      </c>
      <c r="I168" s="302">
        <v>1.169110540756308</v>
      </c>
      <c r="J168" s="302">
        <f t="shared" si="80"/>
        <v>32.891811547512724</v>
      </c>
      <c r="K168" s="303"/>
      <c r="L168" s="302">
        <v>7.7688595432763323</v>
      </c>
      <c r="M168" s="302">
        <v>21.320675939571796</v>
      </c>
      <c r="N168" s="302">
        <v>0.90995071969331764</v>
      </c>
      <c r="O168" s="302">
        <f t="shared" si="79"/>
        <v>29.999486202541444</v>
      </c>
    </row>
    <row r="169" spans="1:15" s="236" customFormat="1" x14ac:dyDescent="0.2">
      <c r="A169" s="237" t="str">
        <f>name!E$11</f>
        <v>Process, plant and machine operatives</v>
      </c>
      <c r="B169" s="302">
        <v>5.3191873982541331</v>
      </c>
      <c r="C169" s="302">
        <v>0.95409681220058129</v>
      </c>
      <c r="D169" s="302">
        <v>0.14473728388555543</v>
      </c>
      <c r="E169" s="302">
        <f t="shared" si="77"/>
        <v>6.4180214943402696</v>
      </c>
      <c r="F169" s="303"/>
      <c r="G169" s="302">
        <v>4.5394621268682247</v>
      </c>
      <c r="H169" s="302">
        <v>1.1007827595344333</v>
      </c>
      <c r="I169" s="302">
        <v>0.17369805750450404</v>
      </c>
      <c r="J169" s="302">
        <f t="shared" si="80"/>
        <v>5.8139429439071622</v>
      </c>
      <c r="K169" s="303"/>
      <c r="L169" s="302">
        <v>4.6701112571149404</v>
      </c>
      <c r="M169" s="302">
        <v>1.343118598023022</v>
      </c>
      <c r="N169" s="302">
        <v>0.18098568595389419</v>
      </c>
      <c r="O169" s="302">
        <f t="shared" si="79"/>
        <v>6.1942155410918565</v>
      </c>
    </row>
    <row r="170" spans="1:15" s="236" customFormat="1" x14ac:dyDescent="0.2">
      <c r="A170" s="237" t="str">
        <f>name!E$12</f>
        <v>Elementary occupations</v>
      </c>
      <c r="B170" s="302">
        <v>5.0328530032337078</v>
      </c>
      <c r="C170" s="302">
        <v>3.8009755275998049</v>
      </c>
      <c r="D170" s="302">
        <v>0.12216435843876031</v>
      </c>
      <c r="E170" s="302">
        <f t="shared" si="77"/>
        <v>8.9559928892722738</v>
      </c>
      <c r="F170" s="303"/>
      <c r="G170" s="302">
        <v>4.0792082124760496</v>
      </c>
      <c r="H170" s="302">
        <v>3.4444948850924573</v>
      </c>
      <c r="I170" s="302">
        <v>0.10913055353822096</v>
      </c>
      <c r="J170" s="302">
        <f t="shared" si="80"/>
        <v>7.6328336511067283</v>
      </c>
      <c r="K170" s="303"/>
      <c r="L170" s="302">
        <v>3.7710314304995594</v>
      </c>
      <c r="M170" s="302">
        <v>2.7240045340928223</v>
      </c>
      <c r="N170" s="302">
        <v>0.12961950332857003</v>
      </c>
      <c r="O170" s="302">
        <f t="shared" si="79"/>
        <v>6.6246554679209515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45.824601953039249</v>
      </c>
      <c r="C172" s="311">
        <f t="shared" ref="C172:E172" si="81">SUM(C162:C170)</f>
        <v>30.440227093594103</v>
      </c>
      <c r="D172" s="311">
        <f t="shared" si="81"/>
        <v>6.7971709533667637</v>
      </c>
      <c r="E172" s="311">
        <f t="shared" si="81"/>
        <v>83.062000000000126</v>
      </c>
      <c r="F172" s="311"/>
      <c r="G172" s="311">
        <f t="shared" ref="G172:J172" si="82">SUM(G162:G170)</f>
        <v>48.395658166492154</v>
      </c>
      <c r="H172" s="311">
        <f t="shared" si="82"/>
        <v>33.356594265916925</v>
      </c>
      <c r="I172" s="311">
        <f t="shared" si="82"/>
        <v>6.853747567590788</v>
      </c>
      <c r="J172" s="311">
        <f t="shared" si="82"/>
        <v>88.605999999999867</v>
      </c>
      <c r="K172" s="311"/>
      <c r="L172" s="311">
        <f t="shared" ref="L172:O172" si="83">SUM(L162:L170)</f>
        <v>52.070997759507179</v>
      </c>
      <c r="M172" s="311">
        <f t="shared" si="83"/>
        <v>31.559774855414034</v>
      </c>
      <c r="N172" s="311">
        <f t="shared" si="83"/>
        <v>7.3262273850788153</v>
      </c>
      <c r="O172" s="311">
        <f t="shared" si="83"/>
        <v>90.957000000000008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1.3111639644152422</v>
      </c>
      <c r="C179" s="302">
        <v>8.9811877272645363E-2</v>
      </c>
      <c r="D179" s="302">
        <v>0.29820347816655435</v>
      </c>
      <c r="E179" s="302">
        <f>SUM(B179:D179)</f>
        <v>1.6991793198544418</v>
      </c>
      <c r="F179" s="303"/>
      <c r="G179" s="302">
        <v>1.7969369382250517</v>
      </c>
      <c r="H179" s="302">
        <v>0.18365365450163146</v>
      </c>
      <c r="I179" s="302">
        <v>0.3735661730788371</v>
      </c>
      <c r="J179" s="302">
        <f>SUM(G179:I179)</f>
        <v>2.35415676580552</v>
      </c>
      <c r="K179" s="303"/>
      <c r="L179" s="302">
        <v>2.0986322545990044</v>
      </c>
      <c r="M179" s="302">
        <v>0.24340605757371134</v>
      </c>
      <c r="N179" s="302">
        <v>0.39430712089376813</v>
      </c>
      <c r="O179" s="302">
        <f>SUM(L179:N179)</f>
        <v>2.736345433066484</v>
      </c>
    </row>
    <row r="180" spans="1:15" s="236" customFormat="1" x14ac:dyDescent="0.2">
      <c r="A180" s="237" t="str">
        <f>name!E$5</f>
        <v>Professional occupations</v>
      </c>
      <c r="B180" s="302">
        <v>0.95464804753943278</v>
      </c>
      <c r="C180" s="302">
        <v>7.1876018045292034E-2</v>
      </c>
      <c r="D180" s="302">
        <v>7.4611761534155233E-2</v>
      </c>
      <c r="E180" s="302">
        <f t="shared" ref="E180:E187" si="84">SUM(B180:D180)</f>
        <v>1.10113582711888</v>
      </c>
      <c r="F180" s="303"/>
      <c r="G180" s="302">
        <v>1.5121222787072994</v>
      </c>
      <c r="H180" s="302">
        <v>0.15997158395070732</v>
      </c>
      <c r="I180" s="302">
        <v>9.6639333627221435E-2</v>
      </c>
      <c r="J180" s="302">
        <f t="shared" ref="J180:J182" si="85">SUM(G180:I180)</f>
        <v>1.7687331962852282</v>
      </c>
      <c r="K180" s="303"/>
      <c r="L180" s="302">
        <v>2.0093621708315861</v>
      </c>
      <c r="M180" s="302">
        <v>0.25780687091380616</v>
      </c>
      <c r="N180" s="302">
        <v>8.1348823844255486E-2</v>
      </c>
      <c r="O180" s="302">
        <f t="shared" ref="O180:O187" si="86">SUM(L180:N180)</f>
        <v>2.3485178655896477</v>
      </c>
    </row>
    <row r="181" spans="1:15" s="236" customFormat="1" x14ac:dyDescent="0.2">
      <c r="A181" s="237" t="str">
        <f>name!E$6</f>
        <v>Associate professional occupations</v>
      </c>
      <c r="B181" s="302">
        <v>1.0292130142907823</v>
      </c>
      <c r="C181" s="302">
        <v>0.12143243144935884</v>
      </c>
      <c r="D181" s="302">
        <v>5.5442281633379262E-2</v>
      </c>
      <c r="E181" s="302">
        <f t="shared" si="84"/>
        <v>1.2060877273735204</v>
      </c>
      <c r="F181" s="303"/>
      <c r="G181" s="302">
        <v>1.4297805577333624</v>
      </c>
      <c r="H181" s="302">
        <v>0.20504466896612508</v>
      </c>
      <c r="I181" s="302">
        <v>7.5898729082745781E-2</v>
      </c>
      <c r="J181" s="302">
        <f t="shared" si="85"/>
        <v>1.7107239557822334</v>
      </c>
      <c r="K181" s="303"/>
      <c r="L181" s="302">
        <v>1.4944547158425718</v>
      </c>
      <c r="M181" s="302">
        <v>0.25811990484997771</v>
      </c>
      <c r="N181" s="302">
        <v>6.4492139344680011E-2</v>
      </c>
      <c r="O181" s="302">
        <f t="shared" si="86"/>
        <v>1.8170667600372294</v>
      </c>
    </row>
    <row r="182" spans="1:15" s="236" customFormat="1" x14ac:dyDescent="0.2">
      <c r="A182" s="237" t="str">
        <f>name!E$7</f>
        <v>Administrative and secretarial occupations</v>
      </c>
      <c r="B182" s="302">
        <v>2.1828570879300306</v>
      </c>
      <c r="C182" s="302">
        <v>0.67793918513804119</v>
      </c>
      <c r="D182" s="302">
        <v>6.735353584919003E-2</v>
      </c>
      <c r="E182" s="302">
        <f t="shared" si="84"/>
        <v>2.928149808917262</v>
      </c>
      <c r="F182" s="303"/>
      <c r="G182" s="302">
        <v>2.8433431879829483</v>
      </c>
      <c r="H182" s="302">
        <v>1.0900686687774332</v>
      </c>
      <c r="I182" s="302">
        <v>0.10244159313346507</v>
      </c>
      <c r="J182" s="302">
        <f t="shared" si="85"/>
        <v>4.0358534498938461</v>
      </c>
      <c r="K182" s="303"/>
      <c r="L182" s="302">
        <v>2.8858988417690306</v>
      </c>
      <c r="M182" s="302">
        <v>0.99998753493184611</v>
      </c>
      <c r="N182" s="302">
        <v>8.6724008183778692E-2</v>
      </c>
      <c r="O182" s="302">
        <f t="shared" si="86"/>
        <v>3.9726103848846557</v>
      </c>
    </row>
    <row r="183" spans="1:15" s="236" customFormat="1" x14ac:dyDescent="0.2">
      <c r="A183" s="237" t="str">
        <f>name!E$8</f>
        <v>Skilled trades occupations</v>
      </c>
      <c r="B183" s="302">
        <v>0.92394042003415489</v>
      </c>
      <c r="C183" s="302">
        <v>0.14976985598168907</v>
      </c>
      <c r="D183" s="302">
        <v>0.22179307449428515</v>
      </c>
      <c r="E183" s="302">
        <f t="shared" si="84"/>
        <v>1.295503350510129</v>
      </c>
      <c r="F183" s="303"/>
      <c r="G183" s="302">
        <v>0.86944997845336747</v>
      </c>
      <c r="H183" s="302">
        <v>0.28586487804626864</v>
      </c>
      <c r="I183" s="302">
        <v>0.18056842977108639</v>
      </c>
      <c r="J183" s="302">
        <f>SUM(G183:I183)</f>
        <v>1.3358832862707224</v>
      </c>
      <c r="K183" s="303"/>
      <c r="L183" s="302">
        <v>0.87035756451263246</v>
      </c>
      <c r="M183" s="302">
        <v>0.37227021757866074</v>
      </c>
      <c r="N183" s="302">
        <v>0.17183065617379412</v>
      </c>
      <c r="O183" s="302">
        <f t="shared" si="86"/>
        <v>1.4144584382650873</v>
      </c>
    </row>
    <row r="184" spans="1:15" s="236" customFormat="1" x14ac:dyDescent="0.2">
      <c r="A184" s="237" t="str">
        <f>name!E$9</f>
        <v>Caring, leisure and other service occupations</v>
      </c>
      <c r="B184" s="302">
        <v>0.9337013099464837</v>
      </c>
      <c r="C184" s="302">
        <v>0.6538613259218683</v>
      </c>
      <c r="D184" s="302">
        <v>0.12346269397084082</v>
      </c>
      <c r="E184" s="302">
        <f t="shared" si="84"/>
        <v>1.7110253298391926</v>
      </c>
      <c r="F184" s="303"/>
      <c r="G184" s="302">
        <v>0.98012976005148023</v>
      </c>
      <c r="H184" s="302">
        <v>0.62627700407278386</v>
      </c>
      <c r="I184" s="302">
        <v>0.1165356219178361</v>
      </c>
      <c r="J184" s="302">
        <f t="shared" ref="J184:J187" si="87">SUM(G184:I184)</f>
        <v>1.7229423860421003</v>
      </c>
      <c r="K184" s="303"/>
      <c r="L184" s="302">
        <v>1.0635477557089097</v>
      </c>
      <c r="M184" s="302">
        <v>0.73799173324463363</v>
      </c>
      <c r="N184" s="302">
        <v>0.1419274114797634</v>
      </c>
      <c r="O184" s="302">
        <f t="shared" si="86"/>
        <v>1.9434669004333069</v>
      </c>
    </row>
    <row r="185" spans="1:15" s="236" customFormat="1" x14ac:dyDescent="0.2">
      <c r="A185" s="237" t="str">
        <f>name!E$10</f>
        <v>Sales and customer service occupations</v>
      </c>
      <c r="B185" s="302">
        <v>0.6859910633266415</v>
      </c>
      <c r="C185" s="302">
        <v>0.19499993937316765</v>
      </c>
      <c r="D185" s="302">
        <v>5.8032768162991542E-2</v>
      </c>
      <c r="E185" s="302">
        <f t="shared" si="84"/>
        <v>0.93902377086280064</v>
      </c>
      <c r="F185" s="303"/>
      <c r="G185" s="302">
        <v>0.82368372276413349</v>
      </c>
      <c r="H185" s="302">
        <v>0.31528692455035096</v>
      </c>
      <c r="I185" s="302">
        <v>5.2624192707656461E-2</v>
      </c>
      <c r="J185" s="302">
        <f t="shared" si="87"/>
        <v>1.191594840022141</v>
      </c>
      <c r="K185" s="303"/>
      <c r="L185" s="302">
        <v>1.0181398945246338</v>
      </c>
      <c r="M185" s="302">
        <v>0.45957122847874343</v>
      </c>
      <c r="N185" s="302">
        <v>4.8679703277617455E-2</v>
      </c>
      <c r="O185" s="302">
        <f t="shared" si="86"/>
        <v>1.5263908262809947</v>
      </c>
    </row>
    <row r="186" spans="1:15" s="236" customFormat="1" x14ac:dyDescent="0.2">
      <c r="A186" s="237" t="str">
        <f>name!E$11</f>
        <v>Process, plant and machine operatives</v>
      </c>
      <c r="B186" s="302">
        <v>7.7514141057597383</v>
      </c>
      <c r="C186" s="302">
        <v>0.65018336176668601</v>
      </c>
      <c r="D186" s="302">
        <v>3.3028860593353135</v>
      </c>
      <c r="E186" s="302">
        <f t="shared" si="84"/>
        <v>11.704483526861736</v>
      </c>
      <c r="F186" s="303"/>
      <c r="G186" s="302">
        <v>8.0112860340076271</v>
      </c>
      <c r="H186" s="302">
        <v>0.94581509463607416</v>
      </c>
      <c r="I186" s="302">
        <v>3.5379722065231585</v>
      </c>
      <c r="J186" s="302">
        <f t="shared" si="87"/>
        <v>12.495073335166861</v>
      </c>
      <c r="K186" s="303"/>
      <c r="L186" s="302">
        <v>8.5388402952163922</v>
      </c>
      <c r="M186" s="302">
        <v>1.2020123824113975</v>
      </c>
      <c r="N186" s="302">
        <v>4.186619440265412</v>
      </c>
      <c r="O186" s="302">
        <f t="shared" si="86"/>
        <v>13.927472117893201</v>
      </c>
    </row>
    <row r="187" spans="1:15" s="236" customFormat="1" x14ac:dyDescent="0.2">
      <c r="A187" s="237" t="str">
        <f>name!E$12</f>
        <v>Elementary occupations</v>
      </c>
      <c r="B187" s="302">
        <v>3.3067413198225477</v>
      </c>
      <c r="C187" s="302">
        <v>0.69270845185097429</v>
      </c>
      <c r="D187" s="302">
        <v>9.6961566988549283E-2</v>
      </c>
      <c r="E187" s="302">
        <f t="shared" si="84"/>
        <v>4.0964113386620706</v>
      </c>
      <c r="F187" s="303"/>
      <c r="G187" s="302">
        <v>3.0672128579606714</v>
      </c>
      <c r="H187" s="302">
        <v>1.1907383494816195</v>
      </c>
      <c r="I187" s="302">
        <v>0.11408757728900175</v>
      </c>
      <c r="J187" s="302">
        <f t="shared" si="87"/>
        <v>4.3720387847312931</v>
      </c>
      <c r="K187" s="303"/>
      <c r="L187" s="302">
        <v>2.6266868129703744</v>
      </c>
      <c r="M187" s="302">
        <v>1.2294549847304899</v>
      </c>
      <c r="N187" s="302">
        <v>0.13052947584858862</v>
      </c>
      <c r="O187" s="302">
        <f t="shared" si="86"/>
        <v>3.9866712735494532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19.079670333065053</v>
      </c>
      <c r="C189" s="311">
        <f t="shared" ref="C189:E189" si="88">SUM(C179:C187)</f>
        <v>3.3025824467997227</v>
      </c>
      <c r="D189" s="311">
        <f t="shared" si="88"/>
        <v>4.298747220135259</v>
      </c>
      <c r="E189" s="311">
        <f t="shared" si="88"/>
        <v>26.681000000000033</v>
      </c>
      <c r="F189" s="311"/>
      <c r="G189" s="311">
        <f t="shared" ref="G189:J189" si="89">SUM(G179:G187)</f>
        <v>21.333945315885945</v>
      </c>
      <c r="H189" s="311">
        <f t="shared" si="89"/>
        <v>5.0027208269829941</v>
      </c>
      <c r="I189" s="311">
        <f t="shared" si="89"/>
        <v>4.6503338571310087</v>
      </c>
      <c r="J189" s="311">
        <f t="shared" si="89"/>
        <v>30.986999999999945</v>
      </c>
      <c r="K189" s="311"/>
      <c r="L189" s="311">
        <f t="shared" ref="L189:O189" si="90">SUM(L179:L187)</f>
        <v>22.605920305975136</v>
      </c>
      <c r="M189" s="311">
        <f t="shared" si="90"/>
        <v>5.7606209147132663</v>
      </c>
      <c r="N189" s="311">
        <f t="shared" si="90"/>
        <v>5.306458779311658</v>
      </c>
      <c r="O189" s="311">
        <f t="shared" si="90"/>
        <v>33.673000000000059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3.0204199082160779</v>
      </c>
      <c r="C196" s="302">
        <v>0.35001590683361111</v>
      </c>
      <c r="D196" s="302">
        <v>1.0277267273259112</v>
      </c>
      <c r="E196" s="302">
        <f>SUM(B196:D196)</f>
        <v>4.3981625423756006</v>
      </c>
      <c r="F196" s="303"/>
      <c r="G196" s="302">
        <v>3.0175570247904853</v>
      </c>
      <c r="H196" s="302">
        <v>0.59342111735732161</v>
      </c>
      <c r="I196" s="302">
        <v>1.0283746728080942</v>
      </c>
      <c r="J196" s="302">
        <f>SUM(G196:I196)</f>
        <v>4.6393528149559007</v>
      </c>
      <c r="K196" s="303"/>
      <c r="L196" s="302">
        <v>4.4210472263931262</v>
      </c>
      <c r="M196" s="302">
        <v>1.2307449059802866</v>
      </c>
      <c r="N196" s="302">
        <v>1.3248559539000713</v>
      </c>
      <c r="O196" s="302">
        <f>SUM(L196:N196)</f>
        <v>6.9766480862734843</v>
      </c>
    </row>
    <row r="197" spans="1:15" s="236" customFormat="1" x14ac:dyDescent="0.2">
      <c r="A197" s="237" t="str">
        <f>name!E$5</f>
        <v>Professional occupations</v>
      </c>
      <c r="B197" s="302">
        <v>0.86874756200488734</v>
      </c>
      <c r="C197" s="302">
        <v>0.11400386932081223</v>
      </c>
      <c r="D197" s="302">
        <v>7.0661628578231175E-2</v>
      </c>
      <c r="E197" s="302">
        <f t="shared" ref="E197:E204" si="91">SUM(B197:D197)</f>
        <v>1.0534130599039306</v>
      </c>
      <c r="F197" s="303"/>
      <c r="G197" s="302">
        <v>1.0287203266303946</v>
      </c>
      <c r="H197" s="302">
        <v>0.20868726957807757</v>
      </c>
      <c r="I197" s="302">
        <v>7.3557236188783015E-2</v>
      </c>
      <c r="J197" s="302">
        <f t="shared" ref="J197:J199" si="92">SUM(G197:I197)</f>
        <v>1.3109648323972551</v>
      </c>
      <c r="K197" s="303"/>
      <c r="L197" s="302">
        <v>1.3872203743466125</v>
      </c>
      <c r="M197" s="302">
        <v>0.33274660320018873</v>
      </c>
      <c r="N197" s="302">
        <v>4.4529532901799923E-2</v>
      </c>
      <c r="O197" s="302">
        <f t="shared" ref="O197:O204" si="93">SUM(L197:N197)</f>
        <v>1.764496510448601</v>
      </c>
    </row>
    <row r="198" spans="1:15" s="236" customFormat="1" x14ac:dyDescent="0.2">
      <c r="A198" s="237" t="str">
        <f>name!E$6</f>
        <v>Associate professional occupations</v>
      </c>
      <c r="B198" s="302">
        <v>0.73394369343702992</v>
      </c>
      <c r="C198" s="302">
        <v>0.31357005445559188</v>
      </c>
      <c r="D198" s="302">
        <v>4.9249566596476661E-2</v>
      </c>
      <c r="E198" s="302">
        <f t="shared" si="91"/>
        <v>1.0967633144890985</v>
      </c>
      <c r="F198" s="303"/>
      <c r="G198" s="302">
        <v>0.79491881938731701</v>
      </c>
      <c r="H198" s="302">
        <v>0.41087069048976432</v>
      </c>
      <c r="I198" s="302">
        <v>4.1936780795684657E-2</v>
      </c>
      <c r="J198" s="302">
        <f t="shared" si="92"/>
        <v>1.247726290672766</v>
      </c>
      <c r="K198" s="303"/>
      <c r="L198" s="302">
        <v>1.0021878089749134</v>
      </c>
      <c r="M198" s="302">
        <v>0.58787522884363519</v>
      </c>
      <c r="N198" s="302">
        <v>3.627567139129776E-2</v>
      </c>
      <c r="O198" s="302">
        <f t="shared" si="93"/>
        <v>1.6263387092098462</v>
      </c>
    </row>
    <row r="199" spans="1:15" s="236" customFormat="1" x14ac:dyDescent="0.2">
      <c r="A199" s="237" t="str">
        <f>name!E$7</f>
        <v>Administrative and secretarial occupations</v>
      </c>
      <c r="B199" s="302">
        <v>1.0098493910842712</v>
      </c>
      <c r="C199" s="302">
        <v>0.77827996483350037</v>
      </c>
      <c r="D199" s="302">
        <v>1.9727562883288117E-2</v>
      </c>
      <c r="E199" s="302">
        <f t="shared" si="91"/>
        <v>1.8078569188010596</v>
      </c>
      <c r="F199" s="303"/>
      <c r="G199" s="302">
        <v>0.88722619881766351</v>
      </c>
      <c r="H199" s="302">
        <v>0.95142808432055059</v>
      </c>
      <c r="I199" s="302">
        <v>1.7939703239893415E-2</v>
      </c>
      <c r="J199" s="302">
        <f t="shared" si="92"/>
        <v>1.8565939863781076</v>
      </c>
      <c r="K199" s="303"/>
      <c r="L199" s="302">
        <v>1.2429872796509718</v>
      </c>
      <c r="M199" s="302">
        <v>1.3386478717570209</v>
      </c>
      <c r="N199" s="302">
        <v>1.866516534937173E-2</v>
      </c>
      <c r="O199" s="302">
        <f t="shared" si="93"/>
        <v>2.6003003167573646</v>
      </c>
    </row>
    <row r="200" spans="1:15" s="236" customFormat="1" x14ac:dyDescent="0.2">
      <c r="A200" s="237" t="str">
        <f>name!E$8</f>
        <v>Skilled trades occupations</v>
      </c>
      <c r="B200" s="302">
        <v>2.1477403337812064</v>
      </c>
      <c r="C200" s="302">
        <v>1.9735051511338182</v>
      </c>
      <c r="D200" s="302">
        <v>0.31857969756339954</v>
      </c>
      <c r="E200" s="302">
        <f t="shared" si="91"/>
        <v>4.4398251824784243</v>
      </c>
      <c r="F200" s="303"/>
      <c r="G200" s="302">
        <v>1.5424082577480396</v>
      </c>
      <c r="H200" s="302">
        <v>1.7038961864534707</v>
      </c>
      <c r="I200" s="302">
        <v>0.33193598075103842</v>
      </c>
      <c r="J200" s="302">
        <f>SUM(G200:I200)</f>
        <v>3.5782404249525488</v>
      </c>
      <c r="K200" s="303"/>
      <c r="L200" s="302">
        <v>1.0965552833388286</v>
      </c>
      <c r="M200" s="302">
        <v>2.0033377473949785</v>
      </c>
      <c r="N200" s="302">
        <v>0.4317022645870392</v>
      </c>
      <c r="O200" s="302">
        <f t="shared" si="93"/>
        <v>3.5315952953208463</v>
      </c>
    </row>
    <row r="201" spans="1:15" s="236" customFormat="1" x14ac:dyDescent="0.2">
      <c r="A201" s="237" t="str">
        <f>name!E$9</f>
        <v>Caring, leisure and other service occupations</v>
      </c>
      <c r="B201" s="302">
        <v>1.0266729100898515</v>
      </c>
      <c r="C201" s="302">
        <v>0.81263489072198769</v>
      </c>
      <c r="D201" s="302">
        <v>8.1976436241283035E-2</v>
      </c>
      <c r="E201" s="302">
        <f t="shared" si="91"/>
        <v>1.9212842370531225</v>
      </c>
      <c r="F201" s="303"/>
      <c r="G201" s="302">
        <v>0.84066820308091117</v>
      </c>
      <c r="H201" s="302">
        <v>0.79379328650337055</v>
      </c>
      <c r="I201" s="302">
        <v>9.5281093967484951E-2</v>
      </c>
      <c r="J201" s="302">
        <f t="shared" ref="J201:J204" si="94">SUM(G201:I201)</f>
        <v>1.7297425835517666</v>
      </c>
      <c r="K201" s="303"/>
      <c r="L201" s="302">
        <v>1.1456935345483545</v>
      </c>
      <c r="M201" s="302">
        <v>0.96739879200492773</v>
      </c>
      <c r="N201" s="302">
        <v>0.16910174997562319</v>
      </c>
      <c r="O201" s="302">
        <f t="shared" si="93"/>
        <v>2.2821940765289055</v>
      </c>
    </row>
    <row r="202" spans="1:15" s="236" customFormat="1" x14ac:dyDescent="0.2">
      <c r="A202" s="237" t="str">
        <f>name!E$10</f>
        <v>Sales and customer service occupations</v>
      </c>
      <c r="B202" s="302">
        <v>0.79601732365973299</v>
      </c>
      <c r="C202" s="302">
        <v>1.8963561549035117</v>
      </c>
      <c r="D202" s="302">
        <v>0.40137374144002103</v>
      </c>
      <c r="E202" s="302">
        <f t="shared" si="91"/>
        <v>3.0937472200032659</v>
      </c>
      <c r="F202" s="303"/>
      <c r="G202" s="302">
        <v>0.68051521693421768</v>
      </c>
      <c r="H202" s="302">
        <v>2.1088785835094441</v>
      </c>
      <c r="I202" s="302">
        <v>0.29328332581346839</v>
      </c>
      <c r="J202" s="302">
        <f t="shared" si="94"/>
        <v>3.0826771262571304</v>
      </c>
      <c r="K202" s="303"/>
      <c r="L202" s="302">
        <v>0.94201226253361958</v>
      </c>
      <c r="M202" s="302">
        <v>3.2390991932387871</v>
      </c>
      <c r="N202" s="302">
        <v>0.24505376314466928</v>
      </c>
      <c r="O202" s="302">
        <f t="shared" si="93"/>
        <v>4.4261652189170766</v>
      </c>
    </row>
    <row r="203" spans="1:15" s="236" customFormat="1" x14ac:dyDescent="0.2">
      <c r="A203" s="237" t="str">
        <f>name!E$11</f>
        <v>Process, plant and machine operatives</v>
      </c>
      <c r="B203" s="302">
        <v>0.48472293246296888</v>
      </c>
      <c r="C203" s="302">
        <v>0.89348364723284057</v>
      </c>
      <c r="D203" s="302">
        <v>4.0623250438296239E-2</v>
      </c>
      <c r="E203" s="302">
        <f t="shared" si="91"/>
        <v>1.4188298301341056</v>
      </c>
      <c r="F203" s="303"/>
      <c r="G203" s="302">
        <v>0.33722583093511316</v>
      </c>
      <c r="H203" s="302">
        <v>1.0921891061258762</v>
      </c>
      <c r="I203" s="302">
        <v>4.4103612707346598E-2</v>
      </c>
      <c r="J203" s="302">
        <f t="shared" si="94"/>
        <v>1.4735185497683359</v>
      </c>
      <c r="K203" s="303"/>
      <c r="L203" s="302">
        <v>0.281700053397895</v>
      </c>
      <c r="M203" s="302">
        <v>1.9732027850684304</v>
      </c>
      <c r="N203" s="302">
        <v>7.8703707954883323E-2</v>
      </c>
      <c r="O203" s="302">
        <f t="shared" si="93"/>
        <v>2.3336065464212083</v>
      </c>
    </row>
    <row r="204" spans="1:15" s="236" customFormat="1" x14ac:dyDescent="0.2">
      <c r="A204" s="237" t="str">
        <f>name!E$12</f>
        <v>Elementary occupations</v>
      </c>
      <c r="B204" s="302">
        <v>6.6086345966207647</v>
      </c>
      <c r="C204" s="302">
        <v>13.172538597536633</v>
      </c>
      <c r="D204" s="302">
        <v>0.24094450060397096</v>
      </c>
      <c r="E204" s="302">
        <f t="shared" si="91"/>
        <v>20.022117694761366</v>
      </c>
      <c r="F204" s="303"/>
      <c r="G204" s="302">
        <v>5.2068692997724586</v>
      </c>
      <c r="H204" s="302">
        <v>12.279112553877255</v>
      </c>
      <c r="I204" s="302">
        <v>0.21720153741650181</v>
      </c>
      <c r="J204" s="302">
        <f t="shared" si="94"/>
        <v>17.703183391066215</v>
      </c>
      <c r="K204" s="303"/>
      <c r="L204" s="302">
        <v>7.343547889619388</v>
      </c>
      <c r="M204" s="302">
        <v>14.382298756634851</v>
      </c>
      <c r="N204" s="302">
        <v>0.49980859386843607</v>
      </c>
      <c r="O204" s="302">
        <f t="shared" si="93"/>
        <v>22.225655240122677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16.696748651356792</v>
      </c>
      <c r="C206" s="311">
        <f t="shared" ref="C206:E206" si="95">SUM(C196:C204)</f>
        <v>20.304388236972308</v>
      </c>
      <c r="D206" s="311">
        <f t="shared" si="95"/>
        <v>2.2508631116708782</v>
      </c>
      <c r="E206" s="311">
        <f t="shared" si="95"/>
        <v>39.251999999999974</v>
      </c>
      <c r="F206" s="311"/>
      <c r="G206" s="311">
        <f t="shared" ref="G206:J206" si="96">SUM(G196:G204)</f>
        <v>14.336109178096601</v>
      </c>
      <c r="H206" s="311">
        <f t="shared" si="96"/>
        <v>20.142276878215132</v>
      </c>
      <c r="I206" s="311">
        <f t="shared" si="96"/>
        <v>2.1436139436882957</v>
      </c>
      <c r="J206" s="311">
        <f t="shared" si="96"/>
        <v>36.622000000000028</v>
      </c>
      <c r="K206" s="311"/>
      <c r="L206" s="311">
        <f t="shared" ref="L206:O206" si="97">SUM(L196:L204)</f>
        <v>18.86295171280371</v>
      </c>
      <c r="M206" s="311">
        <f t="shared" si="97"/>
        <v>26.055351884123105</v>
      </c>
      <c r="N206" s="311">
        <f t="shared" si="97"/>
        <v>2.8486964030731912</v>
      </c>
      <c r="O206" s="311">
        <f t="shared" si="97"/>
        <v>47.76700000000001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0.18520272842463584</v>
      </c>
      <c r="C213" s="302">
        <v>5.9850794083256956E-2</v>
      </c>
      <c r="D213" s="302">
        <v>0.10136255420423292</v>
      </c>
      <c r="E213" s="302">
        <f>SUM(B213:D213)</f>
        <v>0.34641607671212571</v>
      </c>
      <c r="F213" s="303"/>
      <c r="G213" s="302">
        <v>0.27461293344861121</v>
      </c>
      <c r="H213" s="302">
        <v>5.811387520615291E-2</v>
      </c>
      <c r="I213" s="302">
        <v>4.3068518031108692E-2</v>
      </c>
      <c r="J213" s="302">
        <f>SUM(G213:I213)</f>
        <v>0.37579532668587279</v>
      </c>
      <c r="K213" s="303"/>
      <c r="L213" s="302">
        <v>0.30464526398121272</v>
      </c>
      <c r="M213" s="302">
        <v>7.3438189340515575E-2</v>
      </c>
      <c r="N213" s="302">
        <v>4.8053858171553603E-2</v>
      </c>
      <c r="O213" s="302">
        <f>SUM(L213:N213)</f>
        <v>0.42613731149328193</v>
      </c>
    </row>
    <row r="214" spans="1:15" s="236" customFormat="1" x14ac:dyDescent="0.2">
      <c r="A214" s="237" t="str">
        <f>name!E$5</f>
        <v>Professional occupations</v>
      </c>
      <c r="B214" s="302">
        <v>0.23354036482459903</v>
      </c>
      <c r="C214" s="302">
        <v>5.7626637563111135E-2</v>
      </c>
      <c r="D214" s="302">
        <v>0.16994661641276634</v>
      </c>
      <c r="E214" s="302">
        <f t="shared" ref="E214:E221" si="98">SUM(B214:D214)</f>
        <v>0.46111361880047652</v>
      </c>
      <c r="F214" s="303"/>
      <c r="G214" s="302">
        <v>0.38725138955316957</v>
      </c>
      <c r="H214" s="302">
        <v>5.5815826980031957E-2</v>
      </c>
      <c r="I214" s="302">
        <v>8.8339773219801659E-2</v>
      </c>
      <c r="J214" s="302">
        <f t="shared" ref="J214:J216" si="99">SUM(G214:I214)</f>
        <v>0.53140698975300316</v>
      </c>
      <c r="K214" s="303"/>
      <c r="L214" s="302">
        <v>0.44783583525579557</v>
      </c>
      <c r="M214" s="302">
        <v>7.411917089436762E-2</v>
      </c>
      <c r="N214" s="302">
        <v>7.0152059052245794E-2</v>
      </c>
      <c r="O214" s="302">
        <f t="shared" ref="O214:O221" si="100">SUM(L214:N214)</f>
        <v>0.59210706520240897</v>
      </c>
    </row>
    <row r="215" spans="1:15" s="236" customFormat="1" x14ac:dyDescent="0.2">
      <c r="A215" s="237" t="str">
        <f>name!E$6</f>
        <v>Associate professional occupations</v>
      </c>
      <c r="B215" s="302">
        <v>0.16906689716865994</v>
      </c>
      <c r="C215" s="302">
        <v>9.9210948856836068E-2</v>
      </c>
      <c r="D215" s="302">
        <v>0.27696291131477857</v>
      </c>
      <c r="E215" s="302">
        <f t="shared" si="98"/>
        <v>0.54524075734027455</v>
      </c>
      <c r="F215" s="303"/>
      <c r="G215" s="302">
        <v>0.2670385074406445</v>
      </c>
      <c r="H215" s="302">
        <v>7.0315022977437205E-2</v>
      </c>
      <c r="I215" s="302">
        <v>0.19560096971636412</v>
      </c>
      <c r="J215" s="302">
        <f t="shared" si="99"/>
        <v>0.53295450013444579</v>
      </c>
      <c r="K215" s="303"/>
      <c r="L215" s="302">
        <v>0.25477040198173101</v>
      </c>
      <c r="M215" s="302">
        <v>7.0456778652654414E-2</v>
      </c>
      <c r="N215" s="302">
        <v>0.18843904249261267</v>
      </c>
      <c r="O215" s="302">
        <f t="shared" si="100"/>
        <v>0.51366622312699817</v>
      </c>
    </row>
    <row r="216" spans="1:15" s="236" customFormat="1" x14ac:dyDescent="0.2">
      <c r="A216" s="237" t="str">
        <f>name!E$7</f>
        <v>Administrative and secretarial occupations</v>
      </c>
      <c r="B216" s="302">
        <v>0.18287423522963914</v>
      </c>
      <c r="C216" s="302">
        <v>0.21739852820093211</v>
      </c>
      <c r="D216" s="302">
        <v>1.6670000866506367E-2</v>
      </c>
      <c r="E216" s="302">
        <f t="shared" si="98"/>
        <v>0.41694276429707766</v>
      </c>
      <c r="F216" s="303"/>
      <c r="G216" s="302">
        <v>0.23980895597783292</v>
      </c>
      <c r="H216" s="302">
        <v>0.2084887631555257</v>
      </c>
      <c r="I216" s="302">
        <v>1.082805410333345E-2</v>
      </c>
      <c r="J216" s="302">
        <f t="shared" si="99"/>
        <v>0.45912577323669201</v>
      </c>
      <c r="K216" s="303"/>
      <c r="L216" s="302">
        <v>0.19751484994966798</v>
      </c>
      <c r="M216" s="302">
        <v>0.195449143929949</v>
      </c>
      <c r="N216" s="302">
        <v>9.5802936906940351E-3</v>
      </c>
      <c r="O216" s="302">
        <f t="shared" si="100"/>
        <v>0.40254428757031102</v>
      </c>
    </row>
    <row r="217" spans="1:15" s="236" customFormat="1" x14ac:dyDescent="0.2">
      <c r="A217" s="237" t="str">
        <f>name!E$8</f>
        <v>Skilled trades occupations</v>
      </c>
      <c r="B217" s="302">
        <v>0.16835026971107428</v>
      </c>
      <c r="C217" s="302">
        <v>6.5143199633688906E-2</v>
      </c>
      <c r="D217" s="302">
        <v>0.13331928982970634</v>
      </c>
      <c r="E217" s="302">
        <f t="shared" si="98"/>
        <v>0.36681275917446954</v>
      </c>
      <c r="F217" s="303"/>
      <c r="G217" s="302">
        <v>0.18641311371988073</v>
      </c>
      <c r="H217" s="302">
        <v>2.8453541438436467E-2</v>
      </c>
      <c r="I217" s="302">
        <v>6.1757569074093965E-2</v>
      </c>
      <c r="J217" s="302">
        <f>SUM(G217:I217)</f>
        <v>0.27662422423241118</v>
      </c>
      <c r="K217" s="303"/>
      <c r="L217" s="302">
        <v>0.15030425563244307</v>
      </c>
      <c r="M217" s="302">
        <v>3.836740244514722E-2</v>
      </c>
      <c r="N217" s="302">
        <v>7.081295907023534E-2</v>
      </c>
      <c r="O217" s="302">
        <f t="shared" si="100"/>
        <v>0.25948461714782561</v>
      </c>
    </row>
    <row r="218" spans="1:15" s="236" customFormat="1" x14ac:dyDescent="0.2">
      <c r="A218" s="237" t="str">
        <f>name!E$9</f>
        <v>Caring, leisure and other service occupations</v>
      </c>
      <c r="B218" s="302">
        <v>5.7135318746454375E-2</v>
      </c>
      <c r="C218" s="302">
        <v>6.5311134998608578E-2</v>
      </c>
      <c r="D218" s="302">
        <v>1.5415123870047969E-2</v>
      </c>
      <c r="E218" s="302">
        <f t="shared" si="98"/>
        <v>0.13786157761511092</v>
      </c>
      <c r="F218" s="303"/>
      <c r="G218" s="302">
        <v>7.7754334626263341E-2</v>
      </c>
      <c r="H218" s="302">
        <v>7.8636999495543466E-2</v>
      </c>
      <c r="I218" s="302">
        <v>1.6919251683903007E-2</v>
      </c>
      <c r="J218" s="302">
        <f t="shared" ref="J218:J221" si="101">SUM(G218:I218)</f>
        <v>0.17331058580570982</v>
      </c>
      <c r="K218" s="303"/>
      <c r="L218" s="302">
        <v>8.3072662922673068E-2</v>
      </c>
      <c r="M218" s="302">
        <v>7.0177746842581629E-2</v>
      </c>
      <c r="N218" s="302">
        <v>1.7476250635451388E-2</v>
      </c>
      <c r="O218" s="302">
        <f t="shared" si="100"/>
        <v>0.17072666040070608</v>
      </c>
    </row>
    <row r="219" spans="1:15" s="236" customFormat="1" x14ac:dyDescent="0.2">
      <c r="A219" s="237" t="str">
        <f>name!E$10</f>
        <v>Sales and customer service occupations</v>
      </c>
      <c r="B219" s="302">
        <v>9.7221546886507346E-2</v>
      </c>
      <c r="C219" s="302">
        <v>0.10137188827471197</v>
      </c>
      <c r="D219" s="302">
        <v>1.8996096212293458E-2</v>
      </c>
      <c r="E219" s="302">
        <f t="shared" si="98"/>
        <v>0.21758953137351275</v>
      </c>
      <c r="F219" s="303"/>
      <c r="G219" s="302">
        <v>0.12783107790030787</v>
      </c>
      <c r="H219" s="302">
        <v>9.7604919702309764E-2</v>
      </c>
      <c r="I219" s="302">
        <v>7.2125386319738961E-3</v>
      </c>
      <c r="J219" s="302">
        <f t="shared" si="101"/>
        <v>0.23264853623459153</v>
      </c>
      <c r="K219" s="303"/>
      <c r="L219" s="302">
        <v>0.1463556191283128</v>
      </c>
      <c r="M219" s="302">
        <v>0.11582216246308656</v>
      </c>
      <c r="N219" s="302">
        <v>6.4855246755142308E-3</v>
      </c>
      <c r="O219" s="302">
        <f t="shared" si="100"/>
        <v>0.26866330626691359</v>
      </c>
    </row>
    <row r="220" spans="1:15" s="236" customFormat="1" x14ac:dyDescent="0.2">
      <c r="A220" s="237" t="str">
        <f>name!E$11</f>
        <v>Process, plant and machine operatives</v>
      </c>
      <c r="B220" s="302">
        <v>3.3206753922538815E-2</v>
      </c>
      <c r="C220" s="302">
        <v>6.3418939221278711E-2</v>
      </c>
      <c r="D220" s="302">
        <v>1.9354606267754711E-2</v>
      </c>
      <c r="E220" s="302">
        <f t="shared" si="98"/>
        <v>0.11598029941157223</v>
      </c>
      <c r="F220" s="303"/>
      <c r="G220" s="302">
        <v>3.8362682366572053E-2</v>
      </c>
      <c r="H220" s="302">
        <v>2.1369558151863942E-2</v>
      </c>
      <c r="I220" s="302">
        <v>1.4482241490997663E-2</v>
      </c>
      <c r="J220" s="302">
        <f t="shared" si="101"/>
        <v>7.421448200943366E-2</v>
      </c>
      <c r="K220" s="303"/>
      <c r="L220" s="302">
        <v>3.4385876425132259E-2</v>
      </c>
      <c r="M220" s="302">
        <v>3.156371620528841E-2</v>
      </c>
      <c r="N220" s="302">
        <v>1.7985478614624111E-2</v>
      </c>
      <c r="O220" s="302">
        <f t="shared" si="100"/>
        <v>8.3935071245044776E-2</v>
      </c>
    </row>
    <row r="221" spans="1:15" s="236" customFormat="1" x14ac:dyDescent="0.2">
      <c r="A221" s="237" t="str">
        <f>name!E$12</f>
        <v>Elementary occupations</v>
      </c>
      <c r="B221" s="302">
        <v>8.687147808389073E-2</v>
      </c>
      <c r="C221" s="302">
        <v>0.21368979152220621</v>
      </c>
      <c r="D221" s="302">
        <v>6.2481345669287994E-2</v>
      </c>
      <c r="E221" s="302">
        <f t="shared" si="98"/>
        <v>0.36304261527538495</v>
      </c>
      <c r="F221" s="303"/>
      <c r="G221" s="302">
        <v>0.11969581421722941</v>
      </c>
      <c r="H221" s="302">
        <v>0.16936919902073252</v>
      </c>
      <c r="I221" s="302">
        <v>7.0854568669882712E-2</v>
      </c>
      <c r="J221" s="302">
        <f t="shared" si="101"/>
        <v>0.35991958190784468</v>
      </c>
      <c r="K221" s="303"/>
      <c r="L221" s="302">
        <v>9.2283437478047139E-2</v>
      </c>
      <c r="M221" s="302">
        <v>0.17216559706203494</v>
      </c>
      <c r="N221" s="302">
        <v>7.328642300642807E-2</v>
      </c>
      <c r="O221" s="302">
        <f t="shared" si="100"/>
        <v>0.33773545754651013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1.2134695929979995</v>
      </c>
      <c r="C223" s="311">
        <f t="shared" ref="C223:E223" si="102">SUM(C213:C221)</f>
        <v>0.9430218623546307</v>
      </c>
      <c r="D223" s="311">
        <f t="shared" si="102"/>
        <v>0.81450854464737477</v>
      </c>
      <c r="E223" s="311">
        <f t="shared" si="102"/>
        <v>2.9710000000000045</v>
      </c>
      <c r="F223" s="311"/>
      <c r="G223" s="311">
        <f t="shared" ref="G223:J223" si="103">SUM(G213:G221)</f>
        <v>1.7187688092505118</v>
      </c>
      <c r="H223" s="311">
        <f t="shared" si="103"/>
        <v>0.788167706128034</v>
      </c>
      <c r="I223" s="311">
        <f t="shared" si="103"/>
        <v>0.50906348462145912</v>
      </c>
      <c r="J223" s="311">
        <f t="shared" si="103"/>
        <v>3.0160000000000049</v>
      </c>
      <c r="K223" s="311"/>
      <c r="L223" s="311">
        <f t="shared" ref="L223:O223" si="104">SUM(L213:L221)</f>
        <v>1.7111682027550157</v>
      </c>
      <c r="M223" s="311">
        <f t="shared" si="104"/>
        <v>0.84155990783562529</v>
      </c>
      <c r="N223" s="311">
        <f t="shared" si="104"/>
        <v>0.50227188940935918</v>
      </c>
      <c r="O223" s="311">
        <f t="shared" si="104"/>
        <v>3.0550000000000006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1.879415259946456</v>
      </c>
      <c r="C230" s="302">
        <v>0.20777671018887564</v>
      </c>
      <c r="D230" s="302">
        <v>0.15627795929890823</v>
      </c>
      <c r="E230" s="302">
        <f>SUM(B230:D230)</f>
        <v>2.2434699294342395</v>
      </c>
      <c r="F230" s="303"/>
      <c r="G230" s="302">
        <v>1.4779622787436668</v>
      </c>
      <c r="H230" s="302">
        <v>0.15539927053920358</v>
      </c>
      <c r="I230" s="302">
        <v>5.7596548751244252E-2</v>
      </c>
      <c r="J230" s="302">
        <f>SUM(G230:I230)</f>
        <v>1.6909580980341146</v>
      </c>
      <c r="K230" s="303"/>
      <c r="L230" s="302">
        <v>1.6831581943452678</v>
      </c>
      <c r="M230" s="302">
        <v>0.18594761456869938</v>
      </c>
      <c r="N230" s="302">
        <v>6.5923367313644204E-2</v>
      </c>
      <c r="O230" s="302">
        <f>SUM(L230:N230)</f>
        <v>1.9350291762276113</v>
      </c>
    </row>
    <row r="231" spans="1:15" s="236" customFormat="1" x14ac:dyDescent="0.2">
      <c r="A231" s="237" t="str">
        <f>name!E$5</f>
        <v>Professional occupations</v>
      </c>
      <c r="B231" s="302">
        <v>5.6133577962529655</v>
      </c>
      <c r="C231" s="302">
        <v>0.30679235244315362</v>
      </c>
      <c r="D231" s="302">
        <v>0.3760515651183296</v>
      </c>
      <c r="E231" s="302">
        <f t="shared" ref="E231:E238" si="105">SUM(B231:D231)</f>
        <v>6.2962017138144484</v>
      </c>
      <c r="F231" s="303"/>
      <c r="G231" s="302">
        <v>4.9111415747997595</v>
      </c>
      <c r="H231" s="302">
        <v>0.19180211954233528</v>
      </c>
      <c r="I231" s="302">
        <v>0.12062497827214652</v>
      </c>
      <c r="J231" s="302">
        <f t="shared" ref="J231:J233" si="106">SUM(G231:I231)</f>
        <v>5.223568672614241</v>
      </c>
      <c r="K231" s="303"/>
      <c r="L231" s="302">
        <v>6.2452560133102804</v>
      </c>
      <c r="M231" s="302">
        <v>0.25213960245046441</v>
      </c>
      <c r="N231" s="302">
        <v>0.10787210011066349</v>
      </c>
      <c r="O231" s="302">
        <f t="shared" ref="O231:O238" si="107">SUM(L231:N231)</f>
        <v>6.6052677158714079</v>
      </c>
    </row>
    <row r="232" spans="1:15" s="236" customFormat="1" x14ac:dyDescent="0.2">
      <c r="A232" s="237" t="str">
        <f>name!E$6</f>
        <v>Associate professional occupations</v>
      </c>
      <c r="B232" s="302">
        <v>2.4495900024305723</v>
      </c>
      <c r="C232" s="302">
        <v>0.28292524264863322</v>
      </c>
      <c r="D232" s="302">
        <v>0.1325566298378528</v>
      </c>
      <c r="E232" s="302">
        <f t="shared" si="105"/>
        <v>2.8650718749170583</v>
      </c>
      <c r="F232" s="303"/>
      <c r="G232" s="302">
        <v>2.0161250796832997</v>
      </c>
      <c r="H232" s="302">
        <v>0.17402978510207054</v>
      </c>
      <c r="I232" s="302">
        <v>4.6618714791388668E-2</v>
      </c>
      <c r="J232" s="302">
        <f t="shared" si="106"/>
        <v>2.2367735795767589</v>
      </c>
      <c r="K232" s="303"/>
      <c r="L232" s="302">
        <v>2.2579396270390415</v>
      </c>
      <c r="M232" s="302">
        <v>0.17948126794815139</v>
      </c>
      <c r="N232" s="302">
        <v>5.6403956006340863E-2</v>
      </c>
      <c r="O232" s="302">
        <f t="shared" si="107"/>
        <v>2.4938248509935335</v>
      </c>
    </row>
    <row r="233" spans="1:15" s="236" customFormat="1" x14ac:dyDescent="0.2">
      <c r="A233" s="237" t="str">
        <f>name!E$7</f>
        <v>Administrative and secretarial occupations</v>
      </c>
      <c r="B233" s="302">
        <v>1.2425561912776599</v>
      </c>
      <c r="C233" s="302">
        <v>0.57189813304290438</v>
      </c>
      <c r="D233" s="302">
        <v>2.3363482741366483E-2</v>
      </c>
      <c r="E233" s="302">
        <f t="shared" si="105"/>
        <v>1.8378178070619307</v>
      </c>
      <c r="F233" s="303"/>
      <c r="G233" s="302">
        <v>0.8529356043933275</v>
      </c>
      <c r="H233" s="302">
        <v>0.26991616255150563</v>
      </c>
      <c r="I233" s="302">
        <v>5.5461176055006927E-3</v>
      </c>
      <c r="J233" s="302">
        <f t="shared" si="106"/>
        <v>1.128397884550334</v>
      </c>
      <c r="K233" s="303"/>
      <c r="L233" s="302">
        <v>0.85212036099559041</v>
      </c>
      <c r="M233" s="302">
        <v>0.25244882066463109</v>
      </c>
      <c r="N233" s="302">
        <v>5.6479803707509789E-3</v>
      </c>
      <c r="O233" s="302">
        <f t="shared" si="107"/>
        <v>1.1102171620309724</v>
      </c>
    </row>
    <row r="234" spans="1:15" s="236" customFormat="1" x14ac:dyDescent="0.2">
      <c r="A234" s="237" t="str">
        <f>name!E$8</f>
        <v>Skilled trades occupations</v>
      </c>
      <c r="B234" s="302">
        <v>1.0822766043586216</v>
      </c>
      <c r="C234" s="302">
        <v>8.8774682922013542E-2</v>
      </c>
      <c r="D234" s="302">
        <v>0.17403090160768961</v>
      </c>
      <c r="E234" s="302">
        <f t="shared" si="105"/>
        <v>1.3450821888883246</v>
      </c>
      <c r="F234" s="303"/>
      <c r="G234" s="302">
        <v>0.63892040215039247</v>
      </c>
      <c r="H234" s="302">
        <v>3.4564987930652678E-2</v>
      </c>
      <c r="I234" s="302">
        <v>4.9891678232111568E-2</v>
      </c>
      <c r="J234" s="302">
        <f>SUM(G234:I234)</f>
        <v>0.72337706831315673</v>
      </c>
      <c r="K234" s="303"/>
      <c r="L234" s="302">
        <v>0.45650129488602137</v>
      </c>
      <c r="M234" s="302">
        <v>4.4936909589004342E-2</v>
      </c>
      <c r="N234" s="302">
        <v>9.1141111400225142E-2</v>
      </c>
      <c r="O234" s="302">
        <f t="shared" si="107"/>
        <v>0.59257931587525092</v>
      </c>
    </row>
    <row r="235" spans="1:15" s="236" customFormat="1" x14ac:dyDescent="0.2">
      <c r="A235" s="237" t="str">
        <f>name!E$9</f>
        <v>Caring, leisure and other service occupations</v>
      </c>
      <c r="B235" s="302">
        <v>0.32706764449924136</v>
      </c>
      <c r="C235" s="302">
        <v>6.3318152487130686E-2</v>
      </c>
      <c r="D235" s="302">
        <v>1.7782843467511029E-2</v>
      </c>
      <c r="E235" s="302">
        <f t="shared" si="105"/>
        <v>0.40816864045388307</v>
      </c>
      <c r="F235" s="303"/>
      <c r="G235" s="302">
        <v>0.22134456142129683</v>
      </c>
      <c r="H235" s="302">
        <v>3.61021978018468E-2</v>
      </c>
      <c r="I235" s="302">
        <v>8.3623618490075834E-3</v>
      </c>
      <c r="J235" s="302">
        <f t="shared" ref="J235:J238" si="108">SUM(G235:I235)</f>
        <v>0.26580912107215121</v>
      </c>
      <c r="K235" s="303"/>
      <c r="L235" s="302">
        <v>0.3263748092163426</v>
      </c>
      <c r="M235" s="302">
        <v>3.9773370410971863E-2</v>
      </c>
      <c r="N235" s="302">
        <v>1.2221779892358004E-2</v>
      </c>
      <c r="O235" s="302">
        <f t="shared" si="107"/>
        <v>0.37836995951967245</v>
      </c>
    </row>
    <row r="236" spans="1:15" s="236" customFormat="1" x14ac:dyDescent="0.2">
      <c r="A236" s="237" t="str">
        <f>name!E$10</f>
        <v>Sales and customer service occupations</v>
      </c>
      <c r="B236" s="302">
        <v>0.84656046292819542</v>
      </c>
      <c r="C236" s="302">
        <v>0.31704187490969127</v>
      </c>
      <c r="D236" s="302">
        <v>2.6184399417818745E-2</v>
      </c>
      <c r="E236" s="302">
        <f t="shared" si="105"/>
        <v>1.1897867372557054</v>
      </c>
      <c r="F236" s="303"/>
      <c r="G236" s="302">
        <v>0.54503220363116001</v>
      </c>
      <c r="H236" s="302">
        <v>0.21892421936198297</v>
      </c>
      <c r="I236" s="302">
        <v>6.0419806445982235E-3</v>
      </c>
      <c r="J236" s="302">
        <f t="shared" si="108"/>
        <v>0.7699984036377413</v>
      </c>
      <c r="K236" s="303"/>
      <c r="L236" s="302">
        <v>0.75566248066483011</v>
      </c>
      <c r="M236" s="302">
        <v>0.30296273078590918</v>
      </c>
      <c r="N236" s="302">
        <v>6.1714021549449166E-3</v>
      </c>
      <c r="O236" s="302">
        <f t="shared" si="107"/>
        <v>1.0647966136056841</v>
      </c>
    </row>
    <row r="237" spans="1:15" s="236" customFormat="1" x14ac:dyDescent="0.2">
      <c r="A237" s="237" t="str">
        <f>name!E$11</f>
        <v>Process, plant and machine operatives</v>
      </c>
      <c r="B237" s="302">
        <v>0.10872261060800463</v>
      </c>
      <c r="C237" s="302">
        <v>6.0287312504858588E-2</v>
      </c>
      <c r="D237" s="302">
        <v>4.7236192719927773E-2</v>
      </c>
      <c r="E237" s="302">
        <f t="shared" si="105"/>
        <v>0.21624611583279099</v>
      </c>
      <c r="F237" s="303"/>
      <c r="G237" s="302">
        <v>5.6278849365569587E-2</v>
      </c>
      <c r="H237" s="302">
        <v>3.5862634201781249E-2</v>
      </c>
      <c r="I237" s="302">
        <v>2.263153859580698E-2</v>
      </c>
      <c r="J237" s="302">
        <f t="shared" si="108"/>
        <v>0.11477302216315781</v>
      </c>
      <c r="K237" s="303"/>
      <c r="L237" s="302">
        <v>6.2645744606874457E-2</v>
      </c>
      <c r="M237" s="302">
        <v>4.4832018137852786E-2</v>
      </c>
      <c r="N237" s="302">
        <v>3.6913462790127298E-2</v>
      </c>
      <c r="O237" s="302">
        <f t="shared" si="107"/>
        <v>0.14439122553485453</v>
      </c>
    </row>
    <row r="238" spans="1:15" s="236" customFormat="1" x14ac:dyDescent="0.2">
      <c r="A238" s="237" t="str">
        <f>name!E$12</f>
        <v>Elementary occupations</v>
      </c>
      <c r="B238" s="302">
        <v>0.24917756047524325</v>
      </c>
      <c r="C238" s="302">
        <v>0.10653845117541583</v>
      </c>
      <c r="D238" s="302">
        <v>0.12443898069097108</v>
      </c>
      <c r="E238" s="302">
        <f t="shared" si="105"/>
        <v>0.48015499234163017</v>
      </c>
      <c r="F238" s="303"/>
      <c r="G238" s="302">
        <v>0.12334907169000585</v>
      </c>
      <c r="H238" s="302">
        <v>6.7389484823349596E-2</v>
      </c>
      <c r="I238" s="302">
        <v>7.660559352498908E-2</v>
      </c>
      <c r="J238" s="302">
        <f t="shared" si="108"/>
        <v>0.26734415003834455</v>
      </c>
      <c r="K238" s="303"/>
      <c r="L238" s="302">
        <v>0.11701515116601985</v>
      </c>
      <c r="M238" s="302">
        <v>6.0438703192788421E-2</v>
      </c>
      <c r="N238" s="302">
        <v>9.8070125982171283E-2</v>
      </c>
      <c r="O238" s="302">
        <f t="shared" si="107"/>
        <v>0.27552398034097958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13.798724132776961</v>
      </c>
      <c r="C240" s="311">
        <f t="shared" ref="C240:E240" si="109">SUM(C230:C238)</f>
        <v>2.0053529123226768</v>
      </c>
      <c r="D240" s="311">
        <f t="shared" si="109"/>
        <v>1.0779229549003753</v>
      </c>
      <c r="E240" s="311">
        <f t="shared" si="109"/>
        <v>16.882000000000016</v>
      </c>
      <c r="F240" s="311"/>
      <c r="G240" s="311">
        <f t="shared" ref="G240:J240" si="110">SUM(G230:G238)</f>
        <v>10.843089625878479</v>
      </c>
      <c r="H240" s="311">
        <f t="shared" si="110"/>
        <v>1.1839908618547281</v>
      </c>
      <c r="I240" s="311">
        <f t="shared" si="110"/>
        <v>0.39391951226679356</v>
      </c>
      <c r="J240" s="311">
        <f t="shared" si="110"/>
        <v>12.420999999999999</v>
      </c>
      <c r="K240" s="311"/>
      <c r="L240" s="311">
        <f t="shared" ref="L240:O240" si="111">SUM(L230:L238)</f>
        <v>12.756673676230267</v>
      </c>
      <c r="M240" s="311">
        <f t="shared" si="111"/>
        <v>1.3629610377484729</v>
      </c>
      <c r="N240" s="311">
        <f t="shared" si="111"/>
        <v>0.48036528602122619</v>
      </c>
      <c r="O240" s="311">
        <f t="shared" si="111"/>
        <v>14.599999999999966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1.8140724841291065</v>
      </c>
      <c r="C247" s="302">
        <v>0.2639975694309678</v>
      </c>
      <c r="D247" s="302">
        <v>7.3574237817594007E-2</v>
      </c>
      <c r="E247" s="302">
        <f>SUM(B247:D247)</f>
        <v>2.1516442913776683</v>
      </c>
      <c r="F247" s="303"/>
      <c r="G247" s="302">
        <v>2.2663345285115746</v>
      </c>
      <c r="H247" s="302">
        <v>0.37057077864575094</v>
      </c>
      <c r="I247" s="302">
        <v>0.11040430238515833</v>
      </c>
      <c r="J247" s="302">
        <f>SUM(G247:I247)</f>
        <v>2.7473096095424836</v>
      </c>
      <c r="K247" s="303"/>
      <c r="L247" s="302">
        <v>2.1611537548043089</v>
      </c>
      <c r="M247" s="302">
        <v>0.47349043142076297</v>
      </c>
      <c r="N247" s="302">
        <v>0.12313263141143795</v>
      </c>
      <c r="O247" s="302">
        <f>SUM(L247:N247)</f>
        <v>2.7577768176365098</v>
      </c>
    </row>
    <row r="248" spans="1:15" s="236" customFormat="1" x14ac:dyDescent="0.2">
      <c r="A248" s="237" t="str">
        <f>name!E$5</f>
        <v>Professional occupations</v>
      </c>
      <c r="B248" s="302">
        <v>2.8013655134938702</v>
      </c>
      <c r="C248" s="302">
        <v>0.20420937360150446</v>
      </c>
      <c r="D248" s="302">
        <v>0.1612683935834833</v>
      </c>
      <c r="E248" s="302">
        <f t="shared" ref="E248:E255" si="112">SUM(B248:D248)</f>
        <v>3.166843280678858</v>
      </c>
      <c r="F248" s="303"/>
      <c r="G248" s="302">
        <v>4.048610253571538</v>
      </c>
      <c r="H248" s="302">
        <v>0.26201110305985448</v>
      </c>
      <c r="I248" s="302">
        <v>0.18898601009278734</v>
      </c>
      <c r="J248" s="302">
        <f t="shared" ref="J248:J250" si="113">SUM(G248:I248)</f>
        <v>4.4996073667241792</v>
      </c>
      <c r="K248" s="303"/>
      <c r="L248" s="302">
        <v>4.8188816939279038</v>
      </c>
      <c r="M248" s="302">
        <v>0.32113344322715182</v>
      </c>
      <c r="N248" s="302">
        <v>0.1928721715730374</v>
      </c>
      <c r="O248" s="302">
        <f t="shared" ref="O248:O255" si="114">SUM(L248:N248)</f>
        <v>5.3328873087280924</v>
      </c>
    </row>
    <row r="249" spans="1:15" s="236" customFormat="1" x14ac:dyDescent="0.2">
      <c r="A249" s="237" t="str">
        <f>name!E$6</f>
        <v>Associate professional occupations</v>
      </c>
      <c r="B249" s="302">
        <v>3.0860242235384741</v>
      </c>
      <c r="C249" s="302">
        <v>0.42484527278683903</v>
      </c>
      <c r="D249" s="302">
        <v>0.1405788975506943</v>
      </c>
      <c r="E249" s="302">
        <f t="shared" si="112"/>
        <v>3.6514483938760072</v>
      </c>
      <c r="F249" s="303"/>
      <c r="G249" s="302">
        <v>3.9135231311048284</v>
      </c>
      <c r="H249" s="302">
        <v>0.43967277058184778</v>
      </c>
      <c r="I249" s="302">
        <v>0.25759943523338275</v>
      </c>
      <c r="J249" s="302">
        <f t="shared" si="113"/>
        <v>4.6107953369200585</v>
      </c>
      <c r="K249" s="303"/>
      <c r="L249" s="302">
        <v>3.5117774147433325</v>
      </c>
      <c r="M249" s="302">
        <v>0.48198105278628717</v>
      </c>
      <c r="N249" s="302">
        <v>0.26798930608909322</v>
      </c>
      <c r="O249" s="302">
        <f t="shared" si="114"/>
        <v>4.2617477736187128</v>
      </c>
    </row>
    <row r="250" spans="1:15" s="236" customFormat="1" x14ac:dyDescent="0.2">
      <c r="A250" s="237" t="str">
        <f>name!E$7</f>
        <v>Administrative and secretarial occupations</v>
      </c>
      <c r="B250" s="302">
        <v>5.1811650813703984</v>
      </c>
      <c r="C250" s="302">
        <v>1.5782366182971033</v>
      </c>
      <c r="D250" s="302">
        <v>3.9362855335136337E-2</v>
      </c>
      <c r="E250" s="302">
        <f t="shared" si="112"/>
        <v>6.7987645550026379</v>
      </c>
      <c r="F250" s="303"/>
      <c r="G250" s="302">
        <v>5.650825330993019</v>
      </c>
      <c r="H250" s="302">
        <v>1.4795417191127616</v>
      </c>
      <c r="I250" s="302">
        <v>0.11605890178363545</v>
      </c>
      <c r="J250" s="302">
        <f t="shared" si="113"/>
        <v>7.2464259518894156</v>
      </c>
      <c r="K250" s="303"/>
      <c r="L250" s="302">
        <v>4.6800526096532193</v>
      </c>
      <c r="M250" s="302">
        <v>1.083665745962876</v>
      </c>
      <c r="N250" s="302">
        <v>8.4311144504915475E-2</v>
      </c>
      <c r="O250" s="302">
        <f t="shared" si="114"/>
        <v>5.8480295001210107</v>
      </c>
    </row>
    <row r="251" spans="1:15" s="236" customFormat="1" x14ac:dyDescent="0.2">
      <c r="A251" s="237" t="str">
        <f>name!E$8</f>
        <v>Skilled trades occupations</v>
      </c>
      <c r="B251" s="302">
        <v>0.15922584716776875</v>
      </c>
      <c r="C251" s="302">
        <v>3.5747263955695815E-2</v>
      </c>
      <c r="D251" s="302">
        <v>4.4686113641069031E-2</v>
      </c>
      <c r="E251" s="302">
        <f t="shared" si="112"/>
        <v>0.23965922476453358</v>
      </c>
      <c r="F251" s="303"/>
      <c r="G251" s="302">
        <v>0.14245225744814474</v>
      </c>
      <c r="H251" s="302">
        <v>2.2398558238405558E-2</v>
      </c>
      <c r="I251" s="302">
        <v>4.0555789272990812E-2</v>
      </c>
      <c r="J251" s="302">
        <f>SUM(G251:I251)</f>
        <v>0.20540660495954111</v>
      </c>
      <c r="K251" s="303"/>
      <c r="L251" s="302">
        <v>0.13427648467157563</v>
      </c>
      <c r="M251" s="302">
        <v>2.7606872869840884E-2</v>
      </c>
      <c r="N251" s="302">
        <v>4.4142417259322046E-2</v>
      </c>
      <c r="O251" s="302">
        <f t="shared" si="114"/>
        <v>0.20602577480073858</v>
      </c>
    </row>
    <row r="252" spans="1:15" s="236" customFormat="1" x14ac:dyDescent="0.2">
      <c r="A252" s="237" t="str">
        <f>name!E$9</f>
        <v>Caring, leisure and other service occupations</v>
      </c>
      <c r="B252" s="302">
        <v>8.703804219987385E-2</v>
      </c>
      <c r="C252" s="302">
        <v>1.1527470153295699E-2</v>
      </c>
      <c r="D252" s="302">
        <v>4.6326209886351144E-3</v>
      </c>
      <c r="E252" s="302">
        <f t="shared" si="112"/>
        <v>0.10319813334180465</v>
      </c>
      <c r="F252" s="303"/>
      <c r="G252" s="302">
        <v>8.3760142970275411E-2</v>
      </c>
      <c r="H252" s="302">
        <v>8.9434702392192974E-3</v>
      </c>
      <c r="I252" s="302">
        <v>3.5816188356662136E-2</v>
      </c>
      <c r="J252" s="302">
        <f t="shared" ref="J252:J255" si="115">SUM(G252:I252)</f>
        <v>0.12851980156615683</v>
      </c>
      <c r="K252" s="303"/>
      <c r="L252" s="302">
        <v>9.3837370827900918E-2</v>
      </c>
      <c r="M252" s="302">
        <v>7.5996715570885373E-3</v>
      </c>
      <c r="N252" s="302">
        <v>5.3692794691680729E-2</v>
      </c>
      <c r="O252" s="302">
        <f t="shared" si="114"/>
        <v>0.15512983707667019</v>
      </c>
    </row>
    <row r="253" spans="1:15" s="236" customFormat="1" x14ac:dyDescent="0.2">
      <c r="A253" s="237" t="str">
        <f>name!E$10</f>
        <v>Sales and customer service occupations</v>
      </c>
      <c r="B253" s="302">
        <v>1.2186365996053246</v>
      </c>
      <c r="C253" s="302">
        <v>0.45774524608341699</v>
      </c>
      <c r="D253" s="302">
        <v>3.6750265453545372E-2</v>
      </c>
      <c r="E253" s="302">
        <f t="shared" si="112"/>
        <v>1.713132111142287</v>
      </c>
      <c r="F253" s="303"/>
      <c r="G253" s="302">
        <v>1.2629205128437289</v>
      </c>
      <c r="H253" s="302">
        <v>0.45374191149724435</v>
      </c>
      <c r="I253" s="302">
        <v>9.0395370179638959E-2</v>
      </c>
      <c r="J253" s="302">
        <f t="shared" si="115"/>
        <v>1.8070577945206121</v>
      </c>
      <c r="K253" s="303"/>
      <c r="L253" s="302">
        <v>1.476332875311182</v>
      </c>
      <c r="M253" s="302">
        <v>0.53010808776995966</v>
      </c>
      <c r="N253" s="302">
        <v>7.7062740776995986E-2</v>
      </c>
      <c r="O253" s="302">
        <f t="shared" si="114"/>
        <v>2.0835037038581374</v>
      </c>
    </row>
    <row r="254" spans="1:15" s="236" customFormat="1" x14ac:dyDescent="0.2">
      <c r="A254" s="237" t="str">
        <f>name!E$11</f>
        <v>Process, plant and machine operatives</v>
      </c>
      <c r="B254" s="302">
        <v>6.9333664286814339E-2</v>
      </c>
      <c r="C254" s="302">
        <v>1.1186062847239697E-2</v>
      </c>
      <c r="D254" s="302">
        <v>2.0138495071518714E-2</v>
      </c>
      <c r="E254" s="302">
        <f t="shared" si="112"/>
        <v>0.10065822220557274</v>
      </c>
      <c r="F254" s="303"/>
      <c r="G254" s="302">
        <v>5.9526062655167668E-2</v>
      </c>
      <c r="H254" s="302">
        <v>7.3359130610238096E-3</v>
      </c>
      <c r="I254" s="302">
        <v>3.6085814919725318E-2</v>
      </c>
      <c r="J254" s="302">
        <f t="shared" si="115"/>
        <v>0.10294779063591679</v>
      </c>
      <c r="K254" s="303"/>
      <c r="L254" s="302">
        <v>6.6125917594343678E-2</v>
      </c>
      <c r="M254" s="302">
        <v>1.466438188370218E-2</v>
      </c>
      <c r="N254" s="302">
        <v>5.8691339216755088E-2</v>
      </c>
      <c r="O254" s="302">
        <f t="shared" si="114"/>
        <v>0.13948163869480096</v>
      </c>
    </row>
    <row r="255" spans="1:15" s="236" customFormat="1" x14ac:dyDescent="0.2">
      <c r="A255" s="237" t="str">
        <f>name!E$12</f>
        <v>Elementary occupations</v>
      </c>
      <c r="B255" s="302">
        <v>0.21305110131812088</v>
      </c>
      <c r="C255" s="302">
        <v>5.0356956472528608E-2</v>
      </c>
      <c r="D255" s="302">
        <v>1.2243729819996862E-2</v>
      </c>
      <c r="E255" s="302">
        <f t="shared" si="112"/>
        <v>0.27565178761064635</v>
      </c>
      <c r="F255" s="303"/>
      <c r="G255" s="302">
        <v>0.1871916678740243</v>
      </c>
      <c r="H255" s="302">
        <v>3.3682620808031999E-2</v>
      </c>
      <c r="I255" s="302">
        <v>4.9055454559594709E-2</v>
      </c>
      <c r="J255" s="302">
        <f t="shared" si="115"/>
        <v>0.26992974324165103</v>
      </c>
      <c r="K255" s="303"/>
      <c r="L255" s="302">
        <v>0.16713110786316474</v>
      </c>
      <c r="M255" s="302">
        <v>2.7446488019801454E-2</v>
      </c>
      <c r="N255" s="302">
        <v>6.6840049582338509E-2</v>
      </c>
      <c r="O255" s="302">
        <f t="shared" si="114"/>
        <v>0.26141764546530472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14.629912557109748</v>
      </c>
      <c r="C257" s="311">
        <f t="shared" ref="C257:E257" si="116">SUM(C247:C255)</f>
        <v>3.0378518336285913</v>
      </c>
      <c r="D257" s="311">
        <f t="shared" si="116"/>
        <v>0.53323560926167302</v>
      </c>
      <c r="E257" s="311">
        <f t="shared" si="116"/>
        <v>18.201000000000015</v>
      </c>
      <c r="F257" s="311"/>
      <c r="G257" s="311">
        <f t="shared" ref="G257:J257" si="117">SUM(G247:G255)</f>
        <v>17.615143887972298</v>
      </c>
      <c r="H257" s="311">
        <f t="shared" si="117"/>
        <v>3.0778988452441403</v>
      </c>
      <c r="I257" s="311">
        <f t="shared" si="117"/>
        <v>0.9249572667835757</v>
      </c>
      <c r="J257" s="311">
        <f t="shared" si="117"/>
        <v>21.618000000000016</v>
      </c>
      <c r="K257" s="311"/>
      <c r="L257" s="311">
        <f t="shared" ref="L257:O257" si="118">SUM(L247:L255)</f>
        <v>17.109569229396932</v>
      </c>
      <c r="M257" s="311">
        <f t="shared" si="118"/>
        <v>2.9676961754974704</v>
      </c>
      <c r="N257" s="311">
        <f t="shared" si="118"/>
        <v>0.96873459510557625</v>
      </c>
      <c r="O257" s="311">
        <f t="shared" si="118"/>
        <v>21.045999999999982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0.74136101621329131</v>
      </c>
      <c r="C264" s="302">
        <v>0.31216038836153925</v>
      </c>
      <c r="D264" s="302">
        <v>0.4182519852392742</v>
      </c>
      <c r="E264" s="302">
        <f>SUM(B264:D264)</f>
        <v>1.4717733898141048</v>
      </c>
      <c r="F264" s="303"/>
      <c r="G264" s="302">
        <v>0.80793045509786421</v>
      </c>
      <c r="H264" s="302">
        <v>0.32425415361841137</v>
      </c>
      <c r="I264" s="302">
        <v>0.34989110711052362</v>
      </c>
      <c r="J264" s="302">
        <f>SUM(G264:I264)</f>
        <v>1.4820757158267992</v>
      </c>
      <c r="K264" s="303"/>
      <c r="L264" s="302">
        <v>1.0564612514667813</v>
      </c>
      <c r="M264" s="302">
        <v>0.40569264301099417</v>
      </c>
      <c r="N264" s="302">
        <v>0.48911097426676542</v>
      </c>
      <c r="O264" s="302">
        <f>SUM(L264:N264)</f>
        <v>1.9512648687445409</v>
      </c>
    </row>
    <row r="265" spans="1:15" s="236" customFormat="1" x14ac:dyDescent="0.2">
      <c r="A265" s="237" t="str">
        <f>name!E$5</f>
        <v>Professional occupations</v>
      </c>
      <c r="B265" s="302">
        <v>0.808517712965656</v>
      </c>
      <c r="C265" s="302">
        <v>0.10971982222765948</v>
      </c>
      <c r="D265" s="302">
        <v>0.11208242557409653</v>
      </c>
      <c r="E265" s="302">
        <f t="shared" ref="E265:E272" si="119">SUM(B265:D265)</f>
        <v>1.0303199607674121</v>
      </c>
      <c r="F265" s="303"/>
      <c r="G265" s="302">
        <v>1.0192217375640598</v>
      </c>
      <c r="H265" s="302">
        <v>0.1195995472042666</v>
      </c>
      <c r="I265" s="302">
        <v>9.7518127265706855E-2</v>
      </c>
      <c r="J265" s="302">
        <f t="shared" ref="J265:J267" si="120">SUM(G265:I265)</f>
        <v>1.2363394120340332</v>
      </c>
      <c r="K265" s="303"/>
      <c r="L265" s="302">
        <v>1.3829363769818896</v>
      </c>
      <c r="M265" s="302">
        <v>0.14017485882458047</v>
      </c>
      <c r="N265" s="302">
        <v>8.7933959948506474E-2</v>
      </c>
      <c r="O265" s="302">
        <f t="shared" ref="O265:O272" si="121">SUM(L265:N265)</f>
        <v>1.6110451957549765</v>
      </c>
    </row>
    <row r="266" spans="1:15" s="236" customFormat="1" x14ac:dyDescent="0.2">
      <c r="A266" s="237" t="str">
        <f>name!E$6</f>
        <v>Associate professional occupations</v>
      </c>
      <c r="B266" s="302">
        <v>0.79399508144154074</v>
      </c>
      <c r="C266" s="302">
        <v>0.14263248433494752</v>
      </c>
      <c r="D266" s="302">
        <v>0.11208004254639713</v>
      </c>
      <c r="E266" s="302">
        <f t="shared" si="119"/>
        <v>1.0487076083228852</v>
      </c>
      <c r="F266" s="303"/>
      <c r="G266" s="302">
        <v>0.8973899364992961</v>
      </c>
      <c r="H266" s="302">
        <v>0.13900669170219934</v>
      </c>
      <c r="I266" s="302">
        <v>8.399339792904395E-2</v>
      </c>
      <c r="J266" s="302">
        <f t="shared" si="120"/>
        <v>1.1203900261305393</v>
      </c>
      <c r="K266" s="303"/>
      <c r="L266" s="302">
        <v>1.0360745006949978</v>
      </c>
      <c r="M266" s="302">
        <v>0.13901916360710606</v>
      </c>
      <c r="N266" s="302">
        <v>8.4983617722711957E-2</v>
      </c>
      <c r="O266" s="302">
        <f t="shared" si="121"/>
        <v>1.2600772820248158</v>
      </c>
    </row>
    <row r="267" spans="1:15" s="236" customFormat="1" x14ac:dyDescent="0.2">
      <c r="A267" s="237" t="str">
        <f>name!E$7</f>
        <v>Administrative and secretarial occupations</v>
      </c>
      <c r="B267" s="302">
        <v>1.3047606012555266</v>
      </c>
      <c r="C267" s="302">
        <v>0.54279502701927829</v>
      </c>
      <c r="D267" s="302">
        <v>8.2764343033577978E-2</v>
      </c>
      <c r="E267" s="302">
        <f t="shared" si="119"/>
        <v>1.930319971308383</v>
      </c>
      <c r="F267" s="303"/>
      <c r="G267" s="302">
        <v>1.2991684191075079</v>
      </c>
      <c r="H267" s="302">
        <v>0.37985125938232633</v>
      </c>
      <c r="I267" s="302">
        <v>6.670562876510279E-2</v>
      </c>
      <c r="J267" s="302">
        <f t="shared" si="120"/>
        <v>1.7457253072549372</v>
      </c>
      <c r="K267" s="303"/>
      <c r="L267" s="302">
        <v>1.3265915935778321</v>
      </c>
      <c r="M267" s="302">
        <v>0.26490177777146179</v>
      </c>
      <c r="N267" s="302">
        <v>7.4334367630640844E-2</v>
      </c>
      <c r="O267" s="302">
        <f t="shared" si="121"/>
        <v>1.6658277389799347</v>
      </c>
    </row>
    <row r="268" spans="1:15" s="236" customFormat="1" x14ac:dyDescent="0.2">
      <c r="A268" s="237" t="str">
        <f>name!E$8</f>
        <v>Skilled trades occupations</v>
      </c>
      <c r="B268" s="302">
        <v>0.32206826988395171</v>
      </c>
      <c r="C268" s="302">
        <v>7.924158738310362E-2</v>
      </c>
      <c r="D268" s="302">
        <v>0.307428763190086</v>
      </c>
      <c r="E268" s="302">
        <f t="shared" si="119"/>
        <v>0.70873862045714131</v>
      </c>
      <c r="F268" s="303"/>
      <c r="G268" s="302">
        <v>0.25354327812342353</v>
      </c>
      <c r="H268" s="302">
        <v>6.3069576971861857E-2</v>
      </c>
      <c r="I268" s="302">
        <v>0.189410044130536</v>
      </c>
      <c r="J268" s="302">
        <f>SUM(G268:I268)</f>
        <v>0.50602289922582133</v>
      </c>
      <c r="K268" s="303"/>
      <c r="L268" s="302">
        <v>0.32250681966539257</v>
      </c>
      <c r="M268" s="302">
        <v>0.14052459695141326</v>
      </c>
      <c r="N268" s="302">
        <v>0.23959234836746601</v>
      </c>
      <c r="O268" s="302">
        <f t="shared" si="121"/>
        <v>0.70262376498427181</v>
      </c>
    </row>
    <row r="269" spans="1:15" s="236" customFormat="1" x14ac:dyDescent="0.2">
      <c r="A269" s="237" t="str">
        <f>name!E$9</f>
        <v>Caring, leisure and other service occupations</v>
      </c>
      <c r="B269" s="302">
        <v>0.16382548863894389</v>
      </c>
      <c r="C269" s="302">
        <v>6.4685862476761904E-2</v>
      </c>
      <c r="D269" s="302">
        <v>4.0534137334687602E-2</v>
      </c>
      <c r="E269" s="302">
        <f t="shared" si="119"/>
        <v>0.26904548845039339</v>
      </c>
      <c r="F269" s="303"/>
      <c r="G269" s="302">
        <v>0.16063096001198149</v>
      </c>
      <c r="H269" s="302">
        <v>4.7153371081728644E-2</v>
      </c>
      <c r="I269" s="302">
        <v>2.9581193396091769E-2</v>
      </c>
      <c r="J269" s="302">
        <f t="shared" ref="J269:J272" si="122">SUM(G269:I269)</f>
        <v>0.23736552448980192</v>
      </c>
      <c r="K269" s="303"/>
      <c r="L269" s="302">
        <v>0.21132578476790409</v>
      </c>
      <c r="M269" s="302">
        <v>4.6879220345533837E-2</v>
      </c>
      <c r="N269" s="302">
        <v>5.3026006476518762E-2</v>
      </c>
      <c r="O269" s="302">
        <f t="shared" si="121"/>
        <v>0.3112310115899567</v>
      </c>
    </row>
    <row r="270" spans="1:15" s="236" customFormat="1" x14ac:dyDescent="0.2">
      <c r="A270" s="237" t="str">
        <f>name!E$10</f>
        <v>Sales and customer service occupations</v>
      </c>
      <c r="B270" s="302">
        <v>1.0038239293625693</v>
      </c>
      <c r="C270" s="302">
        <v>0.3563369042793853</v>
      </c>
      <c r="D270" s="302">
        <v>0.11652634342488805</v>
      </c>
      <c r="E270" s="302">
        <f t="shared" si="119"/>
        <v>1.4766871770668426</v>
      </c>
      <c r="F270" s="303"/>
      <c r="G270" s="302">
        <v>0.88436089206165525</v>
      </c>
      <c r="H270" s="302">
        <v>0.24845954555707012</v>
      </c>
      <c r="I270" s="302">
        <v>7.6430932575695235E-2</v>
      </c>
      <c r="J270" s="302">
        <f t="shared" si="122"/>
        <v>1.2092513701944207</v>
      </c>
      <c r="K270" s="303"/>
      <c r="L270" s="302">
        <v>1.0745865184366119</v>
      </c>
      <c r="M270" s="302">
        <v>0.24623216991942054</v>
      </c>
      <c r="N270" s="302">
        <v>7.8250797833540373E-2</v>
      </c>
      <c r="O270" s="302">
        <f t="shared" si="121"/>
        <v>1.3990694861895727</v>
      </c>
    </row>
    <row r="271" spans="1:15" s="236" customFormat="1" x14ac:dyDescent="0.2">
      <c r="A271" s="237" t="str">
        <f>name!E$11</f>
        <v>Process, plant and machine operatives</v>
      </c>
      <c r="B271" s="302">
        <v>0.12164528147479331</v>
      </c>
      <c r="C271" s="302">
        <v>8.9191944271507142E-3</v>
      </c>
      <c r="D271" s="302">
        <v>1.2705764167841622E-2</v>
      </c>
      <c r="E271" s="302">
        <f t="shared" si="119"/>
        <v>0.14327024006978564</v>
      </c>
      <c r="F271" s="303"/>
      <c r="G271" s="302">
        <v>9.2796870470096257E-2</v>
      </c>
      <c r="H271" s="302">
        <v>7.8209623418892399E-3</v>
      </c>
      <c r="I271" s="302">
        <v>1.1674022691517232E-2</v>
      </c>
      <c r="J271" s="302">
        <f t="shared" si="122"/>
        <v>0.11229185550350274</v>
      </c>
      <c r="K271" s="303"/>
      <c r="L271" s="302">
        <v>9.8293095583951551E-2</v>
      </c>
      <c r="M271" s="302">
        <v>9.5944735296812651E-3</v>
      </c>
      <c r="N271" s="302">
        <v>1.8619403228839239E-2</v>
      </c>
      <c r="O271" s="302">
        <f t="shared" si="121"/>
        <v>0.12650697234247205</v>
      </c>
    </row>
    <row r="272" spans="1:15" s="236" customFormat="1" x14ac:dyDescent="0.2">
      <c r="A272" s="237" t="str">
        <f>name!E$12</f>
        <v>Elementary occupations</v>
      </c>
      <c r="B272" s="302">
        <v>0.24461857500723971</v>
      </c>
      <c r="C272" s="302">
        <v>6.9647435940723326E-2</v>
      </c>
      <c r="D272" s="302">
        <v>5.1871532795091026E-2</v>
      </c>
      <c r="E272" s="302">
        <f t="shared" si="119"/>
        <v>0.36613754374305407</v>
      </c>
      <c r="F272" s="303"/>
      <c r="G272" s="302">
        <v>0.1929689691976009</v>
      </c>
      <c r="H272" s="302">
        <v>4.4491499102856262E-2</v>
      </c>
      <c r="I272" s="302">
        <v>3.3077421039678583E-2</v>
      </c>
      <c r="J272" s="302">
        <f t="shared" si="122"/>
        <v>0.27053788934013573</v>
      </c>
      <c r="K272" s="303"/>
      <c r="L272" s="302">
        <v>0.19838529674278085</v>
      </c>
      <c r="M272" s="302">
        <v>2.3951501174689992E-2</v>
      </c>
      <c r="N272" s="302">
        <v>5.9016881471994548E-2</v>
      </c>
      <c r="O272" s="302">
        <f t="shared" si="121"/>
        <v>0.28135367938946543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5.504615956243514</v>
      </c>
      <c r="C274" s="311">
        <f t="shared" ref="C274:E274" si="123">SUM(C264:C272)</f>
        <v>1.6861387064505495</v>
      </c>
      <c r="D274" s="311">
        <f t="shared" si="123"/>
        <v>1.2542453373059401</v>
      </c>
      <c r="E274" s="311">
        <f t="shared" si="123"/>
        <v>8.4450000000000021</v>
      </c>
      <c r="F274" s="311"/>
      <c r="G274" s="311">
        <f t="shared" ref="G274:J274" si="124">SUM(G264:G272)</f>
        <v>5.608011518133484</v>
      </c>
      <c r="H274" s="311">
        <f t="shared" si="124"/>
        <v>1.3737066069626098</v>
      </c>
      <c r="I274" s="311">
        <f t="shared" si="124"/>
        <v>0.93828187490389592</v>
      </c>
      <c r="J274" s="311">
        <f t="shared" si="124"/>
        <v>7.9199999999999919</v>
      </c>
      <c r="K274" s="311"/>
      <c r="L274" s="311">
        <f t="shared" ref="L274:O274" si="125">SUM(L264:L272)</f>
        <v>6.7071612379181413</v>
      </c>
      <c r="M274" s="311">
        <f t="shared" si="125"/>
        <v>1.4169704051348817</v>
      </c>
      <c r="N274" s="311">
        <f t="shared" si="125"/>
        <v>1.1848683569469833</v>
      </c>
      <c r="O274" s="311">
        <f t="shared" si="125"/>
        <v>9.3090000000000064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3.8269558914476178</v>
      </c>
      <c r="C281" s="302">
        <v>0.45151595732162864</v>
      </c>
      <c r="D281" s="302">
        <v>1.0903716623671271</v>
      </c>
      <c r="E281" s="302">
        <f>SUM(B281:D281)</f>
        <v>5.3688435111363741</v>
      </c>
      <c r="F281" s="303"/>
      <c r="G281" s="302">
        <v>4.4368364492215031</v>
      </c>
      <c r="H281" s="302">
        <v>1.2402733213477659</v>
      </c>
      <c r="I281" s="302">
        <v>1.1726067410286298</v>
      </c>
      <c r="J281" s="302">
        <f>SUM(G281:I281)</f>
        <v>6.8497165115978982</v>
      </c>
      <c r="K281" s="303"/>
      <c r="L281" s="302">
        <v>4.5985717962258201</v>
      </c>
      <c r="M281" s="302">
        <v>1.6691524670364928</v>
      </c>
      <c r="N281" s="302">
        <v>1.5250145895748324</v>
      </c>
      <c r="O281" s="302">
        <f>SUM(L281:N281)</f>
        <v>7.7927388528371448</v>
      </c>
    </row>
    <row r="282" spans="1:15" s="236" customFormat="1" x14ac:dyDescent="0.2">
      <c r="A282" s="237" t="str">
        <f>name!E$5</f>
        <v>Professional occupations</v>
      </c>
      <c r="B282" s="302">
        <v>13.410730691067675</v>
      </c>
      <c r="C282" s="302">
        <v>0.9397421757019192</v>
      </c>
      <c r="D282" s="302">
        <v>3.8753853036761208</v>
      </c>
      <c r="E282" s="302">
        <f t="shared" ref="E282:E289" si="126">SUM(B282:D282)</f>
        <v>18.225858170445715</v>
      </c>
      <c r="F282" s="303"/>
      <c r="G282" s="302">
        <v>17.665511700953864</v>
      </c>
      <c r="H282" s="302">
        <v>2.4821490768267656</v>
      </c>
      <c r="I282" s="302">
        <v>3.4464234359969486</v>
      </c>
      <c r="J282" s="302">
        <f t="shared" ref="J282:J284" si="127">SUM(G282:I282)</f>
        <v>23.594084213777577</v>
      </c>
      <c r="K282" s="303"/>
      <c r="L282" s="302">
        <v>21.679303580903806</v>
      </c>
      <c r="M282" s="302">
        <v>3.3132209688840057</v>
      </c>
      <c r="N282" s="302">
        <v>3.4579756075362216</v>
      </c>
      <c r="O282" s="302">
        <f t="shared" ref="O282:O289" si="128">SUM(L282:N282)</f>
        <v>28.450500157324036</v>
      </c>
    </row>
    <row r="283" spans="1:15" s="236" customFormat="1" x14ac:dyDescent="0.2">
      <c r="A283" s="237" t="str">
        <f>name!E$6</f>
        <v>Associate professional occupations</v>
      </c>
      <c r="B283" s="302">
        <v>6.7438422749019793</v>
      </c>
      <c r="C283" s="302">
        <v>0.84038078521200421</v>
      </c>
      <c r="D283" s="302">
        <v>1.6613424797434377</v>
      </c>
      <c r="E283" s="302">
        <f t="shared" si="126"/>
        <v>9.2455655398574219</v>
      </c>
      <c r="F283" s="303"/>
      <c r="G283" s="302">
        <v>8.0810385167876824</v>
      </c>
      <c r="H283" s="302">
        <v>1.9422790700693817</v>
      </c>
      <c r="I283" s="302">
        <v>1.6416178822749412</v>
      </c>
      <c r="J283" s="302">
        <f t="shared" si="127"/>
        <v>11.664935469132006</v>
      </c>
      <c r="K283" s="303"/>
      <c r="L283" s="302">
        <v>8.3127718115759492</v>
      </c>
      <c r="M283" s="302">
        <v>2.1450991678903408</v>
      </c>
      <c r="N283" s="302">
        <v>1.935318963433585</v>
      </c>
      <c r="O283" s="302">
        <f t="shared" si="128"/>
        <v>12.393189942899873</v>
      </c>
    </row>
    <row r="284" spans="1:15" s="236" customFormat="1" x14ac:dyDescent="0.2">
      <c r="A284" s="237" t="str">
        <f>name!E$7</f>
        <v>Administrative and secretarial occupations</v>
      </c>
      <c r="B284" s="302">
        <v>8.5617883601525353</v>
      </c>
      <c r="C284" s="302">
        <v>3.4819722687297574</v>
      </c>
      <c r="D284" s="302">
        <v>1.0032787192085697</v>
      </c>
      <c r="E284" s="302">
        <f t="shared" si="126"/>
        <v>13.047039348090863</v>
      </c>
      <c r="F284" s="303"/>
      <c r="G284" s="302">
        <v>8.4491091083449064</v>
      </c>
      <c r="H284" s="302">
        <v>6.6092738404056925</v>
      </c>
      <c r="I284" s="302">
        <v>1.021642696599242</v>
      </c>
      <c r="J284" s="302">
        <f t="shared" si="127"/>
        <v>16.080025645349838</v>
      </c>
      <c r="K284" s="303"/>
      <c r="L284" s="302">
        <v>7.6926114189206949</v>
      </c>
      <c r="M284" s="302">
        <v>6.7320622872815292</v>
      </c>
      <c r="N284" s="302">
        <v>1.131295006951647</v>
      </c>
      <c r="O284" s="302">
        <f t="shared" si="128"/>
        <v>15.55596871315387</v>
      </c>
    </row>
    <row r="285" spans="1:15" s="236" customFormat="1" x14ac:dyDescent="0.2">
      <c r="A285" s="237" t="str">
        <f>name!E$8</f>
        <v>Skilled trades occupations</v>
      </c>
      <c r="B285" s="302">
        <v>1.1417166926020119</v>
      </c>
      <c r="C285" s="302">
        <v>0.14376403901989102</v>
      </c>
      <c r="D285" s="302">
        <v>0.39521576833982663</v>
      </c>
      <c r="E285" s="302">
        <f t="shared" si="126"/>
        <v>1.6806964999617295</v>
      </c>
      <c r="F285" s="303"/>
      <c r="G285" s="302">
        <v>0.97422165242436254</v>
      </c>
      <c r="H285" s="302">
        <v>0.19374823723669232</v>
      </c>
      <c r="I285" s="302">
        <v>0.29230012705040226</v>
      </c>
      <c r="J285" s="302">
        <f>SUM(G285:I285)</f>
        <v>1.4602700167114571</v>
      </c>
      <c r="K285" s="303"/>
      <c r="L285" s="302">
        <v>0.78181319897432555</v>
      </c>
      <c r="M285" s="302">
        <v>0.26168124914343666</v>
      </c>
      <c r="N285" s="302">
        <v>0.39812653263149084</v>
      </c>
      <c r="O285" s="302">
        <f t="shared" si="128"/>
        <v>1.441620980749253</v>
      </c>
    </row>
    <row r="286" spans="1:15" s="236" customFormat="1" x14ac:dyDescent="0.2">
      <c r="A286" s="237" t="str">
        <f>name!E$9</f>
        <v>Caring, leisure and other service occupations</v>
      </c>
      <c r="B286" s="302">
        <v>0.50578681058005026</v>
      </c>
      <c r="C286" s="302">
        <v>0.1619329522109256</v>
      </c>
      <c r="D286" s="302">
        <v>0.28766248389617338</v>
      </c>
      <c r="E286" s="302">
        <f t="shared" si="126"/>
        <v>0.95538224668714933</v>
      </c>
      <c r="F286" s="303"/>
      <c r="G286" s="302">
        <v>0.45057389832340322</v>
      </c>
      <c r="H286" s="302">
        <v>0.2689175337230405</v>
      </c>
      <c r="I286" s="302">
        <v>0.34379470016369068</v>
      </c>
      <c r="J286" s="302">
        <f t="shared" ref="J286:J289" si="129">SUM(G286:I286)</f>
        <v>1.0632861322101343</v>
      </c>
      <c r="K286" s="303"/>
      <c r="L286" s="302">
        <v>0.54065410461127372</v>
      </c>
      <c r="M286" s="302">
        <v>0.34937961372195114</v>
      </c>
      <c r="N286" s="302">
        <v>0.51212073406546088</v>
      </c>
      <c r="O286" s="302">
        <f t="shared" si="128"/>
        <v>1.4021544523986857</v>
      </c>
    </row>
    <row r="287" spans="1:15" s="236" customFormat="1" x14ac:dyDescent="0.2">
      <c r="A287" s="237" t="str">
        <f>name!E$10</f>
        <v>Sales and customer service occupations</v>
      </c>
      <c r="B287" s="302">
        <v>1.7125720151586696</v>
      </c>
      <c r="C287" s="302">
        <v>0.64558517704220164</v>
      </c>
      <c r="D287" s="302">
        <v>0.32888895915836797</v>
      </c>
      <c r="E287" s="302">
        <f t="shared" si="126"/>
        <v>2.6870461513592394</v>
      </c>
      <c r="F287" s="303"/>
      <c r="G287" s="302">
        <v>1.6012979997864774</v>
      </c>
      <c r="H287" s="302">
        <v>1.0997167684069296</v>
      </c>
      <c r="I287" s="302">
        <v>0.24457952758679663</v>
      </c>
      <c r="J287" s="302">
        <f t="shared" si="129"/>
        <v>2.9455942957802037</v>
      </c>
      <c r="K287" s="303"/>
      <c r="L287" s="302">
        <v>1.8824603937373177</v>
      </c>
      <c r="M287" s="302">
        <v>1.4691222055391135</v>
      </c>
      <c r="N287" s="302">
        <v>0.24423854302205153</v>
      </c>
      <c r="O287" s="302">
        <f t="shared" si="128"/>
        <v>3.5958211422984827</v>
      </c>
    </row>
    <row r="288" spans="1:15" s="236" customFormat="1" x14ac:dyDescent="0.2">
      <c r="A288" s="237" t="str">
        <f>name!E$11</f>
        <v>Process, plant and machine operatives</v>
      </c>
      <c r="B288" s="302">
        <v>0.41735711748643517</v>
      </c>
      <c r="C288" s="302">
        <v>0.10037204434027169</v>
      </c>
      <c r="D288" s="302">
        <v>0.10889636801089356</v>
      </c>
      <c r="E288" s="302">
        <f t="shared" si="126"/>
        <v>0.62662552983760034</v>
      </c>
      <c r="F288" s="303"/>
      <c r="G288" s="302">
        <v>0.33846056067923674</v>
      </c>
      <c r="H288" s="302">
        <v>0.20054225230025946</v>
      </c>
      <c r="I288" s="302">
        <v>9.7817506316616301E-2</v>
      </c>
      <c r="J288" s="302">
        <f t="shared" si="129"/>
        <v>0.63682031929611249</v>
      </c>
      <c r="K288" s="303"/>
      <c r="L288" s="302">
        <v>0.29504491186348086</v>
      </c>
      <c r="M288" s="302">
        <v>0.25326306501195683</v>
      </c>
      <c r="N288" s="302">
        <v>0.14527014567449525</v>
      </c>
      <c r="O288" s="302">
        <f t="shared" si="128"/>
        <v>0.69357812254993301</v>
      </c>
    </row>
    <row r="289" spans="1:15" s="236" customFormat="1" x14ac:dyDescent="0.2">
      <c r="A289" s="237" t="str">
        <f>name!E$12</f>
        <v>Elementary occupations</v>
      </c>
      <c r="B289" s="302">
        <v>0.86226516238920592</v>
      </c>
      <c r="C289" s="302">
        <v>0.40958529952718392</v>
      </c>
      <c r="D289" s="302">
        <v>0.35009254070747858</v>
      </c>
      <c r="E289" s="302">
        <f t="shared" si="126"/>
        <v>1.6219430026238684</v>
      </c>
      <c r="F289" s="303"/>
      <c r="G289" s="302">
        <v>0.80151632536663975</v>
      </c>
      <c r="H289" s="302">
        <v>0.5114680717631751</v>
      </c>
      <c r="I289" s="302">
        <v>0.3092829990149763</v>
      </c>
      <c r="J289" s="302">
        <f t="shared" si="129"/>
        <v>1.6222673961447913</v>
      </c>
      <c r="K289" s="303"/>
      <c r="L289" s="302">
        <v>0.64375844543708216</v>
      </c>
      <c r="M289" s="302">
        <v>0.51245144101795015</v>
      </c>
      <c r="N289" s="302">
        <v>0.4642177493336212</v>
      </c>
      <c r="O289" s="302">
        <f t="shared" si="128"/>
        <v>1.6204276357886536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37.183015015786175</v>
      </c>
      <c r="C291" s="311">
        <f t="shared" ref="C291:E291" si="130">SUM(C281:C289)</f>
        <v>7.1748506991057841</v>
      </c>
      <c r="D291" s="311">
        <f t="shared" si="130"/>
        <v>9.1011342851079959</v>
      </c>
      <c r="E291" s="311">
        <f t="shared" si="130"/>
        <v>53.458999999999961</v>
      </c>
      <c r="F291" s="311"/>
      <c r="G291" s="311">
        <f t="shared" ref="G291:J291" si="131">SUM(G281:G289)</f>
        <v>42.79856621188808</v>
      </c>
      <c r="H291" s="311">
        <f t="shared" si="131"/>
        <v>14.548368172079703</v>
      </c>
      <c r="I291" s="311">
        <f t="shared" si="131"/>
        <v>8.5700656160322453</v>
      </c>
      <c r="J291" s="311">
        <f t="shared" si="131"/>
        <v>65.917000000000016</v>
      </c>
      <c r="K291" s="311"/>
      <c r="L291" s="311">
        <f t="shared" ref="L291:O291" si="132">SUM(L281:L289)</f>
        <v>46.426989662249738</v>
      </c>
      <c r="M291" s="311">
        <f t="shared" si="132"/>
        <v>16.705432465526776</v>
      </c>
      <c r="N291" s="311">
        <f t="shared" si="132"/>
        <v>9.8135778722234033</v>
      </c>
      <c r="O291" s="311">
        <f t="shared" si="132"/>
        <v>72.945999999999941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2.4871534933170123</v>
      </c>
      <c r="C298" s="302">
        <v>0.94971015144601689</v>
      </c>
      <c r="D298" s="302">
        <v>0.70180356424708001</v>
      </c>
      <c r="E298" s="302">
        <f>SUM(B298:D298)</f>
        <v>4.1386672090101095</v>
      </c>
      <c r="F298" s="303"/>
      <c r="G298" s="302">
        <v>2.3470243172606398</v>
      </c>
      <c r="H298" s="302">
        <v>1.1494959910511342</v>
      </c>
      <c r="I298" s="302">
        <v>0.5676366166181066</v>
      </c>
      <c r="J298" s="302">
        <f>SUM(G298:I298)</f>
        <v>4.0641569249298808</v>
      </c>
      <c r="K298" s="303"/>
      <c r="L298" s="302">
        <v>2.8025140480841491</v>
      </c>
      <c r="M298" s="302">
        <v>1.5503964890757187</v>
      </c>
      <c r="N298" s="302">
        <v>0.69203042239491186</v>
      </c>
      <c r="O298" s="302">
        <f>SUM(L298:N298)</f>
        <v>5.0449409595547801</v>
      </c>
    </row>
    <row r="299" spans="1:15" s="236" customFormat="1" x14ac:dyDescent="0.2">
      <c r="A299" s="237" t="str">
        <f>name!E$5</f>
        <v>Professional occupations</v>
      </c>
      <c r="B299" s="302">
        <v>3.6558640842199925</v>
      </c>
      <c r="C299" s="302">
        <v>0.79638997310069704</v>
      </c>
      <c r="D299" s="302">
        <v>0.44262501595644282</v>
      </c>
      <c r="E299" s="302">
        <f t="shared" ref="E299:E306" si="133">SUM(B299:D299)</f>
        <v>4.8948790732771323</v>
      </c>
      <c r="F299" s="303"/>
      <c r="G299" s="302">
        <v>3.8969914617261758</v>
      </c>
      <c r="H299" s="302">
        <v>0.94227630769185144</v>
      </c>
      <c r="I299" s="302">
        <v>0.36869981568622717</v>
      </c>
      <c r="J299" s="302">
        <f t="shared" ref="J299:J301" si="134">SUM(G299:I299)</f>
        <v>5.2079675851042548</v>
      </c>
      <c r="K299" s="303"/>
      <c r="L299" s="302">
        <v>5.1180523616100402</v>
      </c>
      <c r="M299" s="302">
        <v>1.164794918113004</v>
      </c>
      <c r="N299" s="302">
        <v>0.32086975117508082</v>
      </c>
      <c r="O299" s="302">
        <f t="shared" ref="O299:O306" si="135">SUM(L299:N299)</f>
        <v>6.6037170308981246</v>
      </c>
    </row>
    <row r="300" spans="1:15" s="236" customFormat="1" x14ac:dyDescent="0.2">
      <c r="A300" s="237" t="str">
        <f>name!E$6</f>
        <v>Associate professional occupations</v>
      </c>
      <c r="B300" s="302">
        <v>4.1509437647379821</v>
      </c>
      <c r="C300" s="302">
        <v>0.87472074535487432</v>
      </c>
      <c r="D300" s="302">
        <v>1.0273380017253932</v>
      </c>
      <c r="E300" s="302">
        <f t="shared" si="133"/>
        <v>6.0530025118182502</v>
      </c>
      <c r="F300" s="303"/>
      <c r="G300" s="302">
        <v>4.0482338337498014</v>
      </c>
      <c r="H300" s="302">
        <v>0.92461372434846223</v>
      </c>
      <c r="I300" s="302">
        <v>0.85350236942124569</v>
      </c>
      <c r="J300" s="302">
        <f t="shared" si="134"/>
        <v>5.8263499275195088</v>
      </c>
      <c r="K300" s="303"/>
      <c r="L300" s="302">
        <v>4.0782311010231957</v>
      </c>
      <c r="M300" s="302">
        <v>0.99617405900104283</v>
      </c>
      <c r="N300" s="302">
        <v>0.87571310627818577</v>
      </c>
      <c r="O300" s="302">
        <f t="shared" si="135"/>
        <v>5.9501182663024244</v>
      </c>
    </row>
    <row r="301" spans="1:15" s="236" customFormat="1" x14ac:dyDescent="0.2">
      <c r="A301" s="237" t="str">
        <f>name!E$7</f>
        <v>Administrative and secretarial occupations</v>
      </c>
      <c r="B301" s="302">
        <v>6.4068357024659024</v>
      </c>
      <c r="C301" s="302">
        <v>2.5490712550464343</v>
      </c>
      <c r="D301" s="302">
        <v>0.24895632887470268</v>
      </c>
      <c r="E301" s="302">
        <f t="shared" si="133"/>
        <v>9.2048632863870399</v>
      </c>
      <c r="F301" s="303"/>
      <c r="G301" s="302">
        <v>5.5890236122975141</v>
      </c>
      <c r="H301" s="302">
        <v>2.3627838487163504</v>
      </c>
      <c r="I301" s="302">
        <v>0.20554634659753335</v>
      </c>
      <c r="J301" s="302">
        <f t="shared" si="134"/>
        <v>8.1573538076113969</v>
      </c>
      <c r="K301" s="303"/>
      <c r="L301" s="302">
        <v>5.8775552760805638</v>
      </c>
      <c r="M301" s="302">
        <v>2.0716160167325266</v>
      </c>
      <c r="N301" s="302">
        <v>0.22985351760216419</v>
      </c>
      <c r="O301" s="302">
        <f t="shared" si="135"/>
        <v>8.179024810415255</v>
      </c>
    </row>
    <row r="302" spans="1:15" s="236" customFormat="1" x14ac:dyDescent="0.2">
      <c r="A302" s="237" t="str">
        <f>name!E$8</f>
        <v>Skilled trades occupations</v>
      </c>
      <c r="B302" s="302">
        <v>1.2667916868305578</v>
      </c>
      <c r="C302" s="302">
        <v>0.39585468354961362</v>
      </c>
      <c r="D302" s="302">
        <v>0.53742776566269002</v>
      </c>
      <c r="E302" s="302">
        <f t="shared" si="133"/>
        <v>2.2000741360428613</v>
      </c>
      <c r="F302" s="303"/>
      <c r="G302" s="302">
        <v>0.81413136383610041</v>
      </c>
      <c r="H302" s="302">
        <v>0.30458416229091306</v>
      </c>
      <c r="I302" s="302">
        <v>0.34413958218117052</v>
      </c>
      <c r="J302" s="302">
        <f>SUM(G302:I302)</f>
        <v>1.462855108308184</v>
      </c>
      <c r="K302" s="303"/>
      <c r="L302" s="302">
        <v>0.75163185093343043</v>
      </c>
      <c r="M302" s="302">
        <v>0.56327462085455626</v>
      </c>
      <c r="N302" s="302">
        <v>0.34300281011484801</v>
      </c>
      <c r="O302" s="302">
        <f t="shared" si="135"/>
        <v>1.6579092819028345</v>
      </c>
    </row>
    <row r="303" spans="1:15" s="236" customFormat="1" x14ac:dyDescent="0.2">
      <c r="A303" s="237" t="str">
        <f>name!E$9</f>
        <v>Caring, leisure and other service occupations</v>
      </c>
      <c r="B303" s="302">
        <v>1.8123212859241715</v>
      </c>
      <c r="C303" s="302">
        <v>1.4430628304372737</v>
      </c>
      <c r="D303" s="302">
        <v>0.40032872218888649</v>
      </c>
      <c r="E303" s="302">
        <f t="shared" si="133"/>
        <v>3.6557128385503317</v>
      </c>
      <c r="F303" s="303"/>
      <c r="G303" s="302">
        <v>1.5623570784530225</v>
      </c>
      <c r="H303" s="302">
        <v>1.2576816027443822</v>
      </c>
      <c r="I303" s="302">
        <v>0.3829979408723091</v>
      </c>
      <c r="J303" s="302">
        <f t="shared" ref="J303:J306" si="136">SUM(G303:I303)</f>
        <v>3.2030366220697135</v>
      </c>
      <c r="K303" s="303"/>
      <c r="L303" s="302">
        <v>1.9324704303740365</v>
      </c>
      <c r="M303" s="302">
        <v>1.3350586507881024</v>
      </c>
      <c r="N303" s="302">
        <v>0.386643104035716</v>
      </c>
      <c r="O303" s="302">
        <f t="shared" si="135"/>
        <v>3.6541721851978548</v>
      </c>
    </row>
    <row r="304" spans="1:15" s="236" customFormat="1" x14ac:dyDescent="0.2">
      <c r="A304" s="237" t="str">
        <f>name!E$10</f>
        <v>Sales and customer service occupations</v>
      </c>
      <c r="B304" s="302">
        <v>3.9211866724781328</v>
      </c>
      <c r="C304" s="302">
        <v>1.4605248380284679</v>
      </c>
      <c r="D304" s="302">
        <v>0.25428713587076307</v>
      </c>
      <c r="E304" s="302">
        <f t="shared" si="133"/>
        <v>5.6359986463773639</v>
      </c>
      <c r="F304" s="303"/>
      <c r="G304" s="302">
        <v>3.2957709782072317</v>
      </c>
      <c r="H304" s="302">
        <v>1.3865285388519657</v>
      </c>
      <c r="I304" s="302">
        <v>0.15600983460312101</v>
      </c>
      <c r="J304" s="302">
        <f t="shared" si="136"/>
        <v>4.8383093516623186</v>
      </c>
      <c r="K304" s="303"/>
      <c r="L304" s="302">
        <v>4.3749402536434463</v>
      </c>
      <c r="M304" s="302">
        <v>1.9528317452669601</v>
      </c>
      <c r="N304" s="302">
        <v>0.13847726895549911</v>
      </c>
      <c r="O304" s="302">
        <f t="shared" si="135"/>
        <v>6.4662492678659049</v>
      </c>
    </row>
    <row r="305" spans="1:15" s="236" customFormat="1" x14ac:dyDescent="0.2">
      <c r="A305" s="237" t="str">
        <f>name!E$11</f>
        <v>Process, plant and machine operatives</v>
      </c>
      <c r="B305" s="302">
        <v>2.0220504013409317</v>
      </c>
      <c r="C305" s="302">
        <v>0.54418700318738644</v>
      </c>
      <c r="D305" s="302">
        <v>0.12196317956205098</v>
      </c>
      <c r="E305" s="302">
        <f t="shared" si="133"/>
        <v>2.6882005840903691</v>
      </c>
      <c r="F305" s="303"/>
      <c r="G305" s="302">
        <v>1.3699613199927048</v>
      </c>
      <c r="H305" s="302">
        <v>0.54511253264034598</v>
      </c>
      <c r="I305" s="302">
        <v>0.10264917324869192</v>
      </c>
      <c r="J305" s="302">
        <f t="shared" si="136"/>
        <v>2.0177230258817427</v>
      </c>
      <c r="K305" s="303"/>
      <c r="L305" s="302">
        <v>1.4313496565702526</v>
      </c>
      <c r="M305" s="302">
        <v>0.6603968523087077</v>
      </c>
      <c r="N305" s="302">
        <v>0.1121850742524164</v>
      </c>
      <c r="O305" s="302">
        <f t="shared" si="135"/>
        <v>2.2039315831313768</v>
      </c>
    </row>
    <row r="306" spans="1:15" s="236" customFormat="1" x14ac:dyDescent="0.2">
      <c r="A306" s="237" t="str">
        <f>name!E$12</f>
        <v>Elementary occupations</v>
      </c>
      <c r="B306" s="302">
        <v>8.9137385183360269</v>
      </c>
      <c r="C306" s="302">
        <v>5.9650691578470978</v>
      </c>
      <c r="D306" s="302">
        <v>1.3477940382635356</v>
      </c>
      <c r="E306" s="302">
        <f t="shared" si="133"/>
        <v>16.226601714446662</v>
      </c>
      <c r="F306" s="303"/>
      <c r="G306" s="302">
        <v>6.6220810409899702</v>
      </c>
      <c r="H306" s="302">
        <v>4.5693310404844745</v>
      </c>
      <c r="I306" s="302">
        <v>0.9578355654385674</v>
      </c>
      <c r="J306" s="302">
        <f t="shared" si="136"/>
        <v>12.149247646913013</v>
      </c>
      <c r="K306" s="303"/>
      <c r="L306" s="302">
        <v>7.2246577326941983</v>
      </c>
      <c r="M306" s="302">
        <v>4.2604750489581784</v>
      </c>
      <c r="N306" s="302">
        <v>1.272803833079144</v>
      </c>
      <c r="O306" s="302">
        <f t="shared" si="135"/>
        <v>12.75793661473152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34.636885609650705</v>
      </c>
      <c r="C308" s="311">
        <f t="shared" ref="C308:E308" si="137">SUM(C298:C306)</f>
        <v>14.978590637997861</v>
      </c>
      <c r="D308" s="311">
        <f t="shared" si="137"/>
        <v>5.0825237523515447</v>
      </c>
      <c r="E308" s="311">
        <f t="shared" si="137"/>
        <v>54.698000000000121</v>
      </c>
      <c r="F308" s="311"/>
      <c r="G308" s="311">
        <f t="shared" ref="G308:J308" si="138">SUM(G298:G306)</f>
        <v>29.545575006513161</v>
      </c>
      <c r="H308" s="311">
        <f t="shared" si="138"/>
        <v>13.44240774881988</v>
      </c>
      <c r="I308" s="311">
        <f t="shared" si="138"/>
        <v>3.9390172446669722</v>
      </c>
      <c r="J308" s="311">
        <f t="shared" si="138"/>
        <v>46.927000000000014</v>
      </c>
      <c r="K308" s="311"/>
      <c r="L308" s="311">
        <f t="shared" ref="L308:O308" si="139">SUM(L298:L306)</f>
        <v>33.591402711013316</v>
      </c>
      <c r="M308" s="311">
        <f t="shared" si="139"/>
        <v>14.555018401098796</v>
      </c>
      <c r="N308" s="311">
        <f t="shared" si="139"/>
        <v>4.3715788878879662</v>
      </c>
      <c r="O308" s="311">
        <f t="shared" si="139"/>
        <v>52.518000000000079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0.69829347349785698</v>
      </c>
      <c r="C315" s="302">
        <v>0.2020139174386959</v>
      </c>
      <c r="D315" s="302">
        <v>7.803683170941092E-2</v>
      </c>
      <c r="E315" s="302">
        <f>SUM(B315:D315)</f>
        <v>0.97834422264596377</v>
      </c>
      <c r="F315" s="303"/>
      <c r="G315" s="302">
        <v>0.74316421869773441</v>
      </c>
      <c r="H315" s="302">
        <v>0.25823176030717954</v>
      </c>
      <c r="I315" s="302">
        <v>0.10549075686984599</v>
      </c>
      <c r="J315" s="302">
        <f>SUM(G315:I315)</f>
        <v>1.1068867358747601</v>
      </c>
      <c r="K315" s="303"/>
      <c r="L315" s="302">
        <v>0.71557539220580402</v>
      </c>
      <c r="M315" s="302">
        <v>0.30439880768346311</v>
      </c>
      <c r="N315" s="302">
        <v>0.10864719482920669</v>
      </c>
      <c r="O315" s="302">
        <f>SUM(L315:N315)</f>
        <v>1.1286213947184738</v>
      </c>
    </row>
    <row r="316" spans="1:15" s="236" customFormat="1" x14ac:dyDescent="0.2">
      <c r="A316" s="237" t="str">
        <f>name!E$5</f>
        <v>Professional occupations</v>
      </c>
      <c r="B316" s="302">
        <v>2.1193272901606255</v>
      </c>
      <c r="C316" s="302">
        <v>0.65994337930324098</v>
      </c>
      <c r="D316" s="302">
        <v>0.22906244099943709</v>
      </c>
      <c r="E316" s="302">
        <f t="shared" ref="E316:E323" si="140">SUM(B316:D316)</f>
        <v>3.0083331104633038</v>
      </c>
      <c r="F316" s="303"/>
      <c r="G316" s="302">
        <v>2.5332000529115599</v>
      </c>
      <c r="H316" s="302">
        <v>0.78266631720525648</v>
      </c>
      <c r="I316" s="302">
        <v>0.27210105910942023</v>
      </c>
      <c r="J316" s="302">
        <f t="shared" ref="J316:J318" si="141">SUM(G316:I316)</f>
        <v>3.5879674292262367</v>
      </c>
      <c r="K316" s="303"/>
      <c r="L316" s="302">
        <v>2.8457973887700736</v>
      </c>
      <c r="M316" s="302">
        <v>0.99581278035045839</v>
      </c>
      <c r="N316" s="302">
        <v>0.19796377884589964</v>
      </c>
      <c r="O316" s="302">
        <f t="shared" ref="O316:O323" si="142">SUM(L316:N316)</f>
        <v>4.0395739479664314</v>
      </c>
    </row>
    <row r="317" spans="1:15" s="236" customFormat="1" x14ac:dyDescent="0.2">
      <c r="A317" s="237" t="str">
        <f>name!E$6</f>
        <v>Associate professional occupations</v>
      </c>
      <c r="B317" s="302">
        <v>3.3131054688341766</v>
      </c>
      <c r="C317" s="302">
        <v>0.78809064375543292</v>
      </c>
      <c r="D317" s="302">
        <v>0.1229291313435098</v>
      </c>
      <c r="E317" s="302">
        <f t="shared" si="140"/>
        <v>4.2241252439331189</v>
      </c>
      <c r="F317" s="303"/>
      <c r="G317" s="302">
        <v>3.5508358215506588</v>
      </c>
      <c r="H317" s="302">
        <v>0.788772017099727</v>
      </c>
      <c r="I317" s="302">
        <v>0.13184890345911102</v>
      </c>
      <c r="J317" s="302">
        <f t="shared" si="141"/>
        <v>4.4714567421094964</v>
      </c>
      <c r="K317" s="303"/>
      <c r="L317" s="302">
        <v>3.8005577823812047</v>
      </c>
      <c r="M317" s="302">
        <v>0.90598230961377879</v>
      </c>
      <c r="N317" s="302">
        <v>0.10162274451962003</v>
      </c>
      <c r="O317" s="302">
        <f t="shared" si="142"/>
        <v>4.8081628365146036</v>
      </c>
    </row>
    <row r="318" spans="1:15" s="236" customFormat="1" x14ac:dyDescent="0.2">
      <c r="A318" s="237" t="str">
        <f>name!E$7</f>
        <v>Administrative and secretarial occupations</v>
      </c>
      <c r="B318" s="302">
        <v>2.510228175725135</v>
      </c>
      <c r="C318" s="302">
        <v>2.3641370137348781</v>
      </c>
      <c r="D318" s="302">
        <v>4.074371404062764E-2</v>
      </c>
      <c r="E318" s="302">
        <f t="shared" si="140"/>
        <v>4.9151089035006406</v>
      </c>
      <c r="F318" s="303"/>
      <c r="G318" s="302">
        <v>2.3027117845856848</v>
      </c>
      <c r="H318" s="302">
        <v>2.0206245651156056</v>
      </c>
      <c r="I318" s="302">
        <v>4.1616595522805437E-2</v>
      </c>
      <c r="J318" s="302">
        <f t="shared" si="141"/>
        <v>4.364952945224096</v>
      </c>
      <c r="K318" s="303"/>
      <c r="L318" s="302">
        <v>1.5658475841986421</v>
      </c>
      <c r="M318" s="302">
        <v>1.6574547291926469</v>
      </c>
      <c r="N318" s="302">
        <v>3.9442941693312486E-2</v>
      </c>
      <c r="O318" s="302">
        <f t="shared" si="142"/>
        <v>3.2627452550846017</v>
      </c>
    </row>
    <row r="319" spans="1:15" s="236" customFormat="1" x14ac:dyDescent="0.2">
      <c r="A319" s="237" t="str">
        <f>name!E$8</f>
        <v>Skilled trades occupations</v>
      </c>
      <c r="B319" s="302">
        <v>0.11496480542408494</v>
      </c>
      <c r="C319" s="302">
        <v>2.2480718370279675E-2</v>
      </c>
      <c r="D319" s="302">
        <v>3.1219542574529961E-2</v>
      </c>
      <c r="E319" s="302">
        <f t="shared" si="140"/>
        <v>0.16866506636889458</v>
      </c>
      <c r="F319" s="303"/>
      <c r="G319" s="302">
        <v>9.1008150572877602E-2</v>
      </c>
      <c r="H319" s="302">
        <v>1.8957059813471139E-2</v>
      </c>
      <c r="I319" s="302">
        <v>2.8765706294438968E-2</v>
      </c>
      <c r="J319" s="302">
        <f>SUM(G319:I319)</f>
        <v>0.13873091668078771</v>
      </c>
      <c r="K319" s="303"/>
      <c r="L319" s="302">
        <v>8.8341196302818101E-2</v>
      </c>
      <c r="M319" s="302">
        <v>4.7558795071261033E-2</v>
      </c>
      <c r="N319" s="302">
        <v>3.349550695570698E-2</v>
      </c>
      <c r="O319" s="302">
        <f t="shared" si="142"/>
        <v>0.16939549832978612</v>
      </c>
    </row>
    <row r="320" spans="1:15" s="236" customFormat="1" x14ac:dyDescent="0.2">
      <c r="A320" s="237" t="str">
        <f>name!E$9</f>
        <v>Caring, leisure and other service occupations</v>
      </c>
      <c r="B320" s="302">
        <v>0.44565623808911248</v>
      </c>
      <c r="C320" s="302">
        <v>0.46482185112446134</v>
      </c>
      <c r="D320" s="302">
        <v>4.6225549848540014E-2</v>
      </c>
      <c r="E320" s="302">
        <f t="shared" si="140"/>
        <v>0.95670363906211375</v>
      </c>
      <c r="F320" s="303"/>
      <c r="G320" s="302">
        <v>0.40926449486474653</v>
      </c>
      <c r="H320" s="302">
        <v>0.40602912408437741</v>
      </c>
      <c r="I320" s="302">
        <v>5.9095281536870131E-2</v>
      </c>
      <c r="J320" s="302">
        <f t="shared" ref="J320:J323" si="143">SUM(G320:I320)</f>
        <v>0.87438890048599416</v>
      </c>
      <c r="K320" s="303"/>
      <c r="L320" s="302">
        <v>0.44375617796891387</v>
      </c>
      <c r="M320" s="302">
        <v>0.44557899060440193</v>
      </c>
      <c r="N320" s="302">
        <v>5.1074294438171151E-2</v>
      </c>
      <c r="O320" s="302">
        <f t="shared" si="142"/>
        <v>0.94040946301148687</v>
      </c>
    </row>
    <row r="321" spans="1:15" s="236" customFormat="1" x14ac:dyDescent="0.2">
      <c r="A321" s="237" t="str">
        <f>name!E$10</f>
        <v>Sales and customer service occupations</v>
      </c>
      <c r="B321" s="302">
        <v>0.20393050934557427</v>
      </c>
      <c r="C321" s="302">
        <v>0.25216453114143056</v>
      </c>
      <c r="D321" s="302">
        <v>2.8531835785651705E-2</v>
      </c>
      <c r="E321" s="302">
        <f t="shared" si="140"/>
        <v>0.48462687627265655</v>
      </c>
      <c r="F321" s="303"/>
      <c r="G321" s="302">
        <v>0.18827111074183972</v>
      </c>
      <c r="H321" s="302">
        <v>0.229397771555959</v>
      </c>
      <c r="I321" s="302">
        <v>2.2227859501659435E-2</v>
      </c>
      <c r="J321" s="302">
        <f t="shared" si="143"/>
        <v>0.4398967417994582</v>
      </c>
      <c r="K321" s="303"/>
      <c r="L321" s="302">
        <v>0.20534981053220225</v>
      </c>
      <c r="M321" s="302">
        <v>0.28834320306330297</v>
      </c>
      <c r="N321" s="302">
        <v>2.1141276714521772E-2</v>
      </c>
      <c r="O321" s="302">
        <f t="shared" si="142"/>
        <v>0.51483429031002703</v>
      </c>
    </row>
    <row r="322" spans="1:15" s="236" customFormat="1" x14ac:dyDescent="0.2">
      <c r="A322" s="237" t="str">
        <f>name!E$11</f>
        <v>Process, plant and machine operatives</v>
      </c>
      <c r="B322" s="302">
        <v>6.4136757490662666E-2</v>
      </c>
      <c r="C322" s="302">
        <v>5.1856822022390586E-2</v>
      </c>
      <c r="D322" s="302">
        <v>1.2693875286341293E-2</v>
      </c>
      <c r="E322" s="302">
        <f t="shared" si="140"/>
        <v>0.12868745479939456</v>
      </c>
      <c r="F322" s="303"/>
      <c r="G322" s="302">
        <v>4.7024080136200831E-2</v>
      </c>
      <c r="H322" s="302">
        <v>3.5953071597210617E-2</v>
      </c>
      <c r="I322" s="302">
        <v>1.7331205497260419E-2</v>
      </c>
      <c r="J322" s="302">
        <f t="shared" si="143"/>
        <v>0.10030835723067186</v>
      </c>
      <c r="K322" s="303"/>
      <c r="L322" s="302">
        <v>3.8920921437835918E-2</v>
      </c>
      <c r="M322" s="302">
        <v>5.4012845265069172E-2</v>
      </c>
      <c r="N322" s="302">
        <v>3.6504736936160555E-2</v>
      </c>
      <c r="O322" s="302">
        <f t="shared" si="142"/>
        <v>0.12943850363906564</v>
      </c>
    </row>
    <row r="323" spans="1:15" s="236" customFormat="1" x14ac:dyDescent="0.2">
      <c r="A323" s="237" t="str">
        <f>name!E$12</f>
        <v>Elementary occupations</v>
      </c>
      <c r="B323" s="302">
        <v>0.2211501436569378</v>
      </c>
      <c r="C323" s="302">
        <v>0.39359587108257749</v>
      </c>
      <c r="D323" s="302">
        <v>0.18265946821440834</v>
      </c>
      <c r="E323" s="302">
        <f t="shared" si="140"/>
        <v>0.79740548295392366</v>
      </c>
      <c r="F323" s="303"/>
      <c r="G323" s="302">
        <v>0.16898110333580094</v>
      </c>
      <c r="H323" s="302">
        <v>0.27155711310149649</v>
      </c>
      <c r="I323" s="302">
        <v>0.15087301493124158</v>
      </c>
      <c r="J323" s="302">
        <f t="shared" si="143"/>
        <v>0.59141123136853901</v>
      </c>
      <c r="K323" s="303"/>
      <c r="L323" s="302">
        <v>0.1189050609018619</v>
      </c>
      <c r="M323" s="302">
        <v>0.29547795476895944</v>
      </c>
      <c r="N323" s="302">
        <v>0.25743579475470141</v>
      </c>
      <c r="O323" s="302">
        <f t="shared" si="142"/>
        <v>0.67181881042552272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9.6907928622241677</v>
      </c>
      <c r="C325" s="311">
        <f t="shared" ref="C325:E325" si="144">SUM(C315:C323)</f>
        <v>5.1991047479733874</v>
      </c>
      <c r="D325" s="311">
        <f t="shared" si="144"/>
        <v>0.77210238980245671</v>
      </c>
      <c r="E325" s="311">
        <f t="shared" si="144"/>
        <v>15.662000000000011</v>
      </c>
      <c r="F325" s="311"/>
      <c r="G325" s="311">
        <f t="shared" ref="G325:J325" si="145">SUM(G315:G323)</f>
        <v>10.034460817397102</v>
      </c>
      <c r="H325" s="311">
        <f t="shared" si="145"/>
        <v>4.8121887998802837</v>
      </c>
      <c r="I325" s="311">
        <f t="shared" si="145"/>
        <v>0.82935038272265316</v>
      </c>
      <c r="J325" s="311">
        <f t="shared" si="145"/>
        <v>15.676000000000043</v>
      </c>
      <c r="K325" s="311"/>
      <c r="L325" s="311">
        <f t="shared" ref="L325:O325" si="146">SUM(L315:L323)</f>
        <v>9.8230513146993541</v>
      </c>
      <c r="M325" s="311">
        <f t="shared" si="146"/>
        <v>4.9946204156133422</v>
      </c>
      <c r="N325" s="311">
        <f t="shared" si="146"/>
        <v>0.84732826968730057</v>
      </c>
      <c r="O325" s="311">
        <f t="shared" si="146"/>
        <v>15.664999999999997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0.41560222318928797</v>
      </c>
      <c r="C332" s="302">
        <v>0.16786822611533506</v>
      </c>
      <c r="D332" s="302">
        <v>0.14128920778243581</v>
      </c>
      <c r="E332" s="302">
        <f>SUM(B332:D332)</f>
        <v>0.72475965708705881</v>
      </c>
      <c r="F332" s="303"/>
      <c r="G332" s="302">
        <v>0.38137364738639518</v>
      </c>
      <c r="H332" s="302">
        <v>0.1988149939374694</v>
      </c>
      <c r="I332" s="302">
        <v>0.14166994897768972</v>
      </c>
      <c r="J332" s="302">
        <f>SUM(G332:I332)</f>
        <v>0.7218585903015543</v>
      </c>
      <c r="K332" s="303"/>
      <c r="L332" s="302">
        <v>0.43219664811174552</v>
      </c>
      <c r="M332" s="302">
        <v>0.26542004573491074</v>
      </c>
      <c r="N332" s="302">
        <v>0.15536977806407459</v>
      </c>
      <c r="O332" s="302">
        <f>SUM(L332:N332)</f>
        <v>0.85298647191073085</v>
      </c>
    </row>
    <row r="333" spans="1:15" s="236" customFormat="1" x14ac:dyDescent="0.2">
      <c r="A333" s="237" t="str">
        <f>name!E$5</f>
        <v>Professional occupations</v>
      </c>
      <c r="B333" s="302">
        <v>13.086458818305015</v>
      </c>
      <c r="C333" s="302">
        <v>5.482177156821237</v>
      </c>
      <c r="D333" s="302">
        <v>1.3040915876560097</v>
      </c>
      <c r="E333" s="302">
        <f t="shared" ref="E333:E340" si="147">SUM(B333:D333)</f>
        <v>19.872727562782263</v>
      </c>
      <c r="F333" s="303"/>
      <c r="G333" s="302">
        <v>12.584366342864508</v>
      </c>
      <c r="H333" s="302">
        <v>5.7360130333026005</v>
      </c>
      <c r="I333" s="302">
        <v>1.5422564711151123</v>
      </c>
      <c r="J333" s="302">
        <f t="shared" ref="J333:J335" si="148">SUM(G333:I333)</f>
        <v>19.86263584728222</v>
      </c>
      <c r="K333" s="303"/>
      <c r="L333" s="302">
        <v>15.826299872332784</v>
      </c>
      <c r="M333" s="302">
        <v>8.0371895201136674</v>
      </c>
      <c r="N333" s="302">
        <v>1.7913081620527089</v>
      </c>
      <c r="O333" s="302">
        <f t="shared" ref="O333:O340" si="149">SUM(L333:N333)</f>
        <v>25.654797554499162</v>
      </c>
    </row>
    <row r="334" spans="1:15" s="236" customFormat="1" x14ac:dyDescent="0.2">
      <c r="A334" s="237" t="str">
        <f>name!E$6</f>
        <v>Associate professional occupations</v>
      </c>
      <c r="B334" s="302">
        <v>1.1258064244779888</v>
      </c>
      <c r="C334" s="302">
        <v>1.0832786754586834</v>
      </c>
      <c r="D334" s="302">
        <v>0.51045861819988614</v>
      </c>
      <c r="E334" s="302">
        <f t="shared" si="147"/>
        <v>2.7195437181365585</v>
      </c>
      <c r="F334" s="303"/>
      <c r="G334" s="302">
        <v>1.0929694972102733</v>
      </c>
      <c r="H334" s="302">
        <v>1.111082553207787</v>
      </c>
      <c r="I334" s="302">
        <v>0.41724503862012041</v>
      </c>
      <c r="J334" s="302">
        <f t="shared" si="148"/>
        <v>2.6212970890381806</v>
      </c>
      <c r="K334" s="303"/>
      <c r="L334" s="302">
        <v>1.1020569801278102</v>
      </c>
      <c r="M334" s="302">
        <v>1.2301948198850408</v>
      </c>
      <c r="N334" s="302">
        <v>0.4446098469710919</v>
      </c>
      <c r="O334" s="302">
        <f t="shared" si="149"/>
        <v>2.7768616469839427</v>
      </c>
    </row>
    <row r="335" spans="1:15" s="236" customFormat="1" x14ac:dyDescent="0.2">
      <c r="A335" s="237" t="str">
        <f>name!E$7</f>
        <v>Administrative and secretarial occupations</v>
      </c>
      <c r="B335" s="302">
        <v>0.56246040269452668</v>
      </c>
      <c r="C335" s="302">
        <v>1.5421039104515621</v>
      </c>
      <c r="D335" s="302">
        <v>5.6309307223684213E-2</v>
      </c>
      <c r="E335" s="302">
        <f t="shared" si="147"/>
        <v>2.1608736203697729</v>
      </c>
      <c r="F335" s="303"/>
      <c r="G335" s="302">
        <v>0.43026191236114264</v>
      </c>
      <c r="H335" s="302">
        <v>1.2632170410877099</v>
      </c>
      <c r="I335" s="302">
        <v>4.2729027856922903E-2</v>
      </c>
      <c r="J335" s="302">
        <f t="shared" si="148"/>
        <v>1.7362079813057756</v>
      </c>
      <c r="K335" s="303"/>
      <c r="L335" s="302">
        <v>0.23349260753838957</v>
      </c>
      <c r="M335" s="302">
        <v>0.74898876147899451</v>
      </c>
      <c r="N335" s="302">
        <v>2.8813550971135235E-2</v>
      </c>
      <c r="O335" s="302">
        <f t="shared" si="149"/>
        <v>1.0112949199885193</v>
      </c>
    </row>
    <row r="336" spans="1:15" s="236" customFormat="1" x14ac:dyDescent="0.2">
      <c r="A336" s="237" t="str">
        <f>name!E$8</f>
        <v>Skilled trades occupations</v>
      </c>
      <c r="B336" s="302">
        <v>0.18132566197923822</v>
      </c>
      <c r="C336" s="302">
        <v>0.1973119196361057</v>
      </c>
      <c r="D336" s="302">
        <v>0.13131602243544288</v>
      </c>
      <c r="E336" s="302">
        <f t="shared" si="147"/>
        <v>0.50995360405078682</v>
      </c>
      <c r="F336" s="303"/>
      <c r="G336" s="302">
        <v>0.11763227203779539</v>
      </c>
      <c r="H336" s="302">
        <v>0.13020138695267586</v>
      </c>
      <c r="I336" s="302">
        <v>0.1087021801864828</v>
      </c>
      <c r="J336" s="302">
        <f>SUM(G336:I336)</f>
        <v>0.35653583917695403</v>
      </c>
      <c r="K336" s="303"/>
      <c r="L336" s="302">
        <v>5.8846200769303449E-2</v>
      </c>
      <c r="M336" s="302">
        <v>6.1187164374263199E-2</v>
      </c>
      <c r="N336" s="302">
        <v>0.18595299197827397</v>
      </c>
      <c r="O336" s="302">
        <f t="shared" si="149"/>
        <v>0.30598635712184064</v>
      </c>
    </row>
    <row r="337" spans="1:15" s="236" customFormat="1" x14ac:dyDescent="0.2">
      <c r="A337" s="237" t="str">
        <f>name!E$9</f>
        <v>Caring, leisure and other service occupations</v>
      </c>
      <c r="B337" s="302">
        <v>3.740693191958556</v>
      </c>
      <c r="C337" s="302">
        <v>5.0271937872537258</v>
      </c>
      <c r="D337" s="302">
        <v>0.27680127324633047</v>
      </c>
      <c r="E337" s="302">
        <f t="shared" si="147"/>
        <v>9.044688252458613</v>
      </c>
      <c r="F337" s="303"/>
      <c r="G337" s="302">
        <v>2.9309118440331208</v>
      </c>
      <c r="H337" s="302">
        <v>4.4032792299004546</v>
      </c>
      <c r="I337" s="302">
        <v>0.22738784810102777</v>
      </c>
      <c r="J337" s="302">
        <f t="shared" ref="J337:J340" si="150">SUM(G337:I337)</f>
        <v>7.5615789220346032</v>
      </c>
      <c r="K337" s="303"/>
      <c r="L337" s="302">
        <v>3.8015539401226572</v>
      </c>
      <c r="M337" s="302">
        <v>5.2022300684936349</v>
      </c>
      <c r="N337" s="302">
        <v>0.22582858187301078</v>
      </c>
      <c r="O337" s="302">
        <f t="shared" si="149"/>
        <v>9.2296125904893032</v>
      </c>
    </row>
    <row r="338" spans="1:15" s="236" customFormat="1" x14ac:dyDescent="0.2">
      <c r="A338" s="237" t="str">
        <f>name!E$10</f>
        <v>Sales and customer service occupations</v>
      </c>
      <c r="B338" s="302">
        <v>5.6785282152458864E-2</v>
      </c>
      <c r="C338" s="302">
        <v>0.16076021610167629</v>
      </c>
      <c r="D338" s="302">
        <v>6.0476220074723877E-2</v>
      </c>
      <c r="E338" s="302">
        <f t="shared" si="147"/>
        <v>0.27802171832885902</v>
      </c>
      <c r="F338" s="303"/>
      <c r="G338" s="302">
        <v>4.3968484703729167E-2</v>
      </c>
      <c r="H338" s="302">
        <v>0.12840334389049718</v>
      </c>
      <c r="I338" s="302">
        <v>4.1769458128211139E-2</v>
      </c>
      <c r="J338" s="302">
        <f t="shared" si="150"/>
        <v>0.21414128672243748</v>
      </c>
      <c r="K338" s="303"/>
      <c r="L338" s="302">
        <v>4.6762613367154517E-2</v>
      </c>
      <c r="M338" s="302">
        <v>0.12873050179921364</v>
      </c>
      <c r="N338" s="302">
        <v>6.0705529008600809E-2</v>
      </c>
      <c r="O338" s="302">
        <f t="shared" si="149"/>
        <v>0.23619864417496894</v>
      </c>
    </row>
    <row r="339" spans="1:15" s="236" customFormat="1" x14ac:dyDescent="0.2">
      <c r="A339" s="237" t="str">
        <f>name!E$11</f>
        <v>Process, plant and machine operatives</v>
      </c>
      <c r="B339" s="302">
        <v>3.3110650406227508E-2</v>
      </c>
      <c r="C339" s="302">
        <v>7.0580015671531354E-2</v>
      </c>
      <c r="D339" s="302">
        <v>0.50340882022036215</v>
      </c>
      <c r="E339" s="302">
        <f t="shared" si="147"/>
        <v>0.60709948629812105</v>
      </c>
      <c r="F339" s="303"/>
      <c r="G339" s="302">
        <v>2.1097938594012683E-2</v>
      </c>
      <c r="H339" s="302">
        <v>4.6969531720631869E-2</v>
      </c>
      <c r="I339" s="302">
        <v>0.55896756399557224</v>
      </c>
      <c r="J339" s="302">
        <f t="shared" si="150"/>
        <v>0.62703503431021679</v>
      </c>
      <c r="K339" s="303"/>
      <c r="L339" s="302">
        <v>1.4789189045603132E-2</v>
      </c>
      <c r="M339" s="302">
        <v>5.6755471975790513E-2</v>
      </c>
      <c r="N339" s="302">
        <v>0.77102119008542802</v>
      </c>
      <c r="O339" s="302">
        <f t="shared" si="149"/>
        <v>0.84256585110682169</v>
      </c>
    </row>
    <row r="340" spans="1:15" s="236" customFormat="1" x14ac:dyDescent="0.2">
      <c r="A340" s="237" t="str">
        <f>name!E$12</f>
        <v>Elementary occupations</v>
      </c>
      <c r="B340" s="302">
        <v>9.539649119756087E-2</v>
      </c>
      <c r="C340" s="302">
        <v>2.2123703983465273</v>
      </c>
      <c r="D340" s="302">
        <v>0.17156549094392642</v>
      </c>
      <c r="E340" s="302">
        <f t="shared" si="147"/>
        <v>2.4793323804880147</v>
      </c>
      <c r="F340" s="303"/>
      <c r="G340" s="302">
        <v>6.2184048319212357E-2</v>
      </c>
      <c r="H340" s="302">
        <v>1.5657571808585873</v>
      </c>
      <c r="I340" s="302">
        <v>0.11576818065021742</v>
      </c>
      <c r="J340" s="302">
        <f t="shared" si="150"/>
        <v>1.743709409828017</v>
      </c>
      <c r="K340" s="303"/>
      <c r="L340" s="302">
        <v>2.9341472103223805E-2</v>
      </c>
      <c r="M340" s="302">
        <v>0.7818465951751955</v>
      </c>
      <c r="N340" s="302">
        <v>0.243507896446232</v>
      </c>
      <c r="O340" s="302">
        <f t="shared" si="149"/>
        <v>1.0546959637246514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19.297639146360861</v>
      </c>
      <c r="C342" s="311">
        <f t="shared" ref="C342:E342" si="151">SUM(C332:C340)</f>
        <v>15.943644305856383</v>
      </c>
      <c r="D342" s="311">
        <f t="shared" si="151"/>
        <v>3.1557165477828018</v>
      </c>
      <c r="E342" s="311">
        <f t="shared" si="151"/>
        <v>38.397000000000048</v>
      </c>
      <c r="F342" s="311"/>
      <c r="G342" s="311">
        <f t="shared" ref="G342:J342" si="152">SUM(G332:G340)</f>
        <v>17.66476598751019</v>
      </c>
      <c r="H342" s="311">
        <f t="shared" si="152"/>
        <v>14.583738294858414</v>
      </c>
      <c r="I342" s="311">
        <f t="shared" si="152"/>
        <v>3.1964957176313575</v>
      </c>
      <c r="J342" s="311">
        <f t="shared" si="152"/>
        <v>35.444999999999958</v>
      </c>
      <c r="K342" s="311"/>
      <c r="L342" s="311">
        <f t="shared" ref="L342:O342" si="153">SUM(L332:L340)</f>
        <v>21.545339523518674</v>
      </c>
      <c r="M342" s="311">
        <f t="shared" si="153"/>
        <v>16.51254294903071</v>
      </c>
      <c r="N342" s="311">
        <f t="shared" si="153"/>
        <v>3.9071175274505565</v>
      </c>
      <c r="O342" s="311">
        <f t="shared" si="153"/>
        <v>41.964999999999947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1.4710923565870797</v>
      </c>
      <c r="C349" s="302">
        <v>0.43559999927292903</v>
      </c>
      <c r="D349" s="302">
        <v>0.3038788150529152</v>
      </c>
      <c r="E349" s="302">
        <f>SUM(B349:D349)</f>
        <v>2.2105711709129237</v>
      </c>
      <c r="F349" s="303"/>
      <c r="G349" s="302">
        <v>1.5899905163447485</v>
      </c>
      <c r="H349" s="302">
        <v>0.5851446932746841</v>
      </c>
      <c r="I349" s="302">
        <v>0.30260268475909685</v>
      </c>
      <c r="J349" s="302">
        <f>SUM(G349:I349)</f>
        <v>2.4777378943785293</v>
      </c>
      <c r="K349" s="303"/>
      <c r="L349" s="302">
        <v>2.1462079562638836</v>
      </c>
      <c r="M349" s="302">
        <v>0.78165669953241157</v>
      </c>
      <c r="N349" s="302">
        <v>0.35896526065153506</v>
      </c>
      <c r="O349" s="302">
        <f>SUM(L349:N349)</f>
        <v>3.2868299164478301</v>
      </c>
    </row>
    <row r="350" spans="1:15" s="236" customFormat="1" x14ac:dyDescent="0.2">
      <c r="A350" s="237" t="str">
        <f>name!E$5</f>
        <v>Professional occupations</v>
      </c>
      <c r="B350" s="302">
        <v>11.031412501420853</v>
      </c>
      <c r="C350" s="302">
        <v>4.88552115469213</v>
      </c>
      <c r="D350" s="302">
        <v>1.9309318401815463</v>
      </c>
      <c r="E350" s="302">
        <f t="shared" ref="E350:E357" si="154">SUM(B350:D350)</f>
        <v>17.847865496294528</v>
      </c>
      <c r="F350" s="303"/>
      <c r="G350" s="302">
        <v>12.514836713929853</v>
      </c>
      <c r="H350" s="302">
        <v>5.895181645991058</v>
      </c>
      <c r="I350" s="302">
        <v>1.9646352629217021</v>
      </c>
      <c r="J350" s="302">
        <f t="shared" ref="J350:J352" si="155">SUM(G350:I350)</f>
        <v>20.374653622842615</v>
      </c>
      <c r="K350" s="303"/>
      <c r="L350" s="302">
        <v>17.133778078238617</v>
      </c>
      <c r="M350" s="302">
        <v>7.9087063363019254</v>
      </c>
      <c r="N350" s="302">
        <v>2.624081901108672</v>
      </c>
      <c r="O350" s="302">
        <f t="shared" ref="O350:O357" si="156">SUM(L350:N350)</f>
        <v>27.666566315649213</v>
      </c>
    </row>
    <row r="351" spans="1:15" s="236" customFormat="1" x14ac:dyDescent="0.2">
      <c r="A351" s="237" t="str">
        <f>name!E$6</f>
        <v>Associate professional occupations</v>
      </c>
      <c r="B351" s="302">
        <v>4.4825067614452454</v>
      </c>
      <c r="C351" s="302">
        <v>2.7879201381503358</v>
      </c>
      <c r="D351" s="302">
        <v>0.73558753470889171</v>
      </c>
      <c r="E351" s="302">
        <f t="shared" si="154"/>
        <v>8.0060144343044719</v>
      </c>
      <c r="F351" s="303"/>
      <c r="G351" s="302">
        <v>4.9658920334363907</v>
      </c>
      <c r="H351" s="302">
        <v>3.3215819841924259</v>
      </c>
      <c r="I351" s="302">
        <v>0.68027772712287815</v>
      </c>
      <c r="J351" s="302">
        <f t="shared" si="155"/>
        <v>8.9677517447516948</v>
      </c>
      <c r="K351" s="303"/>
      <c r="L351" s="302">
        <v>6.1682505765432154</v>
      </c>
      <c r="M351" s="302">
        <v>3.9658715399998128</v>
      </c>
      <c r="N351" s="302">
        <v>1.0494885126400844</v>
      </c>
      <c r="O351" s="302">
        <f t="shared" si="156"/>
        <v>11.183610629183114</v>
      </c>
    </row>
    <row r="352" spans="1:15" s="236" customFormat="1" x14ac:dyDescent="0.2">
      <c r="A352" s="237" t="str">
        <f>name!E$7</f>
        <v>Administrative and secretarial occupations</v>
      </c>
      <c r="B352" s="302">
        <v>2.2381843588416057</v>
      </c>
      <c r="C352" s="302">
        <v>3.2686011083822852</v>
      </c>
      <c r="D352" s="302">
        <v>0.13586124781144254</v>
      </c>
      <c r="E352" s="302">
        <f t="shared" si="154"/>
        <v>5.6426467150353332</v>
      </c>
      <c r="F352" s="303"/>
      <c r="G352" s="302">
        <v>2.0719135091020111</v>
      </c>
      <c r="H352" s="302">
        <v>2.9887812849546873</v>
      </c>
      <c r="I352" s="302">
        <v>0.1070709880528648</v>
      </c>
      <c r="J352" s="302">
        <f t="shared" si="155"/>
        <v>5.1677657821095631</v>
      </c>
      <c r="K352" s="303"/>
      <c r="L352" s="302">
        <v>1.7820563408979857</v>
      </c>
      <c r="M352" s="302">
        <v>1.452623132823565</v>
      </c>
      <c r="N352" s="302">
        <v>6.8103789556628755E-2</v>
      </c>
      <c r="O352" s="302">
        <f t="shared" si="156"/>
        <v>3.3027832632781795</v>
      </c>
    </row>
    <row r="353" spans="1:15" s="236" customFormat="1" x14ac:dyDescent="0.2">
      <c r="A353" s="237" t="str">
        <f>name!E$8</f>
        <v>Skilled trades occupations</v>
      </c>
      <c r="B353" s="302">
        <v>0.24673222427586328</v>
      </c>
      <c r="C353" s="302">
        <v>0.36878016793736329</v>
      </c>
      <c r="D353" s="302">
        <v>0.12056874652502654</v>
      </c>
      <c r="E353" s="302">
        <f t="shared" si="154"/>
        <v>0.7360811387382532</v>
      </c>
      <c r="F353" s="303"/>
      <c r="G353" s="302">
        <v>0.19208510833843298</v>
      </c>
      <c r="H353" s="302">
        <v>0.27220802293453067</v>
      </c>
      <c r="I353" s="302">
        <v>8.5346556061469001E-2</v>
      </c>
      <c r="J353" s="302">
        <f>SUM(G353:I353)</f>
        <v>0.54963968733443269</v>
      </c>
      <c r="K353" s="303"/>
      <c r="L353" s="302">
        <v>0.12342848326788979</v>
      </c>
      <c r="M353" s="302">
        <v>0.20361464041019373</v>
      </c>
      <c r="N353" s="302">
        <v>8.728653203608619E-2</v>
      </c>
      <c r="O353" s="302">
        <f t="shared" si="156"/>
        <v>0.41432965571416969</v>
      </c>
    </row>
    <row r="354" spans="1:15" s="236" customFormat="1" x14ac:dyDescent="0.2">
      <c r="A354" s="237" t="str">
        <f>name!E$9</f>
        <v>Caring, leisure and other service occupations</v>
      </c>
      <c r="B354" s="302">
        <v>11.728789826271626</v>
      </c>
      <c r="C354" s="302">
        <v>10.41987935458528</v>
      </c>
      <c r="D354" s="302">
        <v>1.2579682748428842</v>
      </c>
      <c r="E354" s="302">
        <f t="shared" si="154"/>
        <v>23.406637455699791</v>
      </c>
      <c r="F354" s="303"/>
      <c r="G354" s="302">
        <v>11.515009656846384</v>
      </c>
      <c r="H354" s="302">
        <v>10.360977114851552</v>
      </c>
      <c r="I354" s="302">
        <v>1.6151902434969954</v>
      </c>
      <c r="J354" s="302">
        <f t="shared" ref="J354:J357" si="157">SUM(G354:I354)</f>
        <v>23.491177015194936</v>
      </c>
      <c r="K354" s="303"/>
      <c r="L354" s="302">
        <v>16.069876987355229</v>
      </c>
      <c r="M354" s="302">
        <v>13.235392265708438</v>
      </c>
      <c r="N354" s="302">
        <v>2.1999459244663999</v>
      </c>
      <c r="O354" s="302">
        <f t="shared" si="156"/>
        <v>31.505215177530069</v>
      </c>
    </row>
    <row r="355" spans="1:15" s="236" customFormat="1" x14ac:dyDescent="0.2">
      <c r="A355" s="237" t="str">
        <f>name!E$10</f>
        <v>Sales and customer service occupations</v>
      </c>
      <c r="B355" s="302">
        <v>0.34573086813802156</v>
      </c>
      <c r="C355" s="302">
        <v>0.50693131781468503</v>
      </c>
      <c r="D355" s="302">
        <v>5.478704211520264E-2</v>
      </c>
      <c r="E355" s="302">
        <f t="shared" si="154"/>
        <v>0.90744922806790929</v>
      </c>
      <c r="F355" s="303"/>
      <c r="G355" s="302">
        <v>0.31815816344867864</v>
      </c>
      <c r="H355" s="302">
        <v>0.45279436133362949</v>
      </c>
      <c r="I355" s="302">
        <v>3.5549762398147583E-2</v>
      </c>
      <c r="J355" s="302">
        <f t="shared" si="157"/>
        <v>0.80650228718045569</v>
      </c>
      <c r="K355" s="303"/>
      <c r="L355" s="302">
        <v>0.39943705389780182</v>
      </c>
      <c r="M355" s="302">
        <v>0.51527752589068188</v>
      </c>
      <c r="N355" s="302">
        <v>5.553682679605991E-2</v>
      </c>
      <c r="O355" s="302">
        <f t="shared" si="156"/>
        <v>0.97025140658454356</v>
      </c>
    </row>
    <row r="356" spans="1:15" s="236" customFormat="1" x14ac:dyDescent="0.2">
      <c r="A356" s="237" t="str">
        <f>name!E$11</f>
        <v>Process, plant and machine operatives</v>
      </c>
      <c r="B356" s="302">
        <v>9.8533604673465017E-2</v>
      </c>
      <c r="C356" s="302">
        <v>0.22066158866808247</v>
      </c>
      <c r="D356" s="302">
        <v>1.613985116357472E-2</v>
      </c>
      <c r="E356" s="302">
        <f t="shared" si="154"/>
        <v>0.33533504450512219</v>
      </c>
      <c r="F356" s="303"/>
      <c r="G356" s="302">
        <v>7.4585890768911339E-2</v>
      </c>
      <c r="H356" s="302">
        <v>0.17090444969616234</v>
      </c>
      <c r="I356" s="302">
        <v>1.246084428820388E-2</v>
      </c>
      <c r="J356" s="302">
        <f t="shared" si="157"/>
        <v>0.25795118475327755</v>
      </c>
      <c r="K356" s="303"/>
      <c r="L356" s="302">
        <v>3.5781583385852828E-2</v>
      </c>
      <c r="M356" s="302">
        <v>0.13460628045167711</v>
      </c>
      <c r="N356" s="302">
        <v>7.821061527453918E-3</v>
      </c>
      <c r="O356" s="302">
        <f t="shared" si="156"/>
        <v>0.17820892536498384</v>
      </c>
    </row>
    <row r="357" spans="1:15" s="236" customFormat="1" x14ac:dyDescent="0.2">
      <c r="A357" s="237" t="str">
        <f>name!E$12</f>
        <v>Elementary occupations</v>
      </c>
      <c r="B357" s="302">
        <v>0.376502385676868</v>
      </c>
      <c r="C357" s="302">
        <v>1.3934989200455952</v>
      </c>
      <c r="D357" s="302">
        <v>3.53980107191934E-2</v>
      </c>
      <c r="E357" s="302">
        <f t="shared" si="154"/>
        <v>1.8053993164416564</v>
      </c>
      <c r="F357" s="303"/>
      <c r="G357" s="302">
        <v>0.32192279397218065</v>
      </c>
      <c r="H357" s="302">
        <v>1.0291082525647242</v>
      </c>
      <c r="I357" s="302">
        <v>2.1789734917570393E-2</v>
      </c>
      <c r="J357" s="302">
        <f t="shared" si="157"/>
        <v>1.3728207814544753</v>
      </c>
      <c r="K357" s="303"/>
      <c r="L357" s="302">
        <v>0.19563688214904179</v>
      </c>
      <c r="M357" s="302">
        <v>0.55883977287468156</v>
      </c>
      <c r="N357" s="302">
        <v>4.7280552240553837E-3</v>
      </c>
      <c r="O357" s="302">
        <f t="shared" si="156"/>
        <v>0.7592047102477788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32.019484887330627</v>
      </c>
      <c r="C359" s="311">
        <f t="shared" ref="C359:E359" si="158">SUM(C349:C357)</f>
        <v>24.287393749548684</v>
      </c>
      <c r="D359" s="311">
        <f t="shared" si="158"/>
        <v>4.5911213631206778</v>
      </c>
      <c r="E359" s="311">
        <f t="shared" si="158"/>
        <v>60.897999999999989</v>
      </c>
      <c r="F359" s="311"/>
      <c r="G359" s="311">
        <f t="shared" ref="G359:J359" si="159">SUM(G349:G357)</f>
        <v>33.564394386187587</v>
      </c>
      <c r="H359" s="311">
        <f t="shared" si="159"/>
        <v>25.076681809793456</v>
      </c>
      <c r="I359" s="311">
        <f t="shared" si="159"/>
        <v>4.824923804018928</v>
      </c>
      <c r="J359" s="311">
        <f t="shared" si="159"/>
        <v>63.46599999999998</v>
      </c>
      <c r="K359" s="311"/>
      <c r="L359" s="311">
        <f t="shared" ref="L359:O359" si="160">SUM(L349:L357)</f>
        <v>44.054453941999512</v>
      </c>
      <c r="M359" s="311">
        <f t="shared" si="160"/>
        <v>28.756588193993387</v>
      </c>
      <c r="N359" s="311">
        <f t="shared" si="160"/>
        <v>6.4559578640069759</v>
      </c>
      <c r="O359" s="311">
        <f t="shared" si="160"/>
        <v>79.266999999999868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0.7973789896250647</v>
      </c>
      <c r="C366" s="302">
        <v>0.30167882797763634</v>
      </c>
      <c r="D366" s="302">
        <v>9.2061839344759533E-2</v>
      </c>
      <c r="E366" s="302">
        <f>SUM(B366:D366)</f>
        <v>1.1911196569474605</v>
      </c>
      <c r="F366" s="303"/>
      <c r="G366" s="302">
        <v>0.75343318373779333</v>
      </c>
      <c r="H366" s="302">
        <v>0.52388265382181154</v>
      </c>
      <c r="I366" s="302">
        <v>0.11450549049890704</v>
      </c>
      <c r="J366" s="302">
        <f>SUM(G366:I366)</f>
        <v>1.3918213280585121</v>
      </c>
      <c r="K366" s="303"/>
      <c r="L366" s="302">
        <v>0.80221874674924343</v>
      </c>
      <c r="M366" s="302">
        <v>0.67194761066089903</v>
      </c>
      <c r="N366" s="302">
        <v>9.4837159611550703E-2</v>
      </c>
      <c r="O366" s="302">
        <f>SUM(L366:N366)</f>
        <v>1.5690035170216932</v>
      </c>
    </row>
    <row r="367" spans="1:15" s="236" customFormat="1" x14ac:dyDescent="0.2">
      <c r="A367" s="237" t="str">
        <f>name!E$5</f>
        <v>Professional occupations</v>
      </c>
      <c r="B367" s="302">
        <v>0.70666734386684715</v>
      </c>
      <c r="C367" s="302">
        <v>0.27635340750136128</v>
      </c>
      <c r="D367" s="302">
        <v>0.39709904415686548</v>
      </c>
      <c r="E367" s="302">
        <f t="shared" ref="E367:E374" si="161">SUM(B367:D367)</f>
        <v>1.3801197955250739</v>
      </c>
      <c r="F367" s="303"/>
      <c r="G367" s="302">
        <v>0.78305929778358385</v>
      </c>
      <c r="H367" s="302">
        <v>0.53213934450368483</v>
      </c>
      <c r="I367" s="302">
        <v>0.48877178816608863</v>
      </c>
      <c r="J367" s="302">
        <f t="shared" ref="J367:J369" si="162">SUM(G367:I367)</f>
        <v>1.8039704304533575</v>
      </c>
      <c r="K367" s="303"/>
      <c r="L367" s="302">
        <v>0.82496757501609419</v>
      </c>
      <c r="M367" s="302">
        <v>0.66960450948876427</v>
      </c>
      <c r="N367" s="302">
        <v>0.38692938864369292</v>
      </c>
      <c r="O367" s="302">
        <f t="shared" ref="O367:O374" si="163">SUM(L367:N367)</f>
        <v>1.8815014731485513</v>
      </c>
    </row>
    <row r="368" spans="1:15" s="236" customFormat="1" x14ac:dyDescent="0.2">
      <c r="A368" s="237" t="str">
        <f>name!E$6</f>
        <v>Associate professional occupations</v>
      </c>
      <c r="B368" s="302">
        <v>0.72685475828355517</v>
      </c>
      <c r="C368" s="302">
        <v>0.45162280973813956</v>
      </c>
      <c r="D368" s="302">
        <v>1.1161338582193028</v>
      </c>
      <c r="E368" s="302">
        <f t="shared" si="161"/>
        <v>2.2946114262409978</v>
      </c>
      <c r="F368" s="303"/>
      <c r="G368" s="302">
        <v>0.71627444166787313</v>
      </c>
      <c r="H368" s="302">
        <v>0.6734858984156824</v>
      </c>
      <c r="I368" s="302">
        <v>1.3608738968252341</v>
      </c>
      <c r="J368" s="302">
        <f t="shared" si="162"/>
        <v>2.7506342369087893</v>
      </c>
      <c r="K368" s="303"/>
      <c r="L368" s="302">
        <v>0.65903944783778856</v>
      </c>
      <c r="M368" s="302">
        <v>0.67241840158343646</v>
      </c>
      <c r="N368" s="302">
        <v>1.2468284299098933</v>
      </c>
      <c r="O368" s="302">
        <f t="shared" si="163"/>
        <v>2.5782862793311185</v>
      </c>
    </row>
    <row r="369" spans="1:15" s="236" customFormat="1" x14ac:dyDescent="0.2">
      <c r="A369" s="237" t="str">
        <f>name!E$7</f>
        <v>Administrative and secretarial occupations</v>
      </c>
      <c r="B369" s="302">
        <v>0.97303523743392639</v>
      </c>
      <c r="C369" s="302">
        <v>1.9219060536386847</v>
      </c>
      <c r="D369" s="302">
        <v>4.4882829942442928E-2</v>
      </c>
      <c r="E369" s="302">
        <f t="shared" si="161"/>
        <v>2.9398241210150542</v>
      </c>
      <c r="F369" s="303"/>
      <c r="G369" s="302">
        <v>0.84448292911901124</v>
      </c>
      <c r="H369" s="302">
        <v>2.3973868153146469</v>
      </c>
      <c r="I369" s="302">
        <v>4.5550350563257326E-2</v>
      </c>
      <c r="J369" s="302">
        <f t="shared" si="162"/>
        <v>3.2874200949969157</v>
      </c>
      <c r="K369" s="303"/>
      <c r="L369" s="302">
        <v>0.80054881477972073</v>
      </c>
      <c r="M369" s="302">
        <v>2.4679849973125698</v>
      </c>
      <c r="N369" s="302">
        <v>2.838329615086627E-2</v>
      </c>
      <c r="O369" s="302">
        <f t="shared" si="163"/>
        <v>3.2969171082431568</v>
      </c>
    </row>
    <row r="370" spans="1:15" s="236" customFormat="1" x14ac:dyDescent="0.2">
      <c r="A370" s="237" t="str">
        <f>name!E$8</f>
        <v>Skilled trades occupations</v>
      </c>
      <c r="B370" s="302">
        <v>0.57996188922521175</v>
      </c>
      <c r="C370" s="302">
        <v>0.2709111698338908</v>
      </c>
      <c r="D370" s="302">
        <v>0.27409603907024194</v>
      </c>
      <c r="E370" s="302">
        <f t="shared" si="161"/>
        <v>1.1249690981293443</v>
      </c>
      <c r="F370" s="303"/>
      <c r="G370" s="302">
        <v>0.45066222206378331</v>
      </c>
      <c r="H370" s="302">
        <v>0.28485807416880204</v>
      </c>
      <c r="I370" s="302">
        <v>0.3000612218176798</v>
      </c>
      <c r="J370" s="302">
        <f>SUM(G370:I370)</f>
        <v>1.035581518050265</v>
      </c>
      <c r="K370" s="303"/>
      <c r="L370" s="302">
        <v>0.35240441298848546</v>
      </c>
      <c r="M370" s="302">
        <v>0.40632786323498415</v>
      </c>
      <c r="N370" s="302">
        <v>0.28056079318371518</v>
      </c>
      <c r="O370" s="302">
        <f t="shared" si="163"/>
        <v>1.0392930694071847</v>
      </c>
    </row>
    <row r="371" spans="1:15" s="236" customFormat="1" x14ac:dyDescent="0.2">
      <c r="A371" s="237" t="str">
        <f>name!E$9</f>
        <v>Caring, leisure and other service occupations</v>
      </c>
      <c r="B371" s="302">
        <v>0.56481324832010782</v>
      </c>
      <c r="C371" s="302">
        <v>0.85738787455030407</v>
      </c>
      <c r="D371" s="302">
        <v>7.8411987051081655E-2</v>
      </c>
      <c r="E371" s="302">
        <f t="shared" si="161"/>
        <v>1.5006131099214937</v>
      </c>
      <c r="F371" s="303"/>
      <c r="G371" s="302">
        <v>0.44187842199689792</v>
      </c>
      <c r="H371" s="302">
        <v>0.94588749034004771</v>
      </c>
      <c r="I371" s="302">
        <v>8.8724265868796254E-2</v>
      </c>
      <c r="J371" s="302">
        <f t="shared" ref="J371:J374" si="164">SUM(G371:I371)</f>
        <v>1.476490178205742</v>
      </c>
      <c r="K371" s="303"/>
      <c r="L371" s="302">
        <v>0.41704886974160349</v>
      </c>
      <c r="M371" s="302">
        <v>0.94596634793779855</v>
      </c>
      <c r="N371" s="302">
        <v>7.5427411327700367E-2</v>
      </c>
      <c r="O371" s="302">
        <f t="shared" si="163"/>
        <v>1.4384426290071022</v>
      </c>
    </row>
    <row r="372" spans="1:15" s="236" customFormat="1" x14ac:dyDescent="0.2">
      <c r="A372" s="237" t="str">
        <f>name!E$10</f>
        <v>Sales and customer service occupations</v>
      </c>
      <c r="B372" s="302">
        <v>0.50010424980029</v>
      </c>
      <c r="C372" s="302">
        <v>0.87096466391595639</v>
      </c>
      <c r="D372" s="302">
        <v>2.2815972929253716E-2</v>
      </c>
      <c r="E372" s="302">
        <f t="shared" si="161"/>
        <v>1.3938848866455</v>
      </c>
      <c r="F372" s="303"/>
      <c r="G372" s="302">
        <v>0.41946391800816624</v>
      </c>
      <c r="H372" s="302">
        <v>1.0516326942270819</v>
      </c>
      <c r="I372" s="302">
        <v>2.0699346673467671E-2</v>
      </c>
      <c r="J372" s="302">
        <f t="shared" si="164"/>
        <v>1.491795958908716</v>
      </c>
      <c r="K372" s="303"/>
      <c r="L372" s="302">
        <v>0.47770127744353363</v>
      </c>
      <c r="M372" s="302">
        <v>1.2946270927535257</v>
      </c>
      <c r="N372" s="302">
        <v>1.4520171413260299E-2</v>
      </c>
      <c r="O372" s="302">
        <f t="shared" si="163"/>
        <v>1.7868485416103197</v>
      </c>
    </row>
    <row r="373" spans="1:15" s="236" customFormat="1" x14ac:dyDescent="0.2">
      <c r="A373" s="237" t="str">
        <f>name!E$11</f>
        <v>Process, plant and machine operatives</v>
      </c>
      <c r="B373" s="302">
        <v>8.1966009557393027E-2</v>
      </c>
      <c r="C373" s="302">
        <v>6.5197658240501166E-2</v>
      </c>
      <c r="D373" s="302">
        <v>1.2772427212092314E-2</v>
      </c>
      <c r="E373" s="302">
        <f t="shared" si="161"/>
        <v>0.15993609500998651</v>
      </c>
      <c r="F373" s="303"/>
      <c r="G373" s="302">
        <v>5.6110034985591285E-2</v>
      </c>
      <c r="H373" s="302">
        <v>7.8109329945326197E-2</v>
      </c>
      <c r="I373" s="302">
        <v>1.5211135872426144E-2</v>
      </c>
      <c r="J373" s="302">
        <f t="shared" si="164"/>
        <v>0.14943050080334364</v>
      </c>
      <c r="K373" s="303"/>
      <c r="L373" s="302">
        <v>4.5593464475803612E-2</v>
      </c>
      <c r="M373" s="302">
        <v>0.10763849536040997</v>
      </c>
      <c r="N373" s="302">
        <v>1.6360893158229032E-2</v>
      </c>
      <c r="O373" s="302">
        <f t="shared" si="163"/>
        <v>0.1695928529944426</v>
      </c>
    </row>
    <row r="374" spans="1:15" s="236" customFormat="1" x14ac:dyDescent="0.2">
      <c r="A374" s="237" t="str">
        <f>name!E$12</f>
        <v>Elementary occupations</v>
      </c>
      <c r="B374" s="302">
        <v>0.35388577374951863</v>
      </c>
      <c r="C374" s="302">
        <v>1.2133326974153811</v>
      </c>
      <c r="D374" s="302">
        <v>5.4703339400192827E-2</v>
      </c>
      <c r="E374" s="302">
        <f t="shared" si="161"/>
        <v>1.6219218105650925</v>
      </c>
      <c r="F374" s="303"/>
      <c r="G374" s="302">
        <v>0.25193766953940505</v>
      </c>
      <c r="H374" s="302">
        <v>1.2247318483232184</v>
      </c>
      <c r="I374" s="302">
        <v>4.6186235751722544E-2</v>
      </c>
      <c r="J374" s="302">
        <f t="shared" si="164"/>
        <v>1.5228557536143461</v>
      </c>
      <c r="K374" s="303"/>
      <c r="L374" s="302">
        <v>0.19917966847120613</v>
      </c>
      <c r="M374" s="302">
        <v>0.89016076616569806</v>
      </c>
      <c r="N374" s="302">
        <v>5.4774094599554631E-2</v>
      </c>
      <c r="O374" s="302">
        <f t="shared" si="163"/>
        <v>1.144114529236459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5.2846674998619143</v>
      </c>
      <c r="C376" s="311">
        <f t="shared" ref="C376:E376" si="165">SUM(C366:C374)</f>
        <v>6.2293551628118555</v>
      </c>
      <c r="D376" s="311">
        <f t="shared" si="165"/>
        <v>2.092977337326233</v>
      </c>
      <c r="E376" s="311">
        <f t="shared" si="165"/>
        <v>13.607000000000003</v>
      </c>
      <c r="F376" s="311"/>
      <c r="G376" s="311">
        <f t="shared" ref="G376:J376" si="166">SUM(G366:G374)</f>
        <v>4.7173021189021052</v>
      </c>
      <c r="H376" s="311">
        <f t="shared" si="166"/>
        <v>7.7121141490603025</v>
      </c>
      <c r="I376" s="311">
        <f t="shared" si="166"/>
        <v>2.4805837320375796</v>
      </c>
      <c r="J376" s="311">
        <f t="shared" si="166"/>
        <v>14.909999999999988</v>
      </c>
      <c r="K376" s="311"/>
      <c r="L376" s="311">
        <f t="shared" ref="L376:O376" si="167">SUM(L366:L374)</f>
        <v>4.5787022775034796</v>
      </c>
      <c r="M376" s="311">
        <f t="shared" si="167"/>
        <v>8.1266760844980865</v>
      </c>
      <c r="N376" s="311">
        <f t="shared" si="167"/>
        <v>2.1986216379984622</v>
      </c>
      <c r="O376" s="311">
        <f t="shared" si="167"/>
        <v>14.90400000000003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0.88827399623932568</v>
      </c>
      <c r="C383" s="302">
        <v>0.15006049239237312</v>
      </c>
      <c r="D383" s="302">
        <v>0.26893515127023632</v>
      </c>
      <c r="E383" s="302">
        <f>SUM(B383:D383)</f>
        <v>1.307269639901935</v>
      </c>
      <c r="F383" s="303"/>
      <c r="G383" s="302">
        <v>0.73903652613821058</v>
      </c>
      <c r="H383" s="302">
        <v>0.19254385499801138</v>
      </c>
      <c r="I383" s="302">
        <v>0.58706850343366557</v>
      </c>
      <c r="J383" s="302">
        <f>SUM(G383:I383)</f>
        <v>1.5186488845698876</v>
      </c>
      <c r="K383" s="303"/>
      <c r="L383" s="302">
        <v>0.79997231910664679</v>
      </c>
      <c r="M383" s="302">
        <v>0.22993689942839685</v>
      </c>
      <c r="N383" s="302">
        <v>0.66998444728635431</v>
      </c>
      <c r="O383" s="302">
        <f>SUM(L383:N383)</f>
        <v>1.6998936658213979</v>
      </c>
    </row>
    <row r="384" spans="1:15" s="236" customFormat="1" x14ac:dyDescent="0.2">
      <c r="A384" s="237" t="str">
        <f>name!E$5</f>
        <v>Professional occupations</v>
      </c>
      <c r="B384" s="302">
        <v>1.5887547391682977</v>
      </c>
      <c r="C384" s="302">
        <v>0.29794188438487168</v>
      </c>
      <c r="D384" s="302">
        <v>0.76045910207149792</v>
      </c>
      <c r="E384" s="302">
        <f t="shared" ref="E384:E391" si="168">SUM(B384:D384)</f>
        <v>2.6471557256246672</v>
      </c>
      <c r="F384" s="303"/>
      <c r="G384" s="302">
        <v>1.4452072138841163</v>
      </c>
      <c r="H384" s="302">
        <v>0.32108191045465584</v>
      </c>
      <c r="I384" s="302">
        <v>0.88147419840741259</v>
      </c>
      <c r="J384" s="302">
        <f t="shared" ref="J384:J386" si="169">SUM(G384:I384)</f>
        <v>2.6477633227461848</v>
      </c>
      <c r="K384" s="303"/>
      <c r="L384" s="302">
        <v>1.6364448048387528</v>
      </c>
      <c r="M384" s="302">
        <v>0.33418891946001622</v>
      </c>
      <c r="N384" s="302">
        <v>0.86056081302577658</v>
      </c>
      <c r="O384" s="302">
        <f t="shared" ref="O384:O391" si="170">SUM(L384:N384)</f>
        <v>2.8311945373245457</v>
      </c>
    </row>
    <row r="385" spans="1:15" s="236" customFormat="1" x14ac:dyDescent="0.2">
      <c r="A385" s="237" t="str">
        <f>name!E$6</f>
        <v>Associate professional occupations</v>
      </c>
      <c r="B385" s="302">
        <v>0.80541574706807451</v>
      </c>
      <c r="C385" s="302">
        <v>0.24345314553683442</v>
      </c>
      <c r="D385" s="302">
        <v>0.63087663680433026</v>
      </c>
      <c r="E385" s="302">
        <f t="shared" si="168"/>
        <v>1.6797455294092392</v>
      </c>
      <c r="F385" s="303"/>
      <c r="G385" s="302">
        <v>0.68025446065392692</v>
      </c>
      <c r="H385" s="302">
        <v>0.23441694746386019</v>
      </c>
      <c r="I385" s="302">
        <v>0.68937863112048603</v>
      </c>
      <c r="J385" s="302">
        <f t="shared" si="169"/>
        <v>1.6040500392382731</v>
      </c>
      <c r="K385" s="303"/>
      <c r="L385" s="302">
        <v>0.66779371620368921</v>
      </c>
      <c r="M385" s="302">
        <v>0.24527143890367853</v>
      </c>
      <c r="N385" s="302">
        <v>0.77472313365217271</v>
      </c>
      <c r="O385" s="302">
        <f t="shared" si="170"/>
        <v>1.6877882887595406</v>
      </c>
    </row>
    <row r="386" spans="1:15" s="236" customFormat="1" x14ac:dyDescent="0.2">
      <c r="A386" s="237" t="str">
        <f>name!E$7</f>
        <v>Administrative and secretarial occupations</v>
      </c>
      <c r="B386" s="302">
        <v>1.4719386686190723</v>
      </c>
      <c r="C386" s="302">
        <v>1.0343236476088782</v>
      </c>
      <c r="D386" s="302">
        <v>0.25631882582779852</v>
      </c>
      <c r="E386" s="302">
        <f t="shared" si="168"/>
        <v>2.7625811420557489</v>
      </c>
      <c r="F386" s="303"/>
      <c r="G386" s="302">
        <v>0.99687513566510089</v>
      </c>
      <c r="H386" s="302">
        <v>0.90986853688586944</v>
      </c>
      <c r="I386" s="302">
        <v>0.19861220792038306</v>
      </c>
      <c r="J386" s="302">
        <f t="shared" si="169"/>
        <v>2.1053558804713535</v>
      </c>
      <c r="K386" s="303"/>
      <c r="L386" s="302">
        <v>0.83415252600243039</v>
      </c>
      <c r="M386" s="302">
        <v>1.0057145064172219</v>
      </c>
      <c r="N386" s="302">
        <v>0.11898816561339352</v>
      </c>
      <c r="O386" s="302">
        <f t="shared" si="170"/>
        <v>1.9588551980330458</v>
      </c>
    </row>
    <row r="387" spans="1:15" s="236" customFormat="1" x14ac:dyDescent="0.2">
      <c r="A387" s="237" t="str">
        <f>name!E$8</f>
        <v>Skilled trades occupations</v>
      </c>
      <c r="B387" s="302">
        <v>0.31585567291583355</v>
      </c>
      <c r="C387" s="302">
        <v>0.10816696863556945</v>
      </c>
      <c r="D387" s="302">
        <v>0.23258419091642013</v>
      </c>
      <c r="E387" s="302">
        <f t="shared" si="168"/>
        <v>0.65660683246782314</v>
      </c>
      <c r="F387" s="303"/>
      <c r="G387" s="302">
        <v>0.20807897364161587</v>
      </c>
      <c r="H387" s="302">
        <v>6.3958478657844264E-2</v>
      </c>
      <c r="I387" s="302">
        <v>0.36046192436942659</v>
      </c>
      <c r="J387" s="302">
        <f>SUM(G387:I387)</f>
        <v>0.63249937666888667</v>
      </c>
      <c r="K387" s="303"/>
      <c r="L387" s="302">
        <v>0.19945651312493634</v>
      </c>
      <c r="M387" s="302">
        <v>8.6824173019100059E-2</v>
      </c>
      <c r="N387" s="302">
        <v>0.45838619809799425</v>
      </c>
      <c r="O387" s="302">
        <f t="shared" si="170"/>
        <v>0.74466688424203065</v>
      </c>
    </row>
    <row r="388" spans="1:15" s="236" customFormat="1" x14ac:dyDescent="0.2">
      <c r="A388" s="237" t="str">
        <f>name!E$9</f>
        <v>Caring, leisure and other service occupations</v>
      </c>
      <c r="B388" s="302">
        <v>2.0761193525683086</v>
      </c>
      <c r="C388" s="302">
        <v>1.0767776294385125</v>
      </c>
      <c r="D388" s="302">
        <v>1.9998321168053266</v>
      </c>
      <c r="E388" s="302">
        <f t="shared" si="168"/>
        <v>5.1527290988121477</v>
      </c>
      <c r="F388" s="303"/>
      <c r="G388" s="302">
        <v>1.3553566871266021</v>
      </c>
      <c r="H388" s="302">
        <v>0.78435276441344115</v>
      </c>
      <c r="I388" s="302">
        <v>1.7233642955039441</v>
      </c>
      <c r="J388" s="302">
        <f t="shared" ref="J388:J391" si="171">SUM(G388:I388)</f>
        <v>3.8630737470439875</v>
      </c>
      <c r="K388" s="303"/>
      <c r="L388" s="302">
        <v>1.2775199215075825</v>
      </c>
      <c r="M388" s="302">
        <v>0.49951406593512748</v>
      </c>
      <c r="N388" s="302">
        <v>1.6797491046654369</v>
      </c>
      <c r="O388" s="302">
        <f t="shared" si="170"/>
        <v>3.456783092108147</v>
      </c>
    </row>
    <row r="389" spans="1:15" s="236" customFormat="1" x14ac:dyDescent="0.2">
      <c r="A389" s="237" t="str">
        <f>name!E$10</f>
        <v>Sales and customer service occupations</v>
      </c>
      <c r="B389" s="302">
        <v>0.48885205058080861</v>
      </c>
      <c r="C389" s="302">
        <v>0.39616832433232207</v>
      </c>
      <c r="D389" s="302">
        <v>0.14637368994662989</v>
      </c>
      <c r="E389" s="302">
        <f t="shared" si="168"/>
        <v>1.0313940648597606</v>
      </c>
      <c r="F389" s="303"/>
      <c r="G389" s="302">
        <v>0.36833487164798456</v>
      </c>
      <c r="H389" s="302">
        <v>0.37739203562365498</v>
      </c>
      <c r="I389" s="302">
        <v>0.20702545339647563</v>
      </c>
      <c r="J389" s="302">
        <f t="shared" si="171"/>
        <v>0.95275236066811508</v>
      </c>
      <c r="K389" s="303"/>
      <c r="L389" s="302">
        <v>0.35078656843165956</v>
      </c>
      <c r="M389" s="302">
        <v>0.3883840778206904</v>
      </c>
      <c r="N389" s="302">
        <v>0.13781312078015728</v>
      </c>
      <c r="O389" s="302">
        <f t="shared" si="170"/>
        <v>0.87698376703250724</v>
      </c>
    </row>
    <row r="390" spans="1:15" s="236" customFormat="1" x14ac:dyDescent="0.2">
      <c r="A390" s="237" t="str">
        <f>name!E$11</f>
        <v>Process, plant and machine operatives</v>
      </c>
      <c r="B390" s="302">
        <v>0.27458538295447299</v>
      </c>
      <c r="C390" s="302">
        <v>0.11979853063557842</v>
      </c>
      <c r="D390" s="302">
        <v>7.5512583457985769E-2</v>
      </c>
      <c r="E390" s="302">
        <f t="shared" si="168"/>
        <v>0.46989649704803721</v>
      </c>
      <c r="F390" s="303"/>
      <c r="G390" s="302">
        <v>0.16506672079784088</v>
      </c>
      <c r="H390" s="302">
        <v>7.1515956359153823E-2</v>
      </c>
      <c r="I390" s="302">
        <v>9.2027328251470919E-2</v>
      </c>
      <c r="J390" s="302">
        <f t="shared" si="171"/>
        <v>0.32861000540846563</v>
      </c>
      <c r="K390" s="303"/>
      <c r="L390" s="302">
        <v>0.13048838914220953</v>
      </c>
      <c r="M390" s="302">
        <v>0.13767663806978578</v>
      </c>
      <c r="N390" s="302">
        <v>8.7236032775167185E-2</v>
      </c>
      <c r="O390" s="302">
        <f t="shared" si="170"/>
        <v>0.35540105998716248</v>
      </c>
    </row>
    <row r="391" spans="1:15" s="236" customFormat="1" x14ac:dyDescent="0.2">
      <c r="A391" s="237" t="str">
        <f>name!E$12</f>
        <v>Elementary occupations</v>
      </c>
      <c r="B391" s="302">
        <v>0.57795080312340374</v>
      </c>
      <c r="C391" s="302">
        <v>0.49741382338837348</v>
      </c>
      <c r="D391" s="302">
        <v>0.39425684330886446</v>
      </c>
      <c r="E391" s="302">
        <f t="shared" si="168"/>
        <v>1.4696214698206416</v>
      </c>
      <c r="F391" s="303"/>
      <c r="G391" s="302">
        <v>0.37237431627937445</v>
      </c>
      <c r="H391" s="302">
        <v>0.30373851465049767</v>
      </c>
      <c r="I391" s="302">
        <v>0.27313355225499908</v>
      </c>
      <c r="J391" s="302">
        <f t="shared" si="171"/>
        <v>0.9492463831848712</v>
      </c>
      <c r="K391" s="303"/>
      <c r="L391" s="302">
        <v>0.34905873312990732</v>
      </c>
      <c r="M391" s="302">
        <v>0.15456740002035871</v>
      </c>
      <c r="N391" s="302">
        <v>0.25180737354135085</v>
      </c>
      <c r="O391" s="302">
        <f t="shared" si="170"/>
        <v>0.75543350669161691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8.4877464132375984</v>
      </c>
      <c r="C393" s="311">
        <f t="shared" ref="C393:E393" si="172">SUM(C383:C391)</f>
        <v>3.9241044463533132</v>
      </c>
      <c r="D393" s="311">
        <f t="shared" si="172"/>
        <v>4.7651491404090898</v>
      </c>
      <c r="E393" s="311">
        <f t="shared" si="172"/>
        <v>17.177</v>
      </c>
      <c r="F393" s="311"/>
      <c r="G393" s="311">
        <f t="shared" ref="G393:J393" si="173">SUM(G383:G391)</f>
        <v>6.3305849058347725</v>
      </c>
      <c r="H393" s="311">
        <f t="shared" si="173"/>
        <v>3.2588689995069893</v>
      </c>
      <c r="I393" s="311">
        <f t="shared" si="173"/>
        <v>5.012546094658263</v>
      </c>
      <c r="J393" s="311">
        <f t="shared" si="173"/>
        <v>14.602000000000025</v>
      </c>
      <c r="K393" s="311"/>
      <c r="L393" s="311">
        <f t="shared" ref="L393:O393" si="174">SUM(L383:L391)</f>
        <v>6.245673491487814</v>
      </c>
      <c r="M393" s="311">
        <f t="shared" si="174"/>
        <v>3.0820781190743762</v>
      </c>
      <c r="N393" s="311">
        <f t="shared" si="174"/>
        <v>5.0392483894378035</v>
      </c>
      <c r="O393" s="311">
        <f t="shared" si="174"/>
        <v>14.366999999999994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Cheshire and Warrington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Cheshire and Warrington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Cheshire and Warrington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45.8409791256136</v>
      </c>
      <c r="C8" s="11">
        <f t="array" ref="C8:C16">MMULT(aggregation!$B$13:$AA$21,'Occ T2'!C8:C33)</f>
        <v>51.955811693825325</v>
      </c>
      <c r="D8" s="11">
        <f t="array" ref="D8:D16">MMULT(aggregation!$B$13:$AA$21,'Occ T2'!D8:D33)</f>
        <v>53.226430384057309</v>
      </c>
      <c r="E8" s="11">
        <f t="array" ref="E8:E16">MMULT(aggregation!$B$13:$AA$21,'Occ T2'!E8:E33)</f>
        <v>55.248921875573572</v>
      </c>
      <c r="F8" s="11">
        <f t="array" ref="F8:F16">MMULT(aggregation!$B$13:$AA$21,'Occ T2'!F8:F33)</f>
        <v>62.867221201975056</v>
      </c>
      <c r="G8" s="11"/>
      <c r="H8" s="11">
        <f>F8-D8</f>
        <v>9.6407908179177468</v>
      </c>
      <c r="I8" s="11">
        <f t="array" ref="I8:I16">MMULT(aggregation!$B$13:$AA$21,'Occ T2'!I8:I33)</f>
        <v>30.41627800781103</v>
      </c>
      <c r="J8" s="11">
        <f>SUM(H8:I8)</f>
        <v>40.057068825728777</v>
      </c>
      <c r="L8" s="10" t="str">
        <f>name!E4</f>
        <v>Managers, directors and senior officials</v>
      </c>
      <c r="M8" s="11">
        <f t="array" ref="M8:M16">MMULT(aggregation!$B$13:$AA$21,'Occ T2'!M8:M33)</f>
        <v>30.941946864107436</v>
      </c>
      <c r="N8" s="11">
        <f t="array" ref="N8:N16">MMULT(aggregation!$B$13:$AA$21,'Occ T2'!N8:N33)</f>
        <v>34.049905630463854</v>
      </c>
      <c r="O8" s="11">
        <f t="array" ref="O8:O16">MMULT(aggregation!$B$13:$AA$21,'Occ T2'!O8:O33)</f>
        <v>34.321738229404865</v>
      </c>
      <c r="P8" s="11">
        <f t="array" ref="P8:P16">MMULT(aggregation!$B$13:$AA$21,'Occ T2'!P8:P33)</f>
        <v>34.745001266486852</v>
      </c>
      <c r="Q8" s="11">
        <f t="array" ref="Q8:Q16">MMULT(aggregation!$B$13:$AA$21,'Occ T2'!Q8:Q33)</f>
        <v>38.04483473496677</v>
      </c>
      <c r="R8" s="11"/>
      <c r="S8" s="11">
        <f>Q8-O8</f>
        <v>3.7230965055619052</v>
      </c>
      <c r="T8" s="11">
        <f t="array" ref="T8:T16">MMULT(aggregation!$B$13:$AA$21,'Occ T2'!T8:T33)</f>
        <v>17.15283337260761</v>
      </c>
      <c r="U8" s="11">
        <f>SUM(S8:T8)</f>
        <v>20.875929878169515</v>
      </c>
      <c r="W8" s="10" t="str">
        <f>name!E4</f>
        <v>Managers, directors and senior officials</v>
      </c>
      <c r="X8" s="11">
        <f t="array" ref="X8:X16">MMULT(aggregation!$B$13:$AA$21,'Occ T2'!X8:X33)</f>
        <v>14.899032261506186</v>
      </c>
      <c r="Y8" s="11">
        <f t="array" ref="Y8:Y16">MMULT(aggregation!$B$13:$AA$21,'Occ T2'!Y8:Y33)</f>
        <v>17.905906063361499</v>
      </c>
      <c r="Z8" s="11">
        <f t="array" ref="Z8:Z16">MMULT(aggregation!$B$13:$AA$21,'Occ T2'!Z8:Z33)</f>
        <v>18.904692154652473</v>
      </c>
      <c r="AA8" s="11">
        <f t="array" ref="AA8:AA16">MMULT(aggregation!$B$13:$AA$21,'Occ T2'!AA8:AA33)</f>
        <v>20.503920609086755</v>
      </c>
      <c r="AB8" s="11">
        <f t="array" ref="AB8:AB16">MMULT(aggregation!$B$13:$AA$21,'Occ T2'!AB8:AB33)</f>
        <v>24.822386467008293</v>
      </c>
      <c r="AC8" s="11"/>
      <c r="AD8" s="11">
        <f>AB8-Z8</f>
        <v>5.9176943123558203</v>
      </c>
      <c r="AE8" s="11">
        <f t="array" ref="AE8:AE16">MMULT(aggregation!$B$13:$AA$21,'Occ T2'!AE8:AE33)</f>
        <v>13.26344463520342</v>
      </c>
      <c r="AF8" s="11">
        <f>SUM(AD8:AE8)</f>
        <v>19.181138947559241</v>
      </c>
    </row>
    <row r="9" spans="1:32" x14ac:dyDescent="0.2">
      <c r="A9" t="str">
        <f>name!E5</f>
        <v>Professional occupations</v>
      </c>
      <c r="B9" s="11">
        <v>97.121039993370687</v>
      </c>
      <c r="C9" s="11">
        <v>108.33930988540143</v>
      </c>
      <c r="D9" s="11">
        <v>113.77147470175316</v>
      </c>
      <c r="E9" s="11">
        <v>125.19493388696262</v>
      </c>
      <c r="F9" s="11">
        <v>141.66736502315229</v>
      </c>
      <c r="G9" s="11"/>
      <c r="H9" s="11">
        <f t="shared" ref="H9:H16" si="0">F9-D9</f>
        <v>27.895890321399122</v>
      </c>
      <c r="I9" s="11">
        <v>59.60197716898152</v>
      </c>
      <c r="J9" s="11">
        <f t="shared" ref="J9:J15" si="1">SUM(H9:I9)</f>
        <v>87.497867490380642</v>
      </c>
      <c r="L9" s="10" t="str">
        <f>name!E5</f>
        <v>Professional occupations</v>
      </c>
      <c r="M9" s="11">
        <v>52.751725752087985</v>
      </c>
      <c r="N9" s="11">
        <v>59.322956228020018</v>
      </c>
      <c r="O9" s="11">
        <v>60.894875770677217</v>
      </c>
      <c r="P9" s="11">
        <v>65.755541758045695</v>
      </c>
      <c r="Q9" s="11">
        <v>71.33503434313468</v>
      </c>
      <c r="R9" s="11"/>
      <c r="S9" s="11">
        <f t="shared" ref="S9:S16" si="2">Q9-O9</f>
        <v>10.440158572457463</v>
      </c>
      <c r="T9" s="11">
        <v>25.399337868183224</v>
      </c>
      <c r="U9" s="11">
        <f t="shared" ref="U9:U12" si="3">SUM(S9:T9)</f>
        <v>35.839496440640687</v>
      </c>
      <c r="W9" s="10" t="str">
        <f>name!E5</f>
        <v>Professional occupations</v>
      </c>
      <c r="X9" s="11">
        <v>44.369314241282716</v>
      </c>
      <c r="Y9" s="11">
        <v>49.01635365738143</v>
      </c>
      <c r="Z9" s="11">
        <v>52.876598931076046</v>
      </c>
      <c r="AA9" s="11">
        <v>59.439392128916822</v>
      </c>
      <c r="AB9" s="11">
        <v>70.332330680017577</v>
      </c>
      <c r="AC9" s="11"/>
      <c r="AD9" s="11">
        <f t="shared" ref="AD9:AD16" si="4">AB9-Z9</f>
        <v>17.455731748941531</v>
      </c>
      <c r="AE9" s="11">
        <v>34.202639300798296</v>
      </c>
      <c r="AF9" s="11">
        <f t="shared" ref="AF9:AF12" si="5">SUM(AD9:AE9)</f>
        <v>51.658371049739827</v>
      </c>
    </row>
    <row r="10" spans="1:32" x14ac:dyDescent="0.2">
      <c r="A10" t="str">
        <f>name!E6</f>
        <v>Associate professional occupations</v>
      </c>
      <c r="B10" s="11">
        <v>57.793455688623965</v>
      </c>
      <c r="C10" s="11">
        <v>64.617594725848093</v>
      </c>
      <c r="D10" s="11">
        <v>66.263114404722472</v>
      </c>
      <c r="E10" s="11">
        <v>64.66394471966855</v>
      </c>
      <c r="F10" s="11">
        <v>70.383258663368125</v>
      </c>
      <c r="G10" s="11"/>
      <c r="H10" s="11">
        <f t="shared" si="0"/>
        <v>4.1201442586456523</v>
      </c>
      <c r="I10" s="11">
        <v>30.5117100357959</v>
      </c>
      <c r="J10" s="11">
        <f t="shared" si="1"/>
        <v>34.631854294441553</v>
      </c>
      <c r="L10" s="10" t="str">
        <f>name!E6</f>
        <v>Associate professional occupations</v>
      </c>
      <c r="M10" s="11">
        <v>32.295506488941605</v>
      </c>
      <c r="N10" s="11">
        <v>36.059668499653199</v>
      </c>
      <c r="O10" s="11">
        <v>36.255760545758704</v>
      </c>
      <c r="P10" s="11">
        <v>33.46800798208433</v>
      </c>
      <c r="Q10" s="11">
        <v>34.262069123489411</v>
      </c>
      <c r="R10" s="11"/>
      <c r="S10" s="11">
        <f t="shared" si="2"/>
        <v>-1.9936914222692934</v>
      </c>
      <c r="T10" s="11">
        <v>12.747990540267635</v>
      </c>
      <c r="U10" s="11">
        <f t="shared" si="3"/>
        <v>10.754299117998341</v>
      </c>
      <c r="W10" s="10" t="str">
        <f>name!E6</f>
        <v>Associate professional occupations</v>
      </c>
      <c r="X10" s="11">
        <v>25.497949199682367</v>
      </c>
      <c r="Y10" s="11">
        <v>28.55792622619488</v>
      </c>
      <c r="Z10" s="11">
        <v>30.007353858963768</v>
      </c>
      <c r="AA10" s="11">
        <v>31.195936737584255</v>
      </c>
      <c r="AB10" s="11">
        <v>36.121189539878721</v>
      </c>
      <c r="AC10" s="11"/>
      <c r="AD10" s="11">
        <f t="shared" si="4"/>
        <v>6.1138356809149528</v>
      </c>
      <c r="AE10" s="11">
        <v>17.763719495528264</v>
      </c>
      <c r="AF10" s="11">
        <f t="shared" si="5"/>
        <v>23.877555176443217</v>
      </c>
    </row>
    <row r="11" spans="1:32" x14ac:dyDescent="0.2">
      <c r="A11" t="str">
        <f>name!E7</f>
        <v>Administrative and secretarial occupations</v>
      </c>
      <c r="B11" s="11">
        <v>70.29177030906807</v>
      </c>
      <c r="C11" s="11">
        <v>70.836330372112499</v>
      </c>
      <c r="D11" s="11">
        <v>72.980454749789516</v>
      </c>
      <c r="E11" s="11">
        <v>70.537079008211961</v>
      </c>
      <c r="F11" s="11">
        <v>66.651308461130839</v>
      </c>
      <c r="G11" s="11"/>
      <c r="H11" s="11">
        <f t="shared" si="0"/>
        <v>-6.3291462886586771</v>
      </c>
      <c r="I11" s="11">
        <v>33.876494730823509</v>
      </c>
      <c r="J11" s="11">
        <f t="shared" si="1"/>
        <v>27.547348442164832</v>
      </c>
      <c r="L11" s="10" t="str">
        <f>name!E7</f>
        <v>Administrative and secretarial occupations</v>
      </c>
      <c r="M11" s="11">
        <v>21.904139279286241</v>
      </c>
      <c r="N11" s="11">
        <v>21.865587129583794</v>
      </c>
      <c r="O11" s="11">
        <v>25.42435084083754</v>
      </c>
      <c r="P11" s="11">
        <v>25.356692069247146</v>
      </c>
      <c r="Q11" s="11">
        <v>28.487604294413678</v>
      </c>
      <c r="R11" s="11"/>
      <c r="S11" s="11">
        <f t="shared" si="2"/>
        <v>3.063253453576138</v>
      </c>
      <c r="T11" s="11">
        <v>9.8574488667435727</v>
      </c>
      <c r="U11" s="11">
        <f t="shared" si="3"/>
        <v>12.920702320319711</v>
      </c>
      <c r="W11" s="10" t="str">
        <f>name!E7</f>
        <v>Administrative and secretarial occupations</v>
      </c>
      <c r="X11" s="11">
        <v>48.387631029781772</v>
      </c>
      <c r="Y11" s="11">
        <v>48.970743242528627</v>
      </c>
      <c r="Z11" s="11">
        <v>47.556103908951997</v>
      </c>
      <c r="AA11" s="11">
        <v>45.18038693896478</v>
      </c>
      <c r="AB11" s="11">
        <v>38.163704166717253</v>
      </c>
      <c r="AC11" s="11"/>
      <c r="AD11" s="11">
        <f t="shared" si="4"/>
        <v>-9.3923997422347441</v>
      </c>
      <c r="AE11" s="11">
        <v>24.019045864079935</v>
      </c>
      <c r="AF11" s="11">
        <f t="shared" si="5"/>
        <v>14.626646121845191</v>
      </c>
    </row>
    <row r="12" spans="1:32" x14ac:dyDescent="0.2">
      <c r="A12" t="str">
        <f>name!E8</f>
        <v>Skilled trades occupations</v>
      </c>
      <c r="B12" s="11">
        <v>52.212923573550846</v>
      </c>
      <c r="C12" s="11">
        <v>54.154723906990448</v>
      </c>
      <c r="D12" s="11">
        <v>47.651440247888281</v>
      </c>
      <c r="E12" s="11">
        <v>47.523789916616124</v>
      </c>
      <c r="F12" s="11">
        <v>45.487941013834842</v>
      </c>
      <c r="G12" s="11"/>
      <c r="H12" s="11">
        <f t="shared" si="0"/>
        <v>-2.1634992340534396</v>
      </c>
      <c r="I12" s="11">
        <v>19.853395831215735</v>
      </c>
      <c r="J12" s="11">
        <f t="shared" si="1"/>
        <v>17.689896597162296</v>
      </c>
      <c r="L12" s="10" t="str">
        <f>name!E8</f>
        <v>Skilled trades occupations</v>
      </c>
      <c r="M12" s="11">
        <v>46.042520662730531</v>
      </c>
      <c r="N12" s="11">
        <v>48.691451253305907</v>
      </c>
      <c r="O12" s="11">
        <v>41.818946325471231</v>
      </c>
      <c r="P12" s="11">
        <v>41.060350323888706</v>
      </c>
      <c r="Q12" s="11">
        <v>38.251285892441608</v>
      </c>
      <c r="R12" s="11"/>
      <c r="S12" s="11">
        <f t="shared" si="2"/>
        <v>-3.5676604330296229</v>
      </c>
      <c r="T12" s="11">
        <v>15.915422855999179</v>
      </c>
      <c r="U12" s="11">
        <f t="shared" si="3"/>
        <v>12.347762422969556</v>
      </c>
      <c r="W12" s="10" t="str">
        <f>name!E8</f>
        <v>Skilled trades occupations</v>
      </c>
      <c r="X12" s="11">
        <v>6.1704029108202834</v>
      </c>
      <c r="Y12" s="11">
        <v>5.463272653684534</v>
      </c>
      <c r="Z12" s="11">
        <v>5.8324939224170302</v>
      </c>
      <c r="AA12" s="11">
        <v>6.4634395927274158</v>
      </c>
      <c r="AB12" s="11">
        <v>7.2366551213932322</v>
      </c>
      <c r="AC12" s="11"/>
      <c r="AD12" s="11">
        <f t="shared" si="4"/>
        <v>1.404161198976202</v>
      </c>
      <c r="AE12" s="11">
        <v>3.9379729752165566</v>
      </c>
      <c r="AF12" s="11">
        <f t="shared" si="5"/>
        <v>5.3421341741927586</v>
      </c>
    </row>
    <row r="13" spans="1:32" x14ac:dyDescent="0.2">
      <c r="A13" t="str">
        <f>name!E9</f>
        <v>Caring, leisure and other service occupations</v>
      </c>
      <c r="B13" s="11">
        <v>50.711528126728574</v>
      </c>
      <c r="C13" s="11">
        <v>49.212148550792385</v>
      </c>
      <c r="D13" s="11">
        <v>47.580642890190674</v>
      </c>
      <c r="E13" s="11">
        <v>52.512417507221535</v>
      </c>
      <c r="F13" s="11">
        <v>59.016574033307769</v>
      </c>
      <c r="G13" s="11"/>
      <c r="H13" s="11">
        <f t="shared" si="0"/>
        <v>11.435931143117095</v>
      </c>
      <c r="I13" s="11">
        <v>29.296859025905594</v>
      </c>
      <c r="J13" s="11">
        <f>SUM(H13:I13)</f>
        <v>40.732790169022692</v>
      </c>
      <c r="L13" s="10" t="str">
        <f>name!E9</f>
        <v>Caring, leisure and other service occupations</v>
      </c>
      <c r="M13" s="11">
        <v>9.7579111621347661</v>
      </c>
      <c r="N13" s="11">
        <v>9.794489858026548</v>
      </c>
      <c r="O13" s="11">
        <v>9.2734987369090387</v>
      </c>
      <c r="P13" s="11">
        <v>10.62396995901277</v>
      </c>
      <c r="Q13" s="11">
        <v>12.304873758120637</v>
      </c>
      <c r="R13" s="11"/>
      <c r="S13" s="11">
        <f t="shared" si="2"/>
        <v>3.0313750212115984</v>
      </c>
      <c r="T13" s="11">
        <v>4.7482697156784823</v>
      </c>
      <c r="U13" s="11">
        <f>SUM(S13:T13)</f>
        <v>7.7796447368900807</v>
      </c>
      <c r="W13" s="10" t="str">
        <f>name!E9</f>
        <v>Caring, leisure and other service occupations</v>
      </c>
      <c r="X13" s="11">
        <v>40.953616964593785</v>
      </c>
      <c r="Y13" s="11">
        <v>39.417658692765826</v>
      </c>
      <c r="Z13" s="11">
        <v>38.307144153281499</v>
      </c>
      <c r="AA13" s="11">
        <v>41.888447548208752</v>
      </c>
      <c r="AB13" s="11">
        <v>46.71170027518712</v>
      </c>
      <c r="AC13" s="11"/>
      <c r="AD13" s="11">
        <f t="shared" si="4"/>
        <v>8.4045561219056211</v>
      </c>
      <c r="AE13" s="11">
        <v>24.548589310227118</v>
      </c>
      <c r="AF13" s="11">
        <f>SUM(AD13:AE13)</f>
        <v>32.953145432132743</v>
      </c>
    </row>
    <row r="14" spans="1:32" x14ac:dyDescent="0.2">
      <c r="A14" t="str">
        <f>name!E10</f>
        <v>Sales and customer service occupations</v>
      </c>
      <c r="B14" s="11">
        <v>55.264846269435218</v>
      </c>
      <c r="C14" s="11">
        <v>57.679966812899544</v>
      </c>
      <c r="D14" s="11">
        <v>55.311742295145784</v>
      </c>
      <c r="E14" s="11">
        <v>56.71971218262324</v>
      </c>
      <c r="F14" s="11">
        <v>57.795165351593567</v>
      </c>
      <c r="G14" s="11"/>
      <c r="H14" s="11">
        <f t="shared" si="0"/>
        <v>2.4834230564477835</v>
      </c>
      <c r="I14" s="11">
        <v>26.155132484436141</v>
      </c>
      <c r="J14" s="11">
        <f t="shared" si="1"/>
        <v>28.638555540883925</v>
      </c>
      <c r="L14" s="10" t="str">
        <f>name!E10</f>
        <v>Sales and customer service occupations</v>
      </c>
      <c r="M14" s="11">
        <v>21.501496087323776</v>
      </c>
      <c r="N14" s="11">
        <v>21.78685212004196</v>
      </c>
      <c r="O14" s="11">
        <v>21.319858459105607</v>
      </c>
      <c r="P14" s="11">
        <v>22.709134341888266</v>
      </c>
      <c r="Q14" s="11">
        <v>23.863900797141014</v>
      </c>
      <c r="R14" s="11"/>
      <c r="S14" s="11">
        <f t="shared" si="2"/>
        <v>2.5440423380354069</v>
      </c>
      <c r="T14" s="11">
        <v>7.650152205204547</v>
      </c>
      <c r="U14" s="11">
        <f t="shared" ref="U14:U15" si="6">SUM(S14:T14)</f>
        <v>10.194194543239954</v>
      </c>
      <c r="W14" s="10" t="str">
        <f>name!E10</f>
        <v>Sales and customer service occupations</v>
      </c>
      <c r="X14" s="11">
        <v>33.763350182111452</v>
      </c>
      <c r="Y14" s="11">
        <v>35.893114692857566</v>
      </c>
      <c r="Z14" s="11">
        <v>33.991883836040166</v>
      </c>
      <c r="AA14" s="11">
        <v>34.010577840734939</v>
      </c>
      <c r="AB14" s="11">
        <v>33.931264554452568</v>
      </c>
      <c r="AC14" s="11"/>
      <c r="AD14" s="11">
        <f t="shared" si="4"/>
        <v>-6.061928158759855E-2</v>
      </c>
      <c r="AE14" s="11">
        <v>18.504980279231592</v>
      </c>
      <c r="AF14" s="11">
        <f t="shared" ref="AF14:AF15" si="7">SUM(AD14:AE14)</f>
        <v>18.444360997643994</v>
      </c>
    </row>
    <row r="15" spans="1:32" x14ac:dyDescent="0.2">
      <c r="A15" t="str">
        <f>name!E11</f>
        <v>Process, plant and machine operatives</v>
      </c>
      <c r="B15" s="11">
        <v>36.748651996817458</v>
      </c>
      <c r="C15" s="11">
        <v>39.718474996545012</v>
      </c>
      <c r="D15" s="11">
        <v>35.080117340252308</v>
      </c>
      <c r="E15" s="11">
        <v>38.732538093328152</v>
      </c>
      <c r="F15" s="11">
        <v>38.357271667365367</v>
      </c>
      <c r="G15" s="11"/>
      <c r="H15" s="11">
        <f t="shared" si="0"/>
        <v>3.2771543271130597</v>
      </c>
      <c r="I15" s="11">
        <v>18.108908574924719</v>
      </c>
      <c r="J15" s="11">
        <f t="shared" si="1"/>
        <v>21.386062902037779</v>
      </c>
      <c r="L15" s="10" t="str">
        <f>name!E11</f>
        <v>Process, plant and machine operatives</v>
      </c>
      <c r="M15" s="11">
        <v>32.696795421173739</v>
      </c>
      <c r="N15" s="11">
        <v>35.491218187034399</v>
      </c>
      <c r="O15" s="11">
        <v>31.433189159931153</v>
      </c>
      <c r="P15" s="11">
        <v>34.043305623800258</v>
      </c>
      <c r="Q15" s="11">
        <v>33.694128263051695</v>
      </c>
      <c r="R15" s="11"/>
      <c r="S15" s="11">
        <f t="shared" si="2"/>
        <v>2.2609391031205419</v>
      </c>
      <c r="T15" s="11">
        <v>15.744514457603142</v>
      </c>
      <c r="U15" s="11">
        <f t="shared" si="6"/>
        <v>18.005453560723684</v>
      </c>
      <c r="W15" s="10" t="str">
        <f>name!E11</f>
        <v>Process, plant and machine operatives</v>
      </c>
      <c r="X15" s="11">
        <v>4.0518565756437619</v>
      </c>
      <c r="Y15" s="11">
        <v>4.2272568095106342</v>
      </c>
      <c r="Z15" s="11">
        <v>3.6469281803211322</v>
      </c>
      <c r="AA15" s="11">
        <v>4.6892324695278944</v>
      </c>
      <c r="AB15" s="11">
        <v>4.6631434043136535</v>
      </c>
      <c r="AC15" s="11"/>
      <c r="AD15" s="11">
        <f t="shared" si="4"/>
        <v>1.0162152239925213</v>
      </c>
      <c r="AE15" s="11">
        <v>2.3643941173215746</v>
      </c>
      <c r="AF15" s="11">
        <f t="shared" si="7"/>
        <v>3.3806093413140959</v>
      </c>
    </row>
    <row r="16" spans="1:32" x14ac:dyDescent="0.2">
      <c r="A16" t="str">
        <f>name!E12</f>
        <v>Elementary occupations</v>
      </c>
      <c r="B16" s="11">
        <v>66.584804916791754</v>
      </c>
      <c r="C16" s="11">
        <v>64.274639055585624</v>
      </c>
      <c r="D16" s="11">
        <v>56.430582986200413</v>
      </c>
      <c r="E16" s="11">
        <v>57.770662809794572</v>
      </c>
      <c r="F16" s="11">
        <v>57.443894584271881</v>
      </c>
      <c r="G16" s="11"/>
      <c r="H16" s="11">
        <f t="shared" si="0"/>
        <v>1.0133115980714678</v>
      </c>
      <c r="I16" s="11">
        <v>26.791225139920446</v>
      </c>
      <c r="J16" s="11">
        <f>SUM(H16:I16)</f>
        <v>27.804536737991913</v>
      </c>
      <c r="L16" s="10" t="str">
        <f>name!E12</f>
        <v>Elementary occupations</v>
      </c>
      <c r="M16" s="11">
        <v>37.536236608277179</v>
      </c>
      <c r="N16" s="11">
        <v>35.827995258084997</v>
      </c>
      <c r="O16" s="11">
        <v>31.596647354623645</v>
      </c>
      <c r="P16" s="11">
        <v>32.823372151412116</v>
      </c>
      <c r="Q16" s="11">
        <v>32.051994275628225</v>
      </c>
      <c r="R16" s="11"/>
      <c r="S16" s="11">
        <f t="shared" si="2"/>
        <v>0.45534692100457974</v>
      </c>
      <c r="T16" s="11">
        <v>12.547402493060458</v>
      </c>
      <c r="U16" s="11">
        <f>SUM(S16:T16)</f>
        <v>13.002749414065038</v>
      </c>
      <c r="W16" s="10" t="str">
        <f>name!E12</f>
        <v>Elementary occupations</v>
      </c>
      <c r="X16" s="11">
        <v>29.048568308514593</v>
      </c>
      <c r="Y16" s="11">
        <v>28.446643797500585</v>
      </c>
      <c r="Z16" s="11">
        <v>24.833935631576722</v>
      </c>
      <c r="AA16" s="11">
        <v>24.947290658382418</v>
      </c>
      <c r="AB16" s="11">
        <v>25.391900308643731</v>
      </c>
      <c r="AC16" s="11"/>
      <c r="AD16" s="11">
        <f t="shared" si="4"/>
        <v>0.55796467706700881</v>
      </c>
      <c r="AE16" s="11">
        <v>14.243822646859989</v>
      </c>
      <c r="AF16" s="11">
        <f>SUM(AD16:AE16)</f>
        <v>14.801787323926998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532.57000000000016</v>
      </c>
      <c r="C18" s="34">
        <f>SUM(C8:C16)</f>
        <v>560.78900000000044</v>
      </c>
      <c r="D18" s="34">
        <f>SUM(D8:D16)</f>
        <v>548.29599999999994</v>
      </c>
      <c r="E18" s="34">
        <f>SUM(E8:E16)</f>
        <v>568.90400000000034</v>
      </c>
      <c r="F18" s="34">
        <f>SUM(F8:F16)</f>
        <v>599.66999999999973</v>
      </c>
      <c r="G18" s="11"/>
      <c r="H18" s="34">
        <f>SUM(H8:H16)</f>
        <v>51.37399999999981</v>
      </c>
      <c r="I18" s="34">
        <f>SUM(I8:I16)</f>
        <v>274.61198099981459</v>
      </c>
      <c r="J18" s="34">
        <f>SUM(H18:I18)</f>
        <v>325.98598099981439</v>
      </c>
      <c r="L18" s="231" t="str">
        <f>name!E3</f>
        <v>All occupations</v>
      </c>
      <c r="M18" s="34">
        <f>SUM(M8:M16)</f>
        <v>285.42827832606326</v>
      </c>
      <c r="N18" s="34">
        <f>SUM(N8:N16)</f>
        <v>302.89012416421463</v>
      </c>
      <c r="O18" s="34">
        <f>SUM(O8:O16)</f>
        <v>292.33886542271904</v>
      </c>
      <c r="P18" s="34">
        <f>SUM(P8:P16)</f>
        <v>300.58537547586616</v>
      </c>
      <c r="Q18" s="34">
        <f>SUM(Q8:Q16)</f>
        <v>312.2957254823877</v>
      </c>
      <c r="R18" s="11"/>
      <c r="S18" s="34">
        <f>SUM(S8:S16)</f>
        <v>19.956860059668717</v>
      </c>
      <c r="T18" s="34">
        <f>SUM(T8:T16)</f>
        <v>121.76337237534787</v>
      </c>
      <c r="U18" s="34">
        <f>SUM(S18:T18)</f>
        <v>141.72023243501658</v>
      </c>
      <c r="W18" s="231" t="str">
        <f>name!E3</f>
        <v>All occupations</v>
      </c>
      <c r="X18" s="34">
        <f>SUM(X8:X16)</f>
        <v>247.14172167393693</v>
      </c>
      <c r="Y18" s="34">
        <f>SUM(Y8:Y16)</f>
        <v>257.89887583578553</v>
      </c>
      <c r="Z18" s="34">
        <f>SUM(Z8:Z16)</f>
        <v>255.95713457728084</v>
      </c>
      <c r="AA18" s="34">
        <f>SUM(AA8:AA16)</f>
        <v>268.31862452413401</v>
      </c>
      <c r="AB18" s="34">
        <f>SUM(AB8:AB16)</f>
        <v>287.37427451761215</v>
      </c>
      <c r="AC18" s="11"/>
      <c r="AD18" s="34">
        <f>SUM(AD8:AD16)</f>
        <v>31.417139940331314</v>
      </c>
      <c r="AE18" s="34">
        <f>SUM(AE8:AE16)</f>
        <v>152.84860862446675</v>
      </c>
      <c r="AF18" s="34">
        <f>SUM(AD18:AE18)</f>
        <v>184.26574856479806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8.6075030748283954</v>
      </c>
      <c r="C26" s="18">
        <f t="shared" si="8"/>
        <v>9.2647701174283537</v>
      </c>
      <c r="D26" s="18">
        <f t="shared" si="8"/>
        <v>9.707608733978967</v>
      </c>
      <c r="E26" s="18">
        <f t="shared" si="8"/>
        <v>9.7114665876094275</v>
      </c>
      <c r="F26" s="18">
        <f t="shared" si="8"/>
        <v>10.483636200239314</v>
      </c>
      <c r="G26" s="11"/>
      <c r="H26" s="40">
        <f>IF(D8&gt;0,(H8/D8)*100,0)</f>
        <v>18.112788605875423</v>
      </c>
      <c r="I26" s="40">
        <f>IF(D8&gt;0,(I8/D8)*100,0)</f>
        <v>57.145064563490791</v>
      </c>
      <c r="J26" s="40">
        <f>IF(D8&gt;0,(J8/D8)*100,0)</f>
        <v>75.257853169366214</v>
      </c>
      <c r="L26" t="str">
        <f>$A$8</f>
        <v>Managers, directors and senior officials</v>
      </c>
      <c r="M26" s="18">
        <f t="shared" ref="M26:Q26" si="9">M8/M$18*100</f>
        <v>10.840533056349953</v>
      </c>
      <c r="N26" s="18">
        <f t="shared" si="9"/>
        <v>11.241669144684094</v>
      </c>
      <c r="O26" s="18">
        <f t="shared" si="9"/>
        <v>11.740395236116134</v>
      </c>
      <c r="P26" s="18">
        <f t="shared" si="9"/>
        <v>11.559112352515804</v>
      </c>
      <c r="Q26" s="18">
        <f t="shared" si="9"/>
        <v>12.182310429065529</v>
      </c>
      <c r="R26" s="11"/>
      <c r="S26" s="40">
        <f>IF(O8&gt;0,(S8/O8)*100,0)</f>
        <v>10.847633883449916</v>
      </c>
      <c r="T26" s="40">
        <f>IF(O8&gt;0,(T8/O8)*100,0)</f>
        <v>49.976587018870923</v>
      </c>
      <c r="U26" s="40">
        <f>IF(O8&gt;0,(U8/O8)*100,0)</f>
        <v>60.824220902320839</v>
      </c>
      <c r="W26" t="str">
        <f>$A$8</f>
        <v>Managers, directors and senior officials</v>
      </c>
      <c r="X26" s="18">
        <f t="shared" ref="X26:AB26" si="10">X8/X$18*100</f>
        <v>6.0285378610265656</v>
      </c>
      <c r="Y26" s="18">
        <f t="shared" si="10"/>
        <v>6.9429950035000934</v>
      </c>
      <c r="Z26" s="18">
        <f t="shared" si="10"/>
        <v>7.3858820875901792</v>
      </c>
      <c r="AA26" s="18">
        <f t="shared" si="10"/>
        <v>7.6416315287284586</v>
      </c>
      <c r="AB26" s="18">
        <f t="shared" si="10"/>
        <v>8.637650850506807</v>
      </c>
      <c r="AC26" s="11"/>
      <c r="AD26" s="40">
        <f>IF(Z8&gt;0,(AD8/Z8)*100,0)</f>
        <v>31.302780621579529</v>
      </c>
      <c r="AE26" s="40">
        <f>IF(Z8&gt;0,(AE8/Z8)*100,0)</f>
        <v>70.159537784058898</v>
      </c>
      <c r="AF26" s="40">
        <f>IF(Z8&gt;0,(AF8/Z8)*100,0)</f>
        <v>101.46231840563844</v>
      </c>
    </row>
    <row r="27" spans="1:32" x14ac:dyDescent="0.2">
      <c r="A27" t="str">
        <f>$A$9</f>
        <v>Professional occupations</v>
      </c>
      <c r="B27" s="18">
        <f t="shared" si="8"/>
        <v>18.236295696973293</v>
      </c>
      <c r="C27" s="18">
        <f t="shared" si="8"/>
        <v>19.319086124264448</v>
      </c>
      <c r="D27" s="18">
        <f t="shared" si="8"/>
        <v>20.750009976682882</v>
      </c>
      <c r="E27" s="18">
        <f t="shared" si="8"/>
        <v>22.006337428979677</v>
      </c>
      <c r="F27" s="18">
        <f t="shared" si="8"/>
        <v>23.624220825312648</v>
      </c>
      <c r="G27" s="11"/>
      <c r="H27" s="40">
        <f t="shared" ref="H27:H36" si="11">IF(D9&gt;0,(H9/D9)*100,0)</f>
        <v>24.519230672298967</v>
      </c>
      <c r="I27" s="40">
        <f t="shared" ref="I27:I36" si="12">IF(D9&gt;0,(I9/D9)*100,0)</f>
        <v>52.387452413028349</v>
      </c>
      <c r="J27" s="40">
        <f t="shared" ref="J27:J36" si="13">IF(D9&gt;0,(J9/D9)*100,0)</f>
        <v>76.906683085327316</v>
      </c>
      <c r="L27" t="str">
        <f>$A$9</f>
        <v>Professional occupations</v>
      </c>
      <c r="M27" s="18">
        <f t="shared" ref="M27:Q27" si="14">M9/M$18*100</f>
        <v>18.481604577324418</v>
      </c>
      <c r="N27" s="18">
        <f t="shared" si="14"/>
        <v>19.585635679510482</v>
      </c>
      <c r="O27" s="18">
        <f t="shared" si="14"/>
        <v>20.830236062736251</v>
      </c>
      <c r="P27" s="18">
        <f t="shared" si="14"/>
        <v>21.875828673948632</v>
      </c>
      <c r="Q27" s="18">
        <f t="shared" si="14"/>
        <v>22.842142406191119</v>
      </c>
      <c r="R27" s="11"/>
      <c r="S27" s="40">
        <f t="shared" ref="S27:S34" si="15">IF(O9&gt;0,(S9/O9)*100,0)</f>
        <v>17.144560096934665</v>
      </c>
      <c r="T27" s="40">
        <f t="shared" ref="T27:T34" si="16">IF(O9&gt;0,(T9/O9)*100,0)</f>
        <v>41.710139887359446</v>
      </c>
      <c r="U27" s="40">
        <f t="shared" ref="U27:U34" si="17">IF(O9&gt;0,(U9/O9)*100,0)</f>
        <v>58.854699984294122</v>
      </c>
      <c r="W27" t="str">
        <f>$A$9</f>
        <v>Professional occupations</v>
      </c>
      <c r="X27" s="18">
        <f t="shared" ref="X27:AB27" si="18">X9/X$18*100</f>
        <v>17.952984199009816</v>
      </c>
      <c r="Y27" s="18">
        <f t="shared" si="18"/>
        <v>19.006036183186815</v>
      </c>
      <c r="Z27" s="18">
        <f t="shared" si="18"/>
        <v>20.658380559855452</v>
      </c>
      <c r="AA27" s="18">
        <f t="shared" si="18"/>
        <v>22.152540560437515</v>
      </c>
      <c r="AB27" s="18">
        <f t="shared" si="18"/>
        <v>24.474122048007871</v>
      </c>
      <c r="AC27" s="11"/>
      <c r="AD27" s="40">
        <f t="shared" ref="AD27:AD34" si="19">IF(Z9&gt;0,(AD9/Z9)*100,0)</f>
        <v>33.01220596978041</v>
      </c>
      <c r="AE27" s="40">
        <f t="shared" ref="AE27:AE34" si="20">IF(Z9&gt;0,(AE9/Z9)*100,0)</f>
        <v>64.683886619449538</v>
      </c>
      <c r="AF27" s="40">
        <f t="shared" ref="AF27:AF34" si="21">IF(Z9&gt;0,(AF9/Z9)*100,0)</f>
        <v>97.696092589229949</v>
      </c>
    </row>
    <row r="28" spans="1:32" x14ac:dyDescent="0.2">
      <c r="A28" t="str">
        <f>$A$10</f>
        <v>Associate professional occupations</v>
      </c>
      <c r="B28" s="18">
        <f t="shared" si="8"/>
        <v>10.851804586932037</v>
      </c>
      <c r="C28" s="18">
        <f t="shared" si="8"/>
        <v>11.522621650183588</v>
      </c>
      <c r="D28" s="18">
        <f t="shared" si="8"/>
        <v>12.085281381721275</v>
      </c>
      <c r="E28" s="18">
        <f t="shared" si="8"/>
        <v>11.366407112565303</v>
      </c>
      <c r="F28" s="18">
        <f t="shared" si="8"/>
        <v>11.736998459714203</v>
      </c>
      <c r="G28" s="11"/>
      <c r="H28" s="40">
        <f t="shared" si="11"/>
        <v>6.2178548286767752</v>
      </c>
      <c r="I28" s="40">
        <f t="shared" si="12"/>
        <v>46.046296359443943</v>
      </c>
      <c r="J28" s="40">
        <f t="shared" si="13"/>
        <v>52.264151188120721</v>
      </c>
      <c r="L28" t="str">
        <f>$A$10</f>
        <v>Associate professional occupations</v>
      </c>
      <c r="M28" s="18">
        <f t="shared" ref="M28:Q28" si="22">M10/M$18*100</f>
        <v>11.314753632101002</v>
      </c>
      <c r="N28" s="18">
        <f t="shared" si="22"/>
        <v>11.905197833423953</v>
      </c>
      <c r="O28" s="18">
        <f t="shared" si="22"/>
        <v>12.401963896703656</v>
      </c>
      <c r="P28" s="18">
        <f t="shared" si="22"/>
        <v>11.134276885260991</v>
      </c>
      <c r="Q28" s="18">
        <f t="shared" si="22"/>
        <v>10.971033647856208</v>
      </c>
      <c r="R28" s="11"/>
      <c r="S28" s="40">
        <f t="shared" si="15"/>
        <v>-5.4989645569647845</v>
      </c>
      <c r="T28" s="40">
        <f t="shared" si="16"/>
        <v>35.161282919932923</v>
      </c>
      <c r="U28" s="40">
        <f t="shared" si="17"/>
        <v>29.662318362968136</v>
      </c>
      <c r="W28" t="str">
        <f>$A$10</f>
        <v>Associate professional occupations</v>
      </c>
      <c r="X28" s="18">
        <f t="shared" ref="X28:AB28" si="23">X10/X$18*100</f>
        <v>10.31713667242423</v>
      </c>
      <c r="Y28" s="18">
        <f t="shared" si="23"/>
        <v>11.0733038806958</v>
      </c>
      <c r="Z28" s="18">
        <f t="shared" si="23"/>
        <v>11.723585634181134</v>
      </c>
      <c r="AA28" s="18">
        <f t="shared" si="23"/>
        <v>11.626452242333379</v>
      </c>
      <c r="AB28" s="18">
        <f t="shared" si="23"/>
        <v>12.569388683281385</v>
      </c>
      <c r="AC28" s="11"/>
      <c r="AD28" s="40">
        <f t="shared" si="19"/>
        <v>20.374457906719535</v>
      </c>
      <c r="AE28" s="40">
        <f t="shared" si="20"/>
        <v>59.197887221308264</v>
      </c>
      <c r="AF28" s="40">
        <f t="shared" si="21"/>
        <v>79.572345128027806</v>
      </c>
    </row>
    <row r="29" spans="1:32" x14ac:dyDescent="0.2">
      <c r="A29" t="str">
        <f>$A$11</f>
        <v>Administrative and secretarial occupations</v>
      </c>
      <c r="B29" s="18">
        <f t="shared" si="8"/>
        <v>13.19859742551553</v>
      </c>
      <c r="C29" s="18">
        <f t="shared" si="8"/>
        <v>12.631547760764288</v>
      </c>
      <c r="D29" s="18">
        <f t="shared" si="8"/>
        <v>13.31041166628783</v>
      </c>
      <c r="E29" s="18">
        <f t="shared" si="8"/>
        <v>12.398766577175046</v>
      </c>
      <c r="F29" s="18">
        <f t="shared" si="8"/>
        <v>11.114664475650086</v>
      </c>
      <c r="G29" s="11"/>
      <c r="H29" s="40">
        <f t="shared" si="11"/>
        <v>-8.6723853809323259</v>
      </c>
      <c r="I29" s="40">
        <f t="shared" si="12"/>
        <v>46.418585423957246</v>
      </c>
      <c r="J29" s="40">
        <f t="shared" si="13"/>
        <v>37.74620004302492</v>
      </c>
      <c r="L29" t="str">
        <f>$A$11</f>
        <v>Administrative and secretarial occupations</v>
      </c>
      <c r="M29" s="18">
        <f t="shared" ref="M29:Q29" si="24">M11/M$18*100</f>
        <v>7.6741307510756585</v>
      </c>
      <c r="N29" s="18">
        <f t="shared" si="24"/>
        <v>7.218983184056925</v>
      </c>
      <c r="O29" s="18">
        <f t="shared" si="24"/>
        <v>8.6968767577565131</v>
      </c>
      <c r="P29" s="18">
        <f t="shared" si="24"/>
        <v>8.4357703794152226</v>
      </c>
      <c r="Q29" s="18">
        <f t="shared" si="24"/>
        <v>9.121996226624713</v>
      </c>
      <c r="R29" s="11"/>
      <c r="S29" s="40">
        <f t="shared" si="15"/>
        <v>12.048502133851246</v>
      </c>
      <c r="T29" s="40">
        <f t="shared" si="16"/>
        <v>38.771683605428272</v>
      </c>
      <c r="U29" s="40">
        <f t="shared" si="17"/>
        <v>50.820185739279509</v>
      </c>
      <c r="W29" t="str">
        <f>$A$11</f>
        <v>Administrative and secretarial occupations</v>
      </c>
      <c r="X29" s="18">
        <f t="shared" ref="X29:AB29" si="25">X11/X$18*100</f>
        <v>19.57890019622884</v>
      </c>
      <c r="Y29" s="18">
        <f t="shared" si="25"/>
        <v>18.988350795957036</v>
      </c>
      <c r="Z29" s="18">
        <f t="shared" si="25"/>
        <v>18.579714133576314</v>
      </c>
      <c r="AA29" s="18">
        <f t="shared" si="25"/>
        <v>16.838334282270822</v>
      </c>
      <c r="AB29" s="18">
        <f t="shared" si="25"/>
        <v>13.280139369043741</v>
      </c>
      <c r="AC29" s="11"/>
      <c r="AD29" s="40">
        <f t="shared" si="19"/>
        <v>-19.750145554852132</v>
      </c>
      <c r="AE29" s="40">
        <f t="shared" si="20"/>
        <v>50.506757050714931</v>
      </c>
      <c r="AF29" s="40">
        <f t="shared" si="21"/>
        <v>30.756611495862806</v>
      </c>
    </row>
    <row r="30" spans="1:32" x14ac:dyDescent="0.2">
      <c r="A30" t="str">
        <f>$A$12</f>
        <v>Skilled trades occupations</v>
      </c>
      <c r="B30" s="18">
        <f t="shared" si="8"/>
        <v>9.8039550807501037</v>
      </c>
      <c r="C30" s="18">
        <f t="shared" si="8"/>
        <v>9.6568805570348921</v>
      </c>
      <c r="D30" s="18">
        <f t="shared" si="8"/>
        <v>8.6908239797277904</v>
      </c>
      <c r="E30" s="18">
        <f t="shared" si="8"/>
        <v>8.3535693045955188</v>
      </c>
      <c r="F30" s="18">
        <f t="shared" si="8"/>
        <v>7.5854955248444753</v>
      </c>
      <c r="G30" s="11"/>
      <c r="H30" s="40">
        <f t="shared" si="11"/>
        <v>-4.5402599014818179</v>
      </c>
      <c r="I30" s="40">
        <f t="shared" si="12"/>
        <v>41.66378965239263</v>
      </c>
      <c r="J30" s="40">
        <f t="shared" si="13"/>
        <v>37.123529750910812</v>
      </c>
      <c r="L30" t="str">
        <f>$A$12</f>
        <v>Skilled trades occupations</v>
      </c>
      <c r="M30" s="18">
        <f t="shared" ref="M30:Q30" si="26">M12/M$18*100</f>
        <v>16.131029809924151</v>
      </c>
      <c r="N30" s="18">
        <f t="shared" si="26"/>
        <v>16.075615336638506</v>
      </c>
      <c r="O30" s="18">
        <f t="shared" si="26"/>
        <v>14.304956087519002</v>
      </c>
      <c r="P30" s="18">
        <f t="shared" si="26"/>
        <v>13.660129092736057</v>
      </c>
      <c r="Q30" s="18">
        <f t="shared" si="26"/>
        <v>12.248418012560609</v>
      </c>
      <c r="R30" s="11"/>
      <c r="S30" s="40">
        <f t="shared" si="15"/>
        <v>-8.5312059401568892</v>
      </c>
      <c r="T30" s="40">
        <f t="shared" si="16"/>
        <v>38.057924109640602</v>
      </c>
      <c r="U30" s="40">
        <f t="shared" si="17"/>
        <v>29.526718169483711</v>
      </c>
      <c r="W30" t="str">
        <f>$A$12</f>
        <v>Skilled trades occupations</v>
      </c>
      <c r="X30" s="18">
        <f t="shared" ref="X30:AB30" si="27">X12/X$18*100</f>
        <v>2.4967062902317725</v>
      </c>
      <c r="Y30" s="18">
        <f t="shared" si="27"/>
        <v>2.1183778471230008</v>
      </c>
      <c r="Z30" s="18">
        <f t="shared" si="27"/>
        <v>2.278699490854017</v>
      </c>
      <c r="AA30" s="18">
        <f t="shared" si="27"/>
        <v>2.4088672950639918</v>
      </c>
      <c r="AB30" s="18">
        <f t="shared" si="27"/>
        <v>2.5181986569746773</v>
      </c>
      <c r="AC30" s="11"/>
      <c r="AD30" s="40">
        <f t="shared" si="19"/>
        <v>24.074799179461586</v>
      </c>
      <c r="AE30" s="40">
        <f t="shared" si="20"/>
        <v>67.517823894870517</v>
      </c>
      <c r="AF30" s="40">
        <f t="shared" si="21"/>
        <v>91.592623074332096</v>
      </c>
    </row>
    <row r="31" spans="1:32" x14ac:dyDescent="0.2">
      <c r="A31" t="str">
        <f>$A$13</f>
        <v>Caring, leisure and other service occupations</v>
      </c>
      <c r="B31" s="18">
        <f t="shared" si="8"/>
        <v>9.5220399434306398</v>
      </c>
      <c r="C31" s="18">
        <f t="shared" si="8"/>
        <v>8.7755195895055618</v>
      </c>
      <c r="D31" s="18">
        <f t="shared" si="8"/>
        <v>8.6779117283712957</v>
      </c>
      <c r="E31" s="18">
        <f t="shared" si="8"/>
        <v>9.2304532060279936</v>
      </c>
      <c r="F31" s="18">
        <f t="shared" si="8"/>
        <v>9.8415085018940065</v>
      </c>
      <c r="G31" s="11"/>
      <c r="H31" s="40">
        <f t="shared" si="11"/>
        <v>24.034839481907781</v>
      </c>
      <c r="I31" s="40">
        <f t="shared" si="12"/>
        <v>61.573062586645911</v>
      </c>
      <c r="J31" s="40">
        <f t="shared" si="13"/>
        <v>85.607902068553699</v>
      </c>
      <c r="L31" t="str">
        <f>$A$13</f>
        <v>Caring, leisure and other service occupations</v>
      </c>
      <c r="M31" s="18">
        <f t="shared" ref="M31:Q31" si="28">M13/M$18*100</f>
        <v>3.4186911049463959</v>
      </c>
      <c r="N31" s="18">
        <f t="shared" si="28"/>
        <v>3.2336775208677246</v>
      </c>
      <c r="O31" s="18">
        <f t="shared" si="28"/>
        <v>3.1721744296638947</v>
      </c>
      <c r="P31" s="18">
        <f t="shared" si="28"/>
        <v>3.5344267638415969</v>
      </c>
      <c r="Q31" s="18">
        <f t="shared" si="28"/>
        <v>3.9401351840835828</v>
      </c>
      <c r="R31" s="11"/>
      <c r="S31" s="40">
        <f t="shared" si="15"/>
        <v>32.688579652753475</v>
      </c>
      <c r="T31" s="40">
        <f t="shared" si="16"/>
        <v>51.202570360851027</v>
      </c>
      <c r="U31" s="40">
        <f t="shared" si="17"/>
        <v>83.891150013604516</v>
      </c>
      <c r="W31" t="str">
        <f>$A$13</f>
        <v>Caring, leisure and other service occupations</v>
      </c>
      <c r="X31" s="18">
        <f t="shared" ref="X31:AB31" si="29">X13/X$18*100</f>
        <v>16.570903806612378</v>
      </c>
      <c r="Y31" s="18">
        <f t="shared" si="29"/>
        <v>15.284152970819701</v>
      </c>
      <c r="Z31" s="18">
        <f t="shared" si="29"/>
        <v>14.966234176885376</v>
      </c>
      <c r="AA31" s="18">
        <f t="shared" si="29"/>
        <v>15.611457319631974</v>
      </c>
      <c r="AB31" s="18">
        <f t="shared" si="29"/>
        <v>16.254656180897754</v>
      </c>
      <c r="AC31" s="11"/>
      <c r="AD31" s="40">
        <f t="shared" si="19"/>
        <v>21.939918278104432</v>
      </c>
      <c r="AE31" s="40">
        <f t="shared" si="20"/>
        <v>64.083579846095674</v>
      </c>
      <c r="AF31" s="40">
        <f t="shared" si="21"/>
        <v>86.023498124200117</v>
      </c>
    </row>
    <row r="32" spans="1:32" x14ac:dyDescent="0.2">
      <c r="A32" t="str">
        <f>$A$14</f>
        <v>Sales and customer service occupations</v>
      </c>
      <c r="B32" s="18">
        <f t="shared" si="8"/>
        <v>10.377010772186793</v>
      </c>
      <c r="C32" s="18">
        <f t="shared" si="8"/>
        <v>10.285502535338514</v>
      </c>
      <c r="D32" s="18">
        <f t="shared" si="8"/>
        <v>10.087934673086398</v>
      </c>
      <c r="E32" s="18">
        <f t="shared" si="8"/>
        <v>9.9699970790543233</v>
      </c>
      <c r="F32" s="18">
        <f t="shared" si="8"/>
        <v>9.6378283641992404</v>
      </c>
      <c r="H32" s="40">
        <f t="shared" si="11"/>
        <v>4.489865900799388</v>
      </c>
      <c r="I32" s="40">
        <f t="shared" si="12"/>
        <v>47.286762989441286</v>
      </c>
      <c r="J32" s="40">
        <f t="shared" si="13"/>
        <v>51.776628890240687</v>
      </c>
      <c r="L32" t="str">
        <f>$A$14</f>
        <v>Sales and customer service occupations</v>
      </c>
      <c r="M32" s="18">
        <f t="shared" ref="M32:Q32" si="30">M14/M$18*100</f>
        <v>7.5330644228464365</v>
      </c>
      <c r="N32" s="18">
        <f t="shared" si="30"/>
        <v>7.1929886060695791</v>
      </c>
      <c r="O32" s="18">
        <f t="shared" si="30"/>
        <v>7.2928580427639362</v>
      </c>
      <c r="P32" s="18">
        <f t="shared" si="30"/>
        <v>7.5549698004890367</v>
      </c>
      <c r="Q32" s="18">
        <f t="shared" si="30"/>
        <v>7.6414433019470982</v>
      </c>
      <c r="S32" s="40">
        <f t="shared" si="15"/>
        <v>11.932735589756502</v>
      </c>
      <c r="T32" s="40">
        <f t="shared" si="16"/>
        <v>35.882753255039574</v>
      </c>
      <c r="U32" s="40">
        <f t="shared" si="17"/>
        <v>47.815488844796079</v>
      </c>
      <c r="W32" t="str">
        <f>$A$14</f>
        <v>Sales and customer service occupations</v>
      </c>
      <c r="X32" s="18">
        <f t="shared" ref="X32:AB32" si="31">X14/X$18*100</f>
        <v>13.661533938270717</v>
      </c>
      <c r="Y32" s="18">
        <f t="shared" si="31"/>
        <v>13.917514985878473</v>
      </c>
      <c r="Z32" s="18">
        <f t="shared" si="31"/>
        <v>13.280303318045247</v>
      </c>
      <c r="AA32" s="18">
        <f t="shared" si="31"/>
        <v>12.675444315896097</v>
      </c>
      <c r="AB32" s="18">
        <f t="shared" si="31"/>
        <v>11.80734239743963</v>
      </c>
      <c r="AD32" s="40">
        <f t="shared" si="19"/>
        <v>-0.17833457504148822</v>
      </c>
      <c r="AE32" s="40">
        <f t="shared" si="20"/>
        <v>54.439407855387934</v>
      </c>
      <c r="AF32" s="40">
        <f t="shared" si="21"/>
        <v>54.261073280346451</v>
      </c>
    </row>
    <row r="33" spans="1:32" x14ac:dyDescent="0.2">
      <c r="A33" t="str">
        <f>$A$15</f>
        <v>Process, plant and machine operatives</v>
      </c>
      <c r="B33" s="18">
        <f t="shared" si="8"/>
        <v>6.9002482296820027</v>
      </c>
      <c r="C33" s="18">
        <f t="shared" si="8"/>
        <v>7.082605934949683</v>
      </c>
      <c r="D33" s="18">
        <f t="shared" si="8"/>
        <v>6.3980253987357765</v>
      </c>
      <c r="E33" s="18">
        <f t="shared" si="8"/>
        <v>6.8082731169631661</v>
      </c>
      <c r="F33" s="18">
        <f t="shared" si="8"/>
        <v>6.3963966293737196</v>
      </c>
      <c r="G33" s="11"/>
      <c r="H33" s="40">
        <f t="shared" si="11"/>
        <v>9.341913812108956</v>
      </c>
      <c r="I33" s="40">
        <f t="shared" si="12"/>
        <v>51.621573551995638</v>
      </c>
      <c r="J33" s="40">
        <f t="shared" si="13"/>
        <v>60.963487364104587</v>
      </c>
      <c r="L33" t="str">
        <f>$A$15</f>
        <v>Process, plant and machine operatives</v>
      </c>
      <c r="M33" s="18">
        <f t="shared" ref="M33:Q33" si="32">M15/M$18*100</f>
        <v>11.455345494472018</v>
      </c>
      <c r="N33" s="18">
        <f t="shared" si="32"/>
        <v>11.717522413438781</v>
      </c>
      <c r="O33" s="18">
        <f t="shared" si="32"/>
        <v>10.752312770482666</v>
      </c>
      <c r="P33" s="18">
        <f t="shared" si="32"/>
        <v>11.32566931105854</v>
      </c>
      <c r="Q33" s="18">
        <f t="shared" si="32"/>
        <v>10.78917369458261</v>
      </c>
      <c r="R33" s="11"/>
      <c r="S33" s="40">
        <f t="shared" si="15"/>
        <v>7.1928403179739391</v>
      </c>
      <c r="T33" s="40">
        <f t="shared" si="16"/>
        <v>50.088822923743152</v>
      </c>
      <c r="U33" s="40">
        <f t="shared" si="17"/>
        <v>57.281663241717084</v>
      </c>
      <c r="W33" t="str">
        <f>$A$15</f>
        <v>Process, plant and machine operatives</v>
      </c>
      <c r="X33" s="18">
        <f t="shared" ref="X33:AB33" si="33">X15/X$18*100</f>
        <v>1.6394870717092132</v>
      </c>
      <c r="Y33" s="18">
        <f t="shared" si="33"/>
        <v>1.63911408912162</v>
      </c>
      <c r="Z33" s="18">
        <f t="shared" si="33"/>
        <v>1.4248198966378174</v>
      </c>
      <c r="AA33" s="18">
        <f t="shared" si="33"/>
        <v>1.747635848180237</v>
      </c>
      <c r="AB33" s="18">
        <f t="shared" si="33"/>
        <v>1.6226725277136336</v>
      </c>
      <c r="AC33" s="11"/>
      <c r="AD33" s="40">
        <f t="shared" si="19"/>
        <v>27.86496398464962</v>
      </c>
      <c r="AE33" s="40">
        <f t="shared" si="20"/>
        <v>64.832483679823298</v>
      </c>
      <c r="AF33" s="40">
        <f t="shared" si="21"/>
        <v>92.697447664472904</v>
      </c>
    </row>
    <row r="34" spans="1:32" x14ac:dyDescent="0.2">
      <c r="A34" t="str">
        <f>$A$16</f>
        <v>Elementary occupations</v>
      </c>
      <c r="B34" s="18">
        <f t="shared" si="8"/>
        <v>12.502545189701209</v>
      </c>
      <c r="C34" s="18">
        <f t="shared" si="8"/>
        <v>11.461465730530659</v>
      </c>
      <c r="D34" s="18">
        <f t="shared" si="8"/>
        <v>10.291992461407784</v>
      </c>
      <c r="E34" s="18">
        <f t="shared" si="8"/>
        <v>10.154729587029539</v>
      </c>
      <c r="F34" s="18">
        <f t="shared" si="8"/>
        <v>9.5792510187723092</v>
      </c>
      <c r="G34" s="11"/>
      <c r="H34" s="40">
        <f t="shared" si="11"/>
        <v>1.7956780604575073</v>
      </c>
      <c r="I34" s="40">
        <f t="shared" si="12"/>
        <v>47.476428068219668</v>
      </c>
      <c r="J34" s="40">
        <f t="shared" si="13"/>
        <v>49.272106128677173</v>
      </c>
      <c r="L34" t="str">
        <f>$A$16</f>
        <v>Elementary occupations</v>
      </c>
      <c r="M34" s="18">
        <f t="shared" ref="M34:Q34" si="34">M16/M$18*100</f>
        <v>13.150847150959969</v>
      </c>
      <c r="N34" s="18">
        <f t="shared" si="34"/>
        <v>11.828710281309972</v>
      </c>
      <c r="O34" s="18">
        <f t="shared" si="34"/>
        <v>10.808226716257934</v>
      </c>
      <c r="P34" s="18">
        <f t="shared" si="34"/>
        <v>10.91981674073411</v>
      </c>
      <c r="Q34" s="18">
        <f t="shared" si="34"/>
        <v>10.263347097088538</v>
      </c>
      <c r="R34" s="11"/>
      <c r="S34" s="40">
        <f t="shared" si="15"/>
        <v>1.4411241670485246</v>
      </c>
      <c r="T34" s="40">
        <f t="shared" si="16"/>
        <v>39.711183127232495</v>
      </c>
      <c r="U34" s="40">
        <f t="shared" si="17"/>
        <v>41.152307294281023</v>
      </c>
      <c r="W34" t="str">
        <f>$A$16</f>
        <v>Elementary occupations</v>
      </c>
      <c r="X34" s="18">
        <f t="shared" ref="X34:AB34" si="35">X16/X$18*100</f>
        <v>11.753809964486459</v>
      </c>
      <c r="Y34" s="18">
        <f t="shared" si="35"/>
        <v>11.030154243717485</v>
      </c>
      <c r="Z34" s="18">
        <f t="shared" si="35"/>
        <v>9.7023807023744588</v>
      </c>
      <c r="AA34" s="18">
        <f t="shared" si="35"/>
        <v>9.2976366074575356</v>
      </c>
      <c r="AB34" s="18">
        <f t="shared" si="35"/>
        <v>8.8358292861345014</v>
      </c>
      <c r="AC34" s="11"/>
      <c r="AD34" s="40">
        <f t="shared" si="19"/>
        <v>2.2467831331476447</v>
      </c>
      <c r="AE34" s="40">
        <f t="shared" si="20"/>
        <v>57.356283990479362</v>
      </c>
      <c r="AF34" s="40">
        <f t="shared" si="21"/>
        <v>59.603067123627007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9.3697564819002537</v>
      </c>
      <c r="I36" s="43">
        <f t="shared" si="12"/>
        <v>50.084622357233066</v>
      </c>
      <c r="J36" s="43">
        <f t="shared" si="13"/>
        <v>59.454378839133312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6.8266188386587938</v>
      </c>
      <c r="T36" s="43">
        <f t="shared" ref="T36" si="37">IF(O18&gt;0,(T18/O18)*100,0)</f>
        <v>41.651448636252752</v>
      </c>
      <c r="U36" s="43">
        <f t="shared" ref="U36" si="38">IF(O18&gt;0,(U18/O18)*100,0)</f>
        <v>48.478067474911541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12.274375548162567</v>
      </c>
      <c r="AE36" s="43">
        <f t="shared" ref="AE36" si="40">IF(Z18&gt;0,(AE18/Z18)*100,0)</f>
        <v>59.716486855074301</v>
      </c>
      <c r="AF36" s="43">
        <f t="shared" ref="AF36" si="41">IF(Z18&gt;0,(AF18/Z18)*100,0)</f>
        <v>71.990862403236861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Cheshire and Warrington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Cheshire and Warrington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Cheshire and Warrington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3.1798903989941341</v>
      </c>
      <c r="C46" s="18">
        <f t="shared" si="42"/>
        <v>2.4455756705712206</v>
      </c>
      <c r="D46" s="18">
        <f t="shared" si="42"/>
        <v>0.74866341386266022</v>
      </c>
      <c r="E46" s="18">
        <f t="shared" si="42"/>
        <v>1.3001400270851171</v>
      </c>
      <c r="F46" s="18">
        <f>IF(F$6-D$6 &lt;&gt; 0,(EXP(LN(F8/D8)/(F$6-D$6))-1)*100,0)</f>
        <v>1.1159798955127087</v>
      </c>
      <c r="H46" s="18">
        <f>IF($F$6-$D$6 &lt;&gt; 0,(EXP(LN(1+(H26/100))/($F$6-$D$6))-1)*100,0)</f>
        <v>1.1159798955127087</v>
      </c>
      <c r="I46" s="18">
        <f>IF($F$6-$D$6 &lt;&gt; 0,(EXP(LN(1+(I26/100))/($F$6-$D$6))-1)*100,0)</f>
        <v>3.0591880084836154</v>
      </c>
      <c r="J46" s="18">
        <f>IF($F$6-$D$6 &lt;&gt; 0,(EXP(LN(1+(J26/100))/($F$6-$D$6))-1)*100,0)</f>
        <v>3.8114281717752441</v>
      </c>
      <c r="L46" t="str">
        <f>$A$8</f>
        <v>Managers, directors and senior officials</v>
      </c>
      <c r="M46" s="18">
        <f t="shared" ref="M46:M54" si="43">IF(N$6-M$6 &lt;&gt; 0,(EXP(LN(N8/M8)/(N$6-M$6))-1)*100,0)</f>
        <v>2.4217210260152777</v>
      </c>
      <c r="N46" s="18">
        <f t="shared" ref="N46:N54" si="44">IF(O$6-N$6 &lt;&gt; 0,(EXP(LN(O8/N8)/(O$6-N$6))-1)*100,0)</f>
        <v>0.79833583649584483</v>
      </c>
      <c r="O46" s="18">
        <f t="shared" ref="O46:O54" si="45">IF(P$6-O$6 &lt;&gt; 0,(EXP(LN(P8/O8)/(P$6-O$6))-1)*100,0)</f>
        <v>0.24543654697031236</v>
      </c>
      <c r="P46" s="18">
        <f t="shared" ref="P46:P54" si="46">IF(Q$6-P$6 &lt;&gt; 0,(EXP(LN(Q8/P8)/(Q$6-P$6))-1)*100,0)</f>
        <v>0.91142453213193253</v>
      </c>
      <c r="Q46" s="18">
        <f>IF(Q$6-O$6 &lt;&gt; 0,(EXP(LN(Q8/O8)/(Q$6-O$6))-1)*100,0)</f>
        <v>0.68893836745673731</v>
      </c>
      <c r="S46" s="18">
        <f>IF($F$6-$D$6 &lt;&gt; 0,(EXP(LN(1+(S26/100))/($F$6-$D$6))-1)*100,0)</f>
        <v>0.68893836745673731</v>
      </c>
      <c r="T46" s="18">
        <f>IF($F$6-$D$6 &lt;&gt; 0,(EXP(LN(1+(T26/100))/($F$6-$D$6))-1)*100,0)</f>
        <v>2.7388967400985731</v>
      </c>
      <c r="U46" s="18">
        <f>IF($F$6-$D$6 &lt;&gt; 0,(EXP(LN(1+(U26/100))/($F$6-$D$6))-1)*100,0)</f>
        <v>3.218314678392864</v>
      </c>
      <c r="W46" t="str">
        <f>$A$8</f>
        <v>Managers, directors and senior officials</v>
      </c>
      <c r="X46" s="18">
        <f t="shared" ref="X46:X54" si="47">IF(Y$6-X$6 &lt;&gt; 0,(EXP(LN(Y8/X8)/(Y$6-X$6))-1)*100,0)</f>
        <v>4.7031048354417848</v>
      </c>
      <c r="Y46" s="18">
        <f t="shared" ref="Y46:Y54" si="48">IF(Z$6-Y$6 &lt;&gt; 0,(EXP(LN(Z8/Y8)/(Z$6-Y$6))-1)*100,0)</f>
        <v>5.5779701276030824</v>
      </c>
      <c r="Z46" s="18">
        <f t="shared" ref="Z46:Z54" si="49">IF(AA$6-Z$6 &lt;&gt; 0,(EXP(LN(AA8/Z8)/(AA$6-Z$6))-1)*100,0)</f>
        <v>1.637379782187387</v>
      </c>
      <c r="AA46" s="18">
        <f t="shared" ref="AA46:AA54" si="50">IF(AB$6-AA$6 &lt;&gt; 0,(EXP(LN(AB8/AA8)/(AB$6-AA$6))-1)*100,0)</f>
        <v>1.9296803186343192</v>
      </c>
      <c r="AB46" s="18">
        <f>IF(AB$6-Z$6 &lt;&gt; 0,(EXP(LN(AB8/Z8)/(AB$6-Z$6))-1)*100,0)</f>
        <v>1.832153522149893</v>
      </c>
      <c r="AD46" s="18">
        <f>IF($F$6-$D$6 &lt;&gt; 0,(EXP(LN(1+(AD26/100))/($F$6-$D$6))-1)*100,0)</f>
        <v>1.832153522149893</v>
      </c>
      <c r="AE46" s="18">
        <f>IF($F$6-$D$6 &lt;&gt; 0,(EXP(LN(1+(AE26/100))/($F$6-$D$6))-1)*100,0)</f>
        <v>3.6073151847526352</v>
      </c>
      <c r="AF46" s="18">
        <f>IF($F$6-$D$6 &lt;&gt; 0,(EXP(LN(1+(AF26/100))/($F$6-$D$6))-1)*100,0)</f>
        <v>4.7802881635591099</v>
      </c>
    </row>
    <row r="47" spans="1:32" x14ac:dyDescent="0.2">
      <c r="A47" t="str">
        <f>$A$9</f>
        <v>Professional occupations</v>
      </c>
      <c r="B47" s="18">
        <f t="shared" si="42"/>
        <v>2.7704327173288856</v>
      </c>
      <c r="C47" s="18">
        <f t="shared" si="42"/>
        <v>5.0140293694853177</v>
      </c>
      <c r="D47" s="18">
        <f t="shared" si="42"/>
        <v>1.9320300402557722</v>
      </c>
      <c r="E47" s="18">
        <f t="shared" si="42"/>
        <v>1.2437694302112501</v>
      </c>
      <c r="F47" s="18">
        <f>IF(F$6-D$6 &lt;&gt; 0,(EXP(LN(F9/D9)/(F$6-D$6))-1)*100,0)</f>
        <v>1.472671717788776</v>
      </c>
      <c r="H47" s="18">
        <f t="shared" ref="H47:J56" si="51">IF($F$6-$D$6 &lt;&gt; 0,(EXP(LN(1+(H27/100))/($F$6-$D$6))-1)*100,0)</f>
        <v>1.472671717788776</v>
      </c>
      <c r="I47" s="18">
        <f t="shared" si="51"/>
        <v>2.8481807296196093</v>
      </c>
      <c r="J47" s="18">
        <f t="shared" si="51"/>
        <v>3.8762547174386208</v>
      </c>
      <c r="L47" t="str">
        <f>$A$9</f>
        <v>Professional occupations</v>
      </c>
      <c r="M47" s="18">
        <f t="shared" si="43"/>
        <v>2.9784921077155913</v>
      </c>
      <c r="N47" s="18">
        <f t="shared" si="44"/>
        <v>2.649766030902434</v>
      </c>
      <c r="O47" s="18">
        <f t="shared" si="45"/>
        <v>1.5477540054854799</v>
      </c>
      <c r="P47" s="18">
        <f t="shared" si="46"/>
        <v>0.81776174561118964</v>
      </c>
      <c r="Q47" s="18">
        <f>IF(Q$6-O$6 &lt;&gt; 0,(EXP(LN(Q9/O9)/(Q$6-O$6))-1)*100,0)</f>
        <v>1.0605075541513242</v>
      </c>
      <c r="S47" s="18">
        <f t="shared" ref="S47:U47" si="52">IF($F$6-$D$6 &lt;&gt; 0,(EXP(LN(1+(S27/100))/($F$6-$D$6))-1)*100,0)</f>
        <v>1.0605075541513242</v>
      </c>
      <c r="T47" s="18">
        <f t="shared" si="52"/>
        <v>2.3513075309551157</v>
      </c>
      <c r="U47" s="18">
        <f t="shared" si="52"/>
        <v>3.1335589178811851</v>
      </c>
      <c r="W47" t="str">
        <f>$A$9</f>
        <v>Professional occupations</v>
      </c>
      <c r="X47" s="18">
        <f t="shared" si="47"/>
        <v>2.5214101388630228</v>
      </c>
      <c r="Y47" s="18">
        <f t="shared" si="48"/>
        <v>7.8754231713710876</v>
      </c>
      <c r="Z47" s="18">
        <f t="shared" si="49"/>
        <v>2.3675169897777737</v>
      </c>
      <c r="AA47" s="18">
        <f t="shared" si="50"/>
        <v>1.6969820421977699</v>
      </c>
      <c r="AB47" s="18">
        <f>IF(AB$6-Z$6 &lt;&gt; 0,(EXP(LN(AB9/Z9)/(AB$6-Z$6))-1)*100,0)</f>
        <v>1.9200042445951526</v>
      </c>
      <c r="AD47" s="18">
        <f t="shared" ref="AD47:AF47" si="53">IF($F$6-$D$6 &lt;&gt; 0,(EXP(LN(1+(AD27/100))/($F$6-$D$6))-1)*100,0)</f>
        <v>1.9200042445951526</v>
      </c>
      <c r="AE47" s="18">
        <f t="shared" si="53"/>
        <v>3.3816375864865078</v>
      </c>
      <c r="AF47" s="18">
        <f t="shared" si="53"/>
        <v>4.6485477198691783</v>
      </c>
    </row>
    <row r="48" spans="1:32" x14ac:dyDescent="0.2">
      <c r="A48" t="str">
        <f>$A$10</f>
        <v>Associate professional occupations</v>
      </c>
      <c r="B48" s="18">
        <f t="shared" si="42"/>
        <v>2.8295727160540851</v>
      </c>
      <c r="C48" s="18">
        <f t="shared" si="42"/>
        <v>2.546550495814337</v>
      </c>
      <c r="D48" s="18">
        <f t="shared" si="42"/>
        <v>-0.48740074902078323</v>
      </c>
      <c r="E48" s="18">
        <f t="shared" si="42"/>
        <v>0.8511181315650207</v>
      </c>
      <c r="F48" s="18">
        <f t="shared" ref="F48:F56" si="54">IF(F$6-D$6 &lt;&gt; 0,(EXP(LN(F10/D10)/(F$6-D$6))-1)*100,0)</f>
        <v>0.40295658397184742</v>
      </c>
      <c r="H48" s="18">
        <f t="shared" si="51"/>
        <v>0.40295658397184742</v>
      </c>
      <c r="I48" s="18">
        <f t="shared" si="51"/>
        <v>2.5571719541266358</v>
      </c>
      <c r="J48" s="18">
        <f t="shared" si="51"/>
        <v>2.8426307986837429</v>
      </c>
      <c r="L48" t="str">
        <f>$A$10</f>
        <v>Associate professional occupations</v>
      </c>
      <c r="M48" s="18">
        <f t="shared" si="43"/>
        <v>2.7945068750402147</v>
      </c>
      <c r="N48" s="18">
        <f t="shared" si="44"/>
        <v>0.54379880421637772</v>
      </c>
      <c r="O48" s="18">
        <f t="shared" si="45"/>
        <v>-1.5874310317648632</v>
      </c>
      <c r="P48" s="18">
        <f>IF(Q$6-P$6 &lt;&gt; 0,(EXP(LN(Q10/P10)/(Q$6-P$6))-1)*100,0)</f>
        <v>0.23476402892159687</v>
      </c>
      <c r="Q48" s="18">
        <f t="shared" ref="Q48:Q54" si="55">IF(Q$6-O$6 &lt;&gt; 0,(EXP(LN(Q10/O10)/(Q$6-O$6))-1)*100,0)</f>
        <v>-0.37635264137499957</v>
      </c>
      <c r="S48" s="18">
        <f t="shared" ref="S48:U48" si="56">IF($F$6-$D$6 &lt;&gt; 0,(EXP(LN(1+(S28/100))/($F$6-$D$6))-1)*100,0)</f>
        <v>-0.37635264137499957</v>
      </c>
      <c r="T48" s="18">
        <f t="shared" si="56"/>
        <v>2.028966388192277</v>
      </c>
      <c r="U48" s="18">
        <f t="shared" si="56"/>
        <v>1.7468373803901649</v>
      </c>
      <c r="W48" t="str">
        <f>$A$10</f>
        <v>Associate professional occupations</v>
      </c>
      <c r="X48" s="18">
        <f t="shared" si="47"/>
        <v>2.8739354108365145</v>
      </c>
      <c r="Y48" s="18">
        <f t="shared" si="48"/>
        <v>5.0753952555539383</v>
      </c>
      <c r="Z48" s="18">
        <f t="shared" si="49"/>
        <v>0.77993322294636069</v>
      </c>
      <c r="AA48" s="18">
        <f t="shared" si="50"/>
        <v>1.4767153486173079</v>
      </c>
      <c r="AB48" s="18">
        <f t="shared" ref="AB48:AB54" si="57">IF(AB$6-Z$6 &lt;&gt; 0,(EXP(LN(AB10/Z10)/(AB$6-Z$6))-1)*100,0)</f>
        <v>1.243921002699655</v>
      </c>
      <c r="AD48" s="18">
        <f t="shared" ref="AD48:AF48" si="58">IF($F$6-$D$6 &lt;&gt; 0,(EXP(LN(1+(AD28/100))/($F$6-$D$6))-1)*100,0)</f>
        <v>1.243921002699655</v>
      </c>
      <c r="AE48" s="18">
        <f t="shared" si="58"/>
        <v>3.1483978397002232</v>
      </c>
      <c r="AF48" s="18">
        <f t="shared" si="58"/>
        <v>3.9798764243869966</v>
      </c>
    </row>
    <row r="49" spans="1:32" x14ac:dyDescent="0.2">
      <c r="A49" t="str">
        <f>$A$11</f>
        <v>Administrative and secretarial occupations</v>
      </c>
      <c r="B49" s="18">
        <f t="shared" si="42"/>
        <v>0.19311831563761928</v>
      </c>
      <c r="C49" s="18">
        <f t="shared" si="42"/>
        <v>3.0268710510745755</v>
      </c>
      <c r="D49" s="18">
        <f t="shared" si="42"/>
        <v>-0.67874896668203011</v>
      </c>
      <c r="E49" s="18">
        <f t="shared" si="42"/>
        <v>-0.56503599958178663</v>
      </c>
      <c r="F49" s="18">
        <f t="shared" si="54"/>
        <v>-0.60295478015410797</v>
      </c>
      <c r="H49" s="18">
        <f t="shared" si="51"/>
        <v>-0.60295478015410797</v>
      </c>
      <c r="I49" s="18">
        <f t="shared" si="51"/>
        <v>2.5745799356962973</v>
      </c>
      <c r="J49" s="18">
        <f t="shared" si="51"/>
        <v>2.1579043093962191</v>
      </c>
      <c r="L49" t="str">
        <f>$A$11</f>
        <v>Administrative and secretarial occupations</v>
      </c>
      <c r="M49" s="18">
        <f t="shared" si="43"/>
        <v>-4.4030057921662369E-2</v>
      </c>
      <c r="N49" s="18">
        <f t="shared" si="44"/>
        <v>16.275637558521328</v>
      </c>
      <c r="O49" s="18">
        <f t="shared" si="45"/>
        <v>-5.3280343785944151E-2</v>
      </c>
      <c r="P49" s="18">
        <f t="shared" si="46"/>
        <v>1.1710676645365847</v>
      </c>
      <c r="Q49" s="18">
        <f t="shared" si="55"/>
        <v>0.76129419586583591</v>
      </c>
      <c r="S49" s="18">
        <f t="shared" ref="S49:U49" si="59">IF($F$6-$D$6 &lt;&gt; 0,(EXP(LN(1+(S29/100))/($F$6-$D$6))-1)*100,0)</f>
        <v>0.76129419586583591</v>
      </c>
      <c r="T49" s="18">
        <f t="shared" si="59"/>
        <v>2.208431547608547</v>
      </c>
      <c r="U49" s="18">
        <f t="shared" si="59"/>
        <v>2.7773221682797056</v>
      </c>
      <c r="W49" t="str">
        <f>$A$11</f>
        <v>Administrative and secretarial occupations</v>
      </c>
      <c r="X49" s="18">
        <f t="shared" si="47"/>
        <v>0.29991934280244603</v>
      </c>
      <c r="Y49" s="18">
        <f t="shared" si="48"/>
        <v>-2.8887438497116502</v>
      </c>
      <c r="Z49" s="18">
        <f t="shared" si="49"/>
        <v>-1.0197068458232872</v>
      </c>
      <c r="AA49" s="18">
        <f t="shared" si="50"/>
        <v>-1.6736184007393518</v>
      </c>
      <c r="AB49" s="18">
        <f t="shared" si="57"/>
        <v>-1.4561293034142331</v>
      </c>
      <c r="AD49" s="18">
        <f t="shared" ref="AD49:AF49" si="60">IF($F$6-$D$6 &lt;&gt; 0,(EXP(LN(1+(AD29/100))/($F$6-$D$6))-1)*100,0)</f>
        <v>-1.4561293034142331</v>
      </c>
      <c r="AE49" s="18">
        <f t="shared" si="60"/>
        <v>2.7630691495416082</v>
      </c>
      <c r="AF49" s="18">
        <f t="shared" si="60"/>
        <v>1.8038597162473247</v>
      </c>
    </row>
    <row r="50" spans="1:32" x14ac:dyDescent="0.2">
      <c r="A50" t="str">
        <f>$A$12</f>
        <v>Skilled trades occupations</v>
      </c>
      <c r="B50" s="18">
        <f t="shared" si="42"/>
        <v>0.91705856931338925</v>
      </c>
      <c r="C50" s="18">
        <f t="shared" si="42"/>
        <v>-12.008709840846777</v>
      </c>
      <c r="D50" s="18">
        <f t="shared" si="42"/>
        <v>-5.3634195534957296E-2</v>
      </c>
      <c r="E50" s="18">
        <f t="shared" si="42"/>
        <v>-0.43687459287586883</v>
      </c>
      <c r="F50" s="18">
        <f t="shared" si="54"/>
        <v>-0.30929135266957175</v>
      </c>
      <c r="H50" s="18">
        <f t="shared" si="51"/>
        <v>-0.30929135266957175</v>
      </c>
      <c r="I50" s="18">
        <f t="shared" si="51"/>
        <v>2.349075401145484</v>
      </c>
      <c r="J50" s="18">
        <f t="shared" si="51"/>
        <v>2.1270527515558246</v>
      </c>
      <c r="L50" t="str">
        <f>$A$12</f>
        <v>Skilled trades occupations</v>
      </c>
      <c r="M50" s="18">
        <f t="shared" si="43"/>
        <v>1.4082777033722849</v>
      </c>
      <c r="N50" s="18">
        <f t="shared" si="44"/>
        <v>-14.114397396130329</v>
      </c>
      <c r="O50" s="18">
        <f t="shared" si="45"/>
        <v>-0.36546165057640412</v>
      </c>
      <c r="P50" s="18">
        <f t="shared" si="46"/>
        <v>-0.70615259997396373</v>
      </c>
      <c r="Q50" s="18">
        <f t="shared" si="55"/>
        <v>-0.59271858736221761</v>
      </c>
      <c r="S50" s="18">
        <f t="shared" ref="S50:U50" si="61">IF($F$6-$D$6 &lt;&gt; 0,(EXP(LN(1+(S30/100))/($F$6-$D$6))-1)*100,0)</f>
        <v>-0.59271858736221761</v>
      </c>
      <c r="T50" s="18">
        <f t="shared" si="61"/>
        <v>2.173300497130537</v>
      </c>
      <c r="U50" s="18">
        <f t="shared" si="61"/>
        <v>1.7397401610114605</v>
      </c>
      <c r="W50" t="str">
        <f>$A$12</f>
        <v>Skilled trades occupations</v>
      </c>
      <c r="X50" s="18">
        <f t="shared" si="47"/>
        <v>-2.9970732262614264</v>
      </c>
      <c r="Y50" s="18">
        <f t="shared" si="48"/>
        <v>6.7582434950136827</v>
      </c>
      <c r="Z50" s="18">
        <f t="shared" si="49"/>
        <v>2.0755855408378654</v>
      </c>
      <c r="AA50" s="18">
        <f t="shared" si="50"/>
        <v>1.1363831203381247</v>
      </c>
      <c r="AB50" s="18">
        <f t="shared" si="57"/>
        <v>1.4484864630941008</v>
      </c>
      <c r="AD50" s="18">
        <f t="shared" ref="AD50:AF50" si="62">IF($F$6-$D$6 &lt;&gt; 0,(EXP(LN(1+(AD30/100))/($F$6-$D$6))-1)*100,0)</f>
        <v>1.4484864630941008</v>
      </c>
      <c r="AE50" s="18">
        <f t="shared" si="62"/>
        <v>3.4992973765470392</v>
      </c>
      <c r="AF50" s="18">
        <f t="shared" si="62"/>
        <v>4.4299938007377193</v>
      </c>
    </row>
    <row r="51" spans="1:32" x14ac:dyDescent="0.2">
      <c r="A51" t="str">
        <f>$A$13</f>
        <v>Caring, leisure and other service occupations</v>
      </c>
      <c r="B51" s="18">
        <f t="shared" si="42"/>
        <v>-0.74751086589113225</v>
      </c>
      <c r="C51" s="18">
        <f t="shared" si="42"/>
        <v>-3.3152498085260773</v>
      </c>
      <c r="D51" s="18">
        <f t="shared" si="42"/>
        <v>1.9920547652604315</v>
      </c>
      <c r="E51" s="18">
        <f t="shared" si="42"/>
        <v>1.1745306195003247</v>
      </c>
      <c r="F51" s="18">
        <f t="shared" si="54"/>
        <v>1.4463079598770134</v>
      </c>
      <c r="H51" s="18">
        <f t="shared" si="51"/>
        <v>1.4463079598770134</v>
      </c>
      <c r="I51" s="18">
        <f t="shared" si="51"/>
        <v>3.2502861164313668</v>
      </c>
      <c r="J51" s="18">
        <f t="shared" si="51"/>
        <v>4.209288519174903</v>
      </c>
      <c r="L51" t="str">
        <f>$A$13</f>
        <v>Caring, leisure and other service occupations</v>
      </c>
      <c r="M51" s="18">
        <f t="shared" si="43"/>
        <v>9.3584035509453045E-2</v>
      </c>
      <c r="N51" s="18">
        <f t="shared" si="44"/>
        <v>-5.3192267149121513</v>
      </c>
      <c r="O51" s="18">
        <f t="shared" si="45"/>
        <v>2.7563438573810606</v>
      </c>
      <c r="P51" s="18">
        <f t="shared" si="46"/>
        <v>1.4796668608524133</v>
      </c>
      <c r="Q51" s="18">
        <f t="shared" si="55"/>
        <v>1.9034536305109873</v>
      </c>
      <c r="S51" s="18">
        <f t="shared" ref="S51:U51" si="63">IF($F$6-$D$6 &lt;&gt; 0,(EXP(LN(1+(S31/100))/($F$6-$D$6))-1)*100,0)</f>
        <v>1.9034536305109873</v>
      </c>
      <c r="T51" s="18">
        <f t="shared" si="63"/>
        <v>2.7946735344730689</v>
      </c>
      <c r="U51" s="18">
        <f t="shared" si="63"/>
        <v>4.1447516302937082</v>
      </c>
      <c r="W51" t="str">
        <f>$A$13</f>
        <v>Caring, leisure and other service occupations</v>
      </c>
      <c r="X51" s="18">
        <f t="shared" si="47"/>
        <v>-0.95110379020435509</v>
      </c>
      <c r="Y51" s="18">
        <f t="shared" si="48"/>
        <v>-2.8173021338990245</v>
      </c>
      <c r="Z51" s="18">
        <f t="shared" si="49"/>
        <v>1.8035441924776796</v>
      </c>
      <c r="AA51" s="18">
        <f t="shared" si="50"/>
        <v>1.0958064596214401</v>
      </c>
      <c r="AB51" s="18">
        <f t="shared" si="57"/>
        <v>1.3311706535272583</v>
      </c>
      <c r="AD51" s="18">
        <f t="shared" ref="AD51:AF51" si="64">IF($F$6-$D$6 &lt;&gt; 0,(EXP(LN(1+(AD31/100))/($F$6-$D$6))-1)*100,0)</f>
        <v>1.3311706535272583</v>
      </c>
      <c r="AE51" s="18">
        <f t="shared" si="64"/>
        <v>3.3564715877755003</v>
      </c>
      <c r="AF51" s="18">
        <f t="shared" si="64"/>
        <v>4.2248280084997925</v>
      </c>
    </row>
    <row r="52" spans="1:32" x14ac:dyDescent="0.2">
      <c r="A52" t="str">
        <f>$A$14</f>
        <v>Sales and customer service occupations</v>
      </c>
      <c r="B52" s="18">
        <f t="shared" si="42"/>
        <v>1.0750602507025198</v>
      </c>
      <c r="C52" s="18">
        <f t="shared" si="42"/>
        <v>-4.1058007634361733</v>
      </c>
      <c r="D52" s="18">
        <f t="shared" si="42"/>
        <v>0.50399749204466104</v>
      </c>
      <c r="E52" s="18">
        <f t="shared" si="42"/>
        <v>0.18800971592651816</v>
      </c>
      <c r="F52" s="18">
        <f t="shared" si="54"/>
        <v>0.29322843391741404</v>
      </c>
      <c r="H52" s="18">
        <f t="shared" si="51"/>
        <v>0.29322843391741404</v>
      </c>
      <c r="I52" s="18">
        <f t="shared" si="51"/>
        <v>2.6150153632001905</v>
      </c>
      <c r="J52" s="18">
        <f t="shared" si="51"/>
        <v>2.8206456955296222</v>
      </c>
      <c r="L52" t="str">
        <f>$A$14</f>
        <v>Sales and customer service occupations</v>
      </c>
      <c r="M52" s="18">
        <f t="shared" si="43"/>
        <v>0.33014768892714041</v>
      </c>
      <c r="N52" s="18">
        <f t="shared" si="44"/>
        <v>-2.1434655101310374</v>
      </c>
      <c r="O52" s="18">
        <f t="shared" si="45"/>
        <v>1.2705695498950176</v>
      </c>
      <c r="P52" s="18">
        <f t="shared" si="46"/>
        <v>0.49722862629475451</v>
      </c>
      <c r="Q52" s="18">
        <f t="shared" si="55"/>
        <v>0.75435052740626674</v>
      </c>
      <c r="S52" s="18">
        <f t="shared" ref="S52:U52" si="65">IF($F$6-$D$6 &lt;&gt; 0,(EXP(LN(1+(S32/100))/($F$6-$D$6))-1)*100,0)</f>
        <v>0.75435052740626674</v>
      </c>
      <c r="T52" s="18">
        <f t="shared" si="65"/>
        <v>2.0651839276789374</v>
      </c>
      <c r="U52" s="18">
        <f t="shared" si="65"/>
        <v>2.6395319504794346</v>
      </c>
      <c r="W52" t="str">
        <f>$A$14</f>
        <v>Sales and customer service occupations</v>
      </c>
      <c r="X52" s="18">
        <f t="shared" si="47"/>
        <v>1.5409923459684727</v>
      </c>
      <c r="Y52" s="18">
        <f t="shared" si="48"/>
        <v>-5.296923582939228</v>
      </c>
      <c r="Z52" s="18">
        <f t="shared" si="49"/>
        <v>1.0996680147079552E-2</v>
      </c>
      <c r="AA52" s="18">
        <f t="shared" si="50"/>
        <v>-2.3344690526405643E-2</v>
      </c>
      <c r="AB52" s="18">
        <f t="shared" si="57"/>
        <v>-1.1898877390870144E-2</v>
      </c>
      <c r="AD52" s="18">
        <f t="shared" ref="AD52:AF52" si="66">IF($F$6-$D$6 &lt;&gt; 0,(EXP(LN(1+(AD32/100))/($F$6-$D$6))-1)*100,0)</f>
        <v>-1.1898877390870144E-2</v>
      </c>
      <c r="AE52" s="18">
        <f t="shared" si="66"/>
        <v>2.9399315635386891</v>
      </c>
      <c r="AF52" s="18">
        <f t="shared" si="66"/>
        <v>2.9320028234942175</v>
      </c>
    </row>
    <row r="53" spans="1:32" x14ac:dyDescent="0.2">
      <c r="A53" t="str">
        <f>$A$15</f>
        <v>Process, plant and machine operatives</v>
      </c>
      <c r="B53" s="18">
        <f t="shared" si="42"/>
        <v>1.9618690940661931</v>
      </c>
      <c r="C53" s="18">
        <f t="shared" si="42"/>
        <v>-11.678085970562012</v>
      </c>
      <c r="D53" s="18">
        <f t="shared" si="42"/>
        <v>2.0006604617926582</v>
      </c>
      <c r="E53" s="18">
        <f t="shared" si="42"/>
        <v>-9.7311634657781809E-2</v>
      </c>
      <c r="F53" s="18">
        <f t="shared" si="54"/>
        <v>0.59717341762355325</v>
      </c>
      <c r="H53" s="18">
        <f t="shared" si="51"/>
        <v>0.59717341762355325</v>
      </c>
      <c r="I53" s="18">
        <f t="shared" si="51"/>
        <v>2.8136395682325954</v>
      </c>
      <c r="J53" s="18">
        <f t="shared" si="51"/>
        <v>3.2242710961450705</v>
      </c>
      <c r="L53" t="str">
        <f>$A$15</f>
        <v>Process, plant and machine operatives</v>
      </c>
      <c r="M53" s="18">
        <f t="shared" si="43"/>
        <v>2.0713665072079168</v>
      </c>
      <c r="N53" s="18">
        <f t="shared" si="44"/>
        <v>-11.433896142189104</v>
      </c>
      <c r="O53" s="18">
        <f t="shared" si="45"/>
        <v>1.6081760580176852</v>
      </c>
      <c r="P53" s="18">
        <f t="shared" si="46"/>
        <v>-0.10304509517045091</v>
      </c>
      <c r="Q53" s="18">
        <f t="shared" si="55"/>
        <v>0.46413560361688866</v>
      </c>
      <c r="S53" s="18">
        <f t="shared" ref="S53:U53" si="67">IF($F$6-$D$6 &lt;&gt; 0,(EXP(LN(1+(S33/100))/($F$6-$D$6))-1)*100,0)</f>
        <v>0.46413560361688866</v>
      </c>
      <c r="T53" s="18">
        <f t="shared" si="67"/>
        <v>2.7440206367500108</v>
      </c>
      <c r="U53" s="18">
        <f t="shared" si="67"/>
        <v>3.0651578815833247</v>
      </c>
      <c r="W53" t="str">
        <f>$A$15</f>
        <v>Process, plant and machine operatives</v>
      </c>
      <c r="X53" s="18">
        <f t="shared" si="47"/>
        <v>1.0650841779349607</v>
      </c>
      <c r="Y53" s="18">
        <f t="shared" si="48"/>
        <v>-13.728255825003533</v>
      </c>
      <c r="Z53" s="18">
        <f t="shared" si="49"/>
        <v>5.1562064913054151</v>
      </c>
      <c r="AA53" s="18">
        <f t="shared" si="50"/>
        <v>-5.5775894464571429E-2</v>
      </c>
      <c r="AB53" s="18">
        <f t="shared" si="57"/>
        <v>1.6521972962222131</v>
      </c>
      <c r="AD53" s="18">
        <f t="shared" ref="AD53:AF53" si="68">IF($F$6-$D$6 &lt;&gt; 0,(EXP(LN(1+(AD33/100))/($F$6-$D$6))-1)*100,0)</f>
        <v>1.6521972962222131</v>
      </c>
      <c r="AE53" s="18">
        <f t="shared" si="68"/>
        <v>3.3878538362074773</v>
      </c>
      <c r="AF53" s="18">
        <f t="shared" si="68"/>
        <v>4.4700327429921582</v>
      </c>
    </row>
    <row r="54" spans="1:32" x14ac:dyDescent="0.2">
      <c r="A54" t="str">
        <f>$A$16</f>
        <v>Elementary occupations</v>
      </c>
      <c r="B54" s="18">
        <f t="shared" si="42"/>
        <v>-0.87889641493258397</v>
      </c>
      <c r="C54" s="18">
        <f t="shared" si="42"/>
        <v>-12.20396751291214</v>
      </c>
      <c r="D54" s="18">
        <f t="shared" si="42"/>
        <v>0.47049978889648347</v>
      </c>
      <c r="E54" s="18">
        <f t="shared" si="42"/>
        <v>-5.6707494093133359E-2</v>
      </c>
      <c r="F54" s="18">
        <f t="shared" si="54"/>
        <v>0.11872016349436798</v>
      </c>
      <c r="H54" s="18">
        <f t="shared" si="51"/>
        <v>0.11872016349436798</v>
      </c>
      <c r="I54" s="18">
        <f t="shared" si="51"/>
        <v>2.623819412528694</v>
      </c>
      <c r="J54" s="18">
        <f t="shared" si="51"/>
        <v>2.7066531617902623</v>
      </c>
      <c r="L54" t="str">
        <f>$A$16</f>
        <v>Elementary occupations</v>
      </c>
      <c r="M54" s="18">
        <f t="shared" si="43"/>
        <v>-1.1576766945713302</v>
      </c>
      <c r="N54" s="18">
        <f t="shared" si="44"/>
        <v>-11.810172109773564</v>
      </c>
      <c r="O54" s="18">
        <f t="shared" si="45"/>
        <v>0.76470522208145209</v>
      </c>
      <c r="P54" s="18">
        <f t="shared" si="46"/>
        <v>-0.23753166509689061</v>
      </c>
      <c r="Q54" s="18">
        <f t="shared" si="55"/>
        <v>9.5434754861778437E-2</v>
      </c>
      <c r="S54" s="18">
        <f t="shared" ref="S54:U54" si="69">IF($F$6-$D$6 &lt;&gt; 0,(EXP(LN(1+(S34/100))/($F$6-$D$6))-1)*100,0)</f>
        <v>9.5434754861778437E-2</v>
      </c>
      <c r="T54" s="18">
        <f t="shared" si="69"/>
        <v>2.2544172549661123</v>
      </c>
      <c r="U54" s="18">
        <f t="shared" si="69"/>
        <v>2.3243981201281017</v>
      </c>
      <c r="W54" t="str">
        <f>$A$16</f>
        <v>Elementary occupations</v>
      </c>
      <c r="X54" s="18">
        <f t="shared" si="47"/>
        <v>-0.52210758611663799</v>
      </c>
      <c r="Y54" s="18">
        <f t="shared" si="48"/>
        <v>-12.699945173290661</v>
      </c>
      <c r="Z54" s="18">
        <f t="shared" si="49"/>
        <v>9.1124201113146341E-2</v>
      </c>
      <c r="AA54" s="18">
        <f t="shared" si="50"/>
        <v>0.17680624052782701</v>
      </c>
      <c r="AB54" s="18">
        <f t="shared" si="57"/>
        <v>0.14823741412408609</v>
      </c>
      <c r="AD54" s="18">
        <f t="shared" ref="AD54:AF54" si="70">IF($F$6-$D$6 &lt;&gt; 0,(EXP(LN(1+(AD34/100))/($F$6-$D$6))-1)*100,0)</f>
        <v>0.14823741412408609</v>
      </c>
      <c r="AE54" s="18">
        <f t="shared" si="70"/>
        <v>3.0684170438741276</v>
      </c>
      <c r="AF54" s="18">
        <f t="shared" si="70"/>
        <v>3.1658788503741819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1.2991256653085648</v>
      </c>
      <c r="C56" s="26">
        <f>IF(D$6-C$6 &lt;&gt; 0,(EXP(LN(D18/C18)/(D$6-C$6))-1)*100,0)</f>
        <v>-2.2277541107262211</v>
      </c>
      <c r="D56" s="26">
        <f>IF(E$6-D$6 &lt;&gt; 0,(EXP(LN(E18/D18)/(E$6-D$6))-1)*100,0)</f>
        <v>0.74065771528060154</v>
      </c>
      <c r="E56" s="26">
        <f>IF(F$6-E$6 &lt;&gt; 0,(EXP(LN(F18/E18)/(F$6-E$6))-1)*100,0)</f>
        <v>0.52806739742288222</v>
      </c>
      <c r="F56" s="26">
        <f t="shared" si="54"/>
        <v>0.5988809428255637</v>
      </c>
      <c r="H56" s="26">
        <f t="shared" si="51"/>
        <v>0.5988809428255637</v>
      </c>
      <c r="I56" s="26">
        <f t="shared" ref="I56" si="71">IF($F$6-$D$6 &lt;&gt; 0,(EXP(LN(1+(I36/100))/($F$6-$D$6))-1)*100,0)</f>
        <v>2.7438289330549814</v>
      </c>
      <c r="J56" s="26">
        <f t="shared" ref="J56" si="72">IF($F$6-$D$6 &lt;&gt; 0,(EXP(LN(1+(J36/100))/($F$6-$D$6))-1)*100,0)</f>
        <v>3.1594686851470266</v>
      </c>
      <c r="L56" s="24" t="str">
        <f>$A$18</f>
        <v>All occupations</v>
      </c>
      <c r="M56" s="26">
        <f>IF(N$6-M$6 &lt;&gt; 0,(EXP(LN(N18/M18)/(N$6-M$6))-1)*100,0)</f>
        <v>1.4955564268070098</v>
      </c>
      <c r="N56" s="26">
        <f>IF(O$6-N$6 &lt;&gt; 0,(EXP(LN(O18/N18)/(O$6-N$6))-1)*100,0)</f>
        <v>-3.4835268302690237</v>
      </c>
      <c r="O56" s="26">
        <f>IF(P$6-O$6 &lt;&gt; 0,(EXP(LN(P18/O18)/(P$6-O$6))-1)*100,0)</f>
        <v>0.55791453031726057</v>
      </c>
      <c r="P56" s="26">
        <f>IF(Q$6-P$6 &lt;&gt; 0,(EXP(LN(Q18/P18)/(Q$6-P$6))-1)*100,0)</f>
        <v>0.38291878736220752</v>
      </c>
      <c r="Q56" s="26">
        <f t="shared" ref="Q56" si="73">IF(Q$6-O$6 &lt;&gt; 0,(EXP(LN(Q18/O18)/(Q$6-O$6))-1)*100,0)</f>
        <v>0.44121683814382084</v>
      </c>
      <c r="S56" s="26">
        <f t="shared" ref="S56:U56" si="74">IF($F$6-$D$6 &lt;&gt; 0,(EXP(LN(1+(S36/100))/($F$6-$D$6))-1)*100,0)</f>
        <v>0.44121683814382084</v>
      </c>
      <c r="T56" s="26">
        <f t="shared" si="74"/>
        <v>2.3484809688648411</v>
      </c>
      <c r="U56" s="26">
        <f t="shared" si="74"/>
        <v>2.6701398895685013</v>
      </c>
      <c r="W56" s="24" t="str">
        <f>$A$18</f>
        <v>All occupations</v>
      </c>
      <c r="X56" s="26">
        <f>IF(Y$6-X$6 &lt;&gt; 0,(EXP(LN(Y18/X18)/(Y$6-X$6))-1)*100,0)</f>
        <v>1.0708330609237482</v>
      </c>
      <c r="Y56" s="26">
        <f>IF(Z$6-Y$6 &lt;&gt; 0,(EXP(LN(Z18/Y18)/(Z$6-Y$6))-1)*100,0)</f>
        <v>-0.75290799628807692</v>
      </c>
      <c r="Z56" s="26">
        <f>IF(AA$6-Z$6 &lt;&gt; 0,(EXP(LN(AA18/Z18)/(AA$6-Z$6))-1)*100,0)</f>
        <v>0.947766819993201</v>
      </c>
      <c r="AA56" s="26">
        <f>IF(AB$6-AA$6 &lt;&gt; 0,(EXP(LN(AB18/AA18)/(AB$6-AA$6))-1)*100,0)</f>
        <v>0.68846194542702133</v>
      </c>
      <c r="AB56" s="26">
        <f t="shared" ref="AB56" si="75">IF(AB$6-Z$6 &lt;&gt; 0,(EXP(LN(AB18/Z18)/(AB$6-Z$6))-1)*100,0)</f>
        <v>0.77482281040621714</v>
      </c>
      <c r="AD56" s="26">
        <f t="shared" ref="AD56:AF56" si="76">IF($F$6-$D$6 &lt;&gt; 0,(EXP(LN(1+(AD36/100))/($F$6-$D$6))-1)*100,0)</f>
        <v>0.77482281040621714</v>
      </c>
      <c r="AE56" s="26">
        <f t="shared" si="76"/>
        <v>3.1707647914109627</v>
      </c>
      <c r="AF56" s="26">
        <f t="shared" si="76"/>
        <v>3.6812819393334584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6.1148325682117246</v>
      </c>
      <c r="C64" s="27">
        <f t="shared" si="77"/>
        <v>1.2706186902319843</v>
      </c>
      <c r="D64" s="27">
        <f t="shared" si="77"/>
        <v>2.0224914915162628</v>
      </c>
      <c r="E64" s="27">
        <f t="shared" si="77"/>
        <v>7.618299326401484</v>
      </c>
      <c r="F64" s="27">
        <f>F8-D8</f>
        <v>9.6407908179177468</v>
      </c>
      <c r="L64" t="str">
        <f>$A$8</f>
        <v>Managers, directors and senior officials</v>
      </c>
      <c r="M64" s="27">
        <f t="shared" ref="M64:M72" si="78">N8-M8</f>
        <v>3.1079587663564183</v>
      </c>
      <c r="N64" s="27">
        <f t="shared" ref="N64:N72" si="79">O8-N8</f>
        <v>0.27183259894101042</v>
      </c>
      <c r="O64" s="27">
        <f t="shared" ref="O64:O72" si="80">P8-O8</f>
        <v>0.42326303708198765</v>
      </c>
      <c r="P64" s="27">
        <f t="shared" ref="P64:P72" si="81">Q8-P8</f>
        <v>3.2998334684799175</v>
      </c>
      <c r="Q64" s="27">
        <f>Q8-O8</f>
        <v>3.7230965055619052</v>
      </c>
      <c r="W64" t="str">
        <f>$A$8</f>
        <v>Managers, directors and senior officials</v>
      </c>
      <c r="X64" s="27">
        <f t="shared" ref="X64:X72" si="82">Y8-X8</f>
        <v>3.0068738018553134</v>
      </c>
      <c r="Y64" s="27">
        <f t="shared" ref="Y64:Y72" si="83">Z8-Y8</f>
        <v>0.99878609129097384</v>
      </c>
      <c r="Z64" s="27">
        <f t="shared" ref="Z64:Z72" si="84">AA8-Z8</f>
        <v>1.5992284544342823</v>
      </c>
      <c r="AA64" s="27">
        <f t="shared" ref="AA64:AA72" si="85">AB8-AA8</f>
        <v>4.318465857921538</v>
      </c>
      <c r="AB64" s="27">
        <f>AB8-Z8</f>
        <v>5.9176943123558203</v>
      </c>
    </row>
    <row r="65" spans="1:31" x14ac:dyDescent="0.2">
      <c r="A65" t="str">
        <f>$A$9</f>
        <v>Professional occupations</v>
      </c>
      <c r="B65" s="27">
        <f t="shared" si="77"/>
        <v>11.218269892030747</v>
      </c>
      <c r="C65" s="27">
        <f t="shared" si="77"/>
        <v>5.4321648163517295</v>
      </c>
      <c r="D65" s="27">
        <f t="shared" si="77"/>
        <v>11.423459185209452</v>
      </c>
      <c r="E65" s="27">
        <f t="shared" si="77"/>
        <v>16.47243113618967</v>
      </c>
      <c r="F65" s="27">
        <f t="shared" ref="F65:F72" si="86">F9-D9</f>
        <v>27.895890321399122</v>
      </c>
      <c r="L65" t="str">
        <f>$A$9</f>
        <v>Professional occupations</v>
      </c>
      <c r="M65" s="27">
        <f t="shared" si="78"/>
        <v>6.5712304759320332</v>
      </c>
      <c r="N65" s="27">
        <f t="shared" si="79"/>
        <v>1.5719195426571986</v>
      </c>
      <c r="O65" s="27">
        <f t="shared" si="80"/>
        <v>4.8606659873684777</v>
      </c>
      <c r="P65" s="27">
        <f t="shared" si="81"/>
        <v>5.5794925850889854</v>
      </c>
      <c r="Q65" s="27">
        <f t="shared" ref="Q65:Q72" si="87">Q9-O9</f>
        <v>10.440158572457463</v>
      </c>
      <c r="W65" t="str">
        <f>$A$9</f>
        <v>Professional occupations</v>
      </c>
      <c r="X65" s="27">
        <f t="shared" si="82"/>
        <v>4.6470394160987141</v>
      </c>
      <c r="Y65" s="27">
        <f t="shared" si="83"/>
        <v>3.8602452736946162</v>
      </c>
      <c r="Z65" s="27">
        <f t="shared" si="84"/>
        <v>6.5627931978407759</v>
      </c>
      <c r="AA65" s="27">
        <f t="shared" si="85"/>
        <v>10.892938551100755</v>
      </c>
      <c r="AB65" s="27">
        <f t="shared" ref="AB65:AB72" si="88">AB9-Z9</f>
        <v>17.455731748941531</v>
      </c>
    </row>
    <row r="66" spans="1:31" x14ac:dyDescent="0.2">
      <c r="A66" t="str">
        <f>$A$10</f>
        <v>Associate professional occupations</v>
      </c>
      <c r="B66" s="27">
        <f t="shared" si="77"/>
        <v>6.8241390372241284</v>
      </c>
      <c r="C66" s="27">
        <f t="shared" si="77"/>
        <v>1.6455196788743791</v>
      </c>
      <c r="D66" s="27">
        <f t="shared" si="77"/>
        <v>-1.5991696850539228</v>
      </c>
      <c r="E66" s="27">
        <f t="shared" si="77"/>
        <v>5.719313943699575</v>
      </c>
      <c r="F66" s="27">
        <f t="shared" si="86"/>
        <v>4.1201442586456523</v>
      </c>
      <c r="L66" t="str">
        <f>$A$10</f>
        <v>Associate professional occupations</v>
      </c>
      <c r="M66" s="27">
        <f t="shared" si="78"/>
        <v>3.7641620107115941</v>
      </c>
      <c r="N66" s="27">
        <f t="shared" si="79"/>
        <v>0.19609204610550535</v>
      </c>
      <c r="O66" s="27">
        <f t="shared" si="80"/>
        <v>-2.7877525636743741</v>
      </c>
      <c r="P66" s="27">
        <f t="shared" si="81"/>
        <v>0.79406114140508066</v>
      </c>
      <c r="Q66" s="27">
        <f t="shared" si="87"/>
        <v>-1.9936914222692934</v>
      </c>
      <c r="W66" t="str">
        <f>$A$10</f>
        <v>Associate professional occupations</v>
      </c>
      <c r="X66" s="27">
        <f t="shared" si="82"/>
        <v>3.059977026512513</v>
      </c>
      <c r="Y66" s="27">
        <f t="shared" si="83"/>
        <v>1.449427632768888</v>
      </c>
      <c r="Z66" s="27">
        <f t="shared" si="84"/>
        <v>1.1885828786204868</v>
      </c>
      <c r="AA66" s="27">
        <f t="shared" si="85"/>
        <v>4.9252528022944659</v>
      </c>
      <c r="AB66" s="27">
        <f t="shared" si="88"/>
        <v>6.1138356809149528</v>
      </c>
    </row>
    <row r="67" spans="1:31" x14ac:dyDescent="0.2">
      <c r="A67" t="str">
        <f>$A$11</f>
        <v>Administrative and secretarial occupations</v>
      </c>
      <c r="B67" s="27">
        <f t="shared" si="77"/>
        <v>0.54456006304442894</v>
      </c>
      <c r="C67" s="27">
        <f t="shared" si="77"/>
        <v>2.1441243776770165</v>
      </c>
      <c r="D67" s="27">
        <f t="shared" si="77"/>
        <v>-2.4433757415775545</v>
      </c>
      <c r="E67" s="27">
        <f t="shared" si="77"/>
        <v>-3.8857705470811226</v>
      </c>
      <c r="F67" s="27">
        <f t="shared" si="86"/>
        <v>-6.3291462886586771</v>
      </c>
      <c r="L67" t="str">
        <f>$A$11</f>
        <v>Administrative and secretarial occupations</v>
      </c>
      <c r="M67" s="27">
        <f t="shared" si="78"/>
        <v>-3.8552149702447025E-2</v>
      </c>
      <c r="N67" s="27">
        <f t="shared" si="79"/>
        <v>3.5587637112537465</v>
      </c>
      <c r="O67" s="27">
        <f t="shared" si="80"/>
        <v>-6.7658771590394906E-2</v>
      </c>
      <c r="P67" s="27">
        <f t="shared" si="81"/>
        <v>3.1309122251665329</v>
      </c>
      <c r="Q67" s="27">
        <f t="shared" si="87"/>
        <v>3.063253453576138</v>
      </c>
      <c r="W67" t="str">
        <f>$A$11</f>
        <v>Administrative and secretarial occupations</v>
      </c>
      <c r="X67" s="27">
        <f t="shared" si="82"/>
        <v>0.58311221274685465</v>
      </c>
      <c r="Y67" s="27">
        <f t="shared" si="83"/>
        <v>-1.4146393335766305</v>
      </c>
      <c r="Z67" s="27">
        <f t="shared" si="84"/>
        <v>-2.3757169699872165</v>
      </c>
      <c r="AA67" s="27">
        <f t="shared" si="85"/>
        <v>-7.0166827722475276</v>
      </c>
      <c r="AB67" s="27">
        <f t="shared" si="88"/>
        <v>-9.3923997422347441</v>
      </c>
    </row>
    <row r="68" spans="1:31" x14ac:dyDescent="0.2">
      <c r="A68" t="str">
        <f>$A$12</f>
        <v>Skilled trades occupations</v>
      </c>
      <c r="B68" s="27">
        <f t="shared" si="77"/>
        <v>1.9418003334396019</v>
      </c>
      <c r="C68" s="27">
        <f t="shared" si="77"/>
        <v>-6.5032836591021663</v>
      </c>
      <c r="D68" s="27">
        <f t="shared" si="77"/>
        <v>-0.1276503312721573</v>
      </c>
      <c r="E68" s="27">
        <f t="shared" si="77"/>
        <v>-2.0358489027812823</v>
      </c>
      <c r="F68" s="27">
        <f t="shared" si="86"/>
        <v>-2.1634992340534396</v>
      </c>
      <c r="L68" t="str">
        <f>$A$12</f>
        <v>Skilled trades occupations</v>
      </c>
      <c r="M68" s="27">
        <f t="shared" si="78"/>
        <v>2.6489305905753753</v>
      </c>
      <c r="N68" s="27">
        <f t="shared" si="79"/>
        <v>-6.8725049278346759</v>
      </c>
      <c r="O68" s="27">
        <f t="shared" si="80"/>
        <v>-0.75859600158252505</v>
      </c>
      <c r="P68" s="27">
        <f t="shared" si="81"/>
        <v>-2.8090644314470978</v>
      </c>
      <c r="Q68" s="27">
        <f t="shared" si="87"/>
        <v>-3.5676604330296229</v>
      </c>
      <c r="W68" t="str">
        <f>$A$12</f>
        <v>Skilled trades occupations</v>
      </c>
      <c r="X68" s="27">
        <f t="shared" si="82"/>
        <v>-0.7071302571357494</v>
      </c>
      <c r="Y68" s="27">
        <f t="shared" si="83"/>
        <v>0.36922126873249628</v>
      </c>
      <c r="Z68" s="27">
        <f t="shared" si="84"/>
        <v>0.63094567031038551</v>
      </c>
      <c r="AA68" s="27">
        <f t="shared" si="85"/>
        <v>0.77321552866581644</v>
      </c>
      <c r="AB68" s="27">
        <f t="shared" si="88"/>
        <v>1.404161198976202</v>
      </c>
    </row>
    <row r="69" spans="1:31" x14ac:dyDescent="0.2">
      <c r="A69" t="str">
        <f>$A$13</f>
        <v>Caring, leisure and other service occupations</v>
      </c>
      <c r="B69" s="27">
        <f t="shared" si="77"/>
        <v>-1.4993795759361888</v>
      </c>
      <c r="C69" s="27">
        <f t="shared" si="77"/>
        <v>-1.6315056606017109</v>
      </c>
      <c r="D69" s="27">
        <f t="shared" si="77"/>
        <v>4.931774617030861</v>
      </c>
      <c r="E69" s="27">
        <f t="shared" si="77"/>
        <v>6.5041565260862342</v>
      </c>
      <c r="F69" s="27">
        <f t="shared" si="86"/>
        <v>11.435931143117095</v>
      </c>
      <c r="L69" t="str">
        <f>$A$13</f>
        <v>Caring, leisure and other service occupations</v>
      </c>
      <c r="M69" s="27">
        <f t="shared" si="78"/>
        <v>3.6578695891781976E-2</v>
      </c>
      <c r="N69" s="27">
        <f t="shared" si="79"/>
        <v>-0.52099112111750934</v>
      </c>
      <c r="O69" s="27">
        <f t="shared" si="80"/>
        <v>1.3504712221037316</v>
      </c>
      <c r="P69" s="27">
        <f t="shared" si="81"/>
        <v>1.6809037991078668</v>
      </c>
      <c r="Q69" s="27">
        <f t="shared" si="87"/>
        <v>3.0313750212115984</v>
      </c>
      <c r="W69" t="str">
        <f>$A$13</f>
        <v>Caring, leisure and other service occupations</v>
      </c>
      <c r="X69" s="27">
        <f t="shared" si="82"/>
        <v>-1.5359582718279583</v>
      </c>
      <c r="Y69" s="27">
        <f t="shared" si="83"/>
        <v>-1.1105145394843277</v>
      </c>
      <c r="Z69" s="27">
        <f t="shared" si="84"/>
        <v>3.5813033949272537</v>
      </c>
      <c r="AA69" s="27">
        <f t="shared" si="85"/>
        <v>4.8232527269783674</v>
      </c>
      <c r="AB69" s="27">
        <f t="shared" si="88"/>
        <v>8.4045561219056211</v>
      </c>
    </row>
    <row r="70" spans="1:31" x14ac:dyDescent="0.2">
      <c r="A70" t="str">
        <f>$A$14</f>
        <v>Sales and customer service occupations</v>
      </c>
      <c r="B70" s="27">
        <f t="shared" si="77"/>
        <v>2.4151205434643259</v>
      </c>
      <c r="C70" s="27">
        <f t="shared" si="77"/>
        <v>-2.3682245177537595</v>
      </c>
      <c r="D70" s="27">
        <f t="shared" si="77"/>
        <v>1.4079698874774564</v>
      </c>
      <c r="E70" s="27">
        <f t="shared" si="77"/>
        <v>1.0754531689703271</v>
      </c>
      <c r="F70" s="27">
        <f t="shared" si="86"/>
        <v>2.4834230564477835</v>
      </c>
      <c r="L70" t="str">
        <f>$A$14</f>
        <v>Sales and customer service occupations</v>
      </c>
      <c r="M70" s="27">
        <f t="shared" si="78"/>
        <v>0.28535603271818388</v>
      </c>
      <c r="N70" s="27">
        <f t="shared" si="79"/>
        <v>-0.46699366093635319</v>
      </c>
      <c r="O70" s="27">
        <f t="shared" si="80"/>
        <v>1.389275882782659</v>
      </c>
      <c r="P70" s="27">
        <f t="shared" si="81"/>
        <v>1.1547664552527479</v>
      </c>
      <c r="Q70" s="27">
        <f t="shared" si="87"/>
        <v>2.5440423380354069</v>
      </c>
      <c r="W70" t="str">
        <f>$A$14</f>
        <v>Sales and customer service occupations</v>
      </c>
      <c r="X70" s="27">
        <f t="shared" si="82"/>
        <v>2.1297645107461136</v>
      </c>
      <c r="Y70" s="27">
        <f t="shared" si="83"/>
        <v>-1.9012308568173992</v>
      </c>
      <c r="Z70" s="27">
        <f t="shared" si="84"/>
        <v>1.8694004694772559E-2</v>
      </c>
      <c r="AA70" s="27">
        <f t="shared" si="85"/>
        <v>-7.9313286282371109E-2</v>
      </c>
      <c r="AB70" s="27">
        <f t="shared" si="88"/>
        <v>-6.061928158759855E-2</v>
      </c>
    </row>
    <row r="71" spans="1:31" x14ac:dyDescent="0.2">
      <c r="A71" t="str">
        <f>$A$15</f>
        <v>Process, plant and machine operatives</v>
      </c>
      <c r="B71" s="27">
        <f t="shared" si="77"/>
        <v>2.9698229997275547</v>
      </c>
      <c r="C71" s="27">
        <f t="shared" si="77"/>
        <v>-4.6383576562927047</v>
      </c>
      <c r="D71" s="27">
        <f t="shared" si="77"/>
        <v>3.6524207530758446</v>
      </c>
      <c r="E71" s="27">
        <f t="shared" si="77"/>
        <v>-0.37526642596278492</v>
      </c>
      <c r="F71" s="27">
        <f t="shared" si="86"/>
        <v>3.2771543271130597</v>
      </c>
      <c r="L71" t="str">
        <f>$A$15</f>
        <v>Process, plant and machine operatives</v>
      </c>
      <c r="M71" s="27">
        <f t="shared" si="78"/>
        <v>2.7944227658606593</v>
      </c>
      <c r="N71" s="27">
        <f t="shared" si="79"/>
        <v>-4.0580290271032453</v>
      </c>
      <c r="O71" s="27">
        <f t="shared" si="80"/>
        <v>2.6101164638691046</v>
      </c>
      <c r="P71" s="27">
        <f t="shared" si="81"/>
        <v>-0.34917736074856265</v>
      </c>
      <c r="Q71" s="27">
        <f t="shared" si="87"/>
        <v>2.2609391031205419</v>
      </c>
      <c r="W71" t="str">
        <f>$A$15</f>
        <v>Process, plant and machine operatives</v>
      </c>
      <c r="X71" s="27">
        <f t="shared" si="82"/>
        <v>0.17540023386687231</v>
      </c>
      <c r="Y71" s="27">
        <f t="shared" si="83"/>
        <v>-0.58032862918950201</v>
      </c>
      <c r="Z71" s="27">
        <f t="shared" si="84"/>
        <v>1.0423042892067622</v>
      </c>
      <c r="AA71" s="27">
        <f t="shared" si="85"/>
        <v>-2.6089065214240925E-2</v>
      </c>
      <c r="AB71" s="27">
        <f t="shared" si="88"/>
        <v>1.0162152239925213</v>
      </c>
    </row>
    <row r="72" spans="1:31" x14ac:dyDescent="0.2">
      <c r="A72" t="str">
        <f>$A$16</f>
        <v>Elementary occupations</v>
      </c>
      <c r="B72" s="27">
        <f t="shared" si="77"/>
        <v>-2.31016586120613</v>
      </c>
      <c r="C72" s="27">
        <f t="shared" si="77"/>
        <v>-7.8440560693852106</v>
      </c>
      <c r="D72" s="27">
        <f t="shared" si="77"/>
        <v>1.3400798235941593</v>
      </c>
      <c r="E72" s="27">
        <f t="shared" si="77"/>
        <v>-0.32676822552269158</v>
      </c>
      <c r="F72" s="27">
        <f t="shared" si="86"/>
        <v>1.0133115980714678</v>
      </c>
      <c r="L72" t="str">
        <f>$A$16</f>
        <v>Elementary occupations</v>
      </c>
      <c r="M72" s="27">
        <f t="shared" si="78"/>
        <v>-1.708241350192182</v>
      </c>
      <c r="N72" s="27">
        <f t="shared" si="79"/>
        <v>-4.2313479034613515</v>
      </c>
      <c r="O72" s="27">
        <f t="shared" si="80"/>
        <v>1.2267247967884707</v>
      </c>
      <c r="P72" s="27">
        <f t="shared" si="81"/>
        <v>-0.77137787578389094</v>
      </c>
      <c r="Q72" s="27">
        <f t="shared" si="87"/>
        <v>0.45534692100457974</v>
      </c>
      <c r="W72" t="str">
        <f>$A$16</f>
        <v>Elementary occupations</v>
      </c>
      <c r="X72" s="27">
        <f t="shared" si="82"/>
        <v>-0.60192451101400835</v>
      </c>
      <c r="Y72" s="27">
        <f t="shared" si="83"/>
        <v>-3.6127081659238627</v>
      </c>
      <c r="Z72" s="27">
        <f t="shared" si="84"/>
        <v>0.11335502680569576</v>
      </c>
      <c r="AA72" s="27">
        <f t="shared" si="85"/>
        <v>0.44460965026131305</v>
      </c>
      <c r="AB72" s="27">
        <f t="shared" si="88"/>
        <v>0.55796467706700881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28.219000000000278</v>
      </c>
      <c r="C74" s="29">
        <f t="shared" ref="C74" si="89">D18-C18</f>
        <v>-12.493000000000507</v>
      </c>
      <c r="D74" s="29">
        <f>E18-D18</f>
        <v>20.608000000000402</v>
      </c>
      <c r="E74" s="29">
        <f>F18-E18</f>
        <v>30.765999999999394</v>
      </c>
      <c r="F74" s="29">
        <f>F18-D18</f>
        <v>51.373999999999796</v>
      </c>
      <c r="L74" s="24" t="str">
        <f>$A$18</f>
        <v>All occupations</v>
      </c>
      <c r="M74" s="29">
        <f>N18-M18</f>
        <v>17.461845838151362</v>
      </c>
      <c r="N74" s="29">
        <f t="shared" ref="N74" si="90">O18-N18</f>
        <v>-10.551258741495587</v>
      </c>
      <c r="O74" s="29">
        <f>P18-O18</f>
        <v>8.2465100531471194</v>
      </c>
      <c r="P74" s="29">
        <f>Q18-P18</f>
        <v>11.710350006521537</v>
      </c>
      <c r="Q74" s="29">
        <f>Q18-O18</f>
        <v>19.956860059668657</v>
      </c>
      <c r="W74" s="24" t="str">
        <f>$A$18</f>
        <v>All occupations</v>
      </c>
      <c r="X74" s="29">
        <f>Y18-X18</f>
        <v>10.757154161848604</v>
      </c>
      <c r="Y74" s="29">
        <f t="shared" ref="Y74" si="91">Z18-Y18</f>
        <v>-1.9417412585046918</v>
      </c>
      <c r="Z74" s="29">
        <f>AA18-Z18</f>
        <v>12.361489946853169</v>
      </c>
      <c r="AA74" s="29">
        <f>AB18-AA18</f>
        <v>19.055649993478141</v>
      </c>
      <c r="AB74" s="29">
        <f>AB18-Z18</f>
        <v>31.41713994033131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45.8409791256136</v>
      </c>
      <c r="C80" s="11">
        <f t="shared" si="92"/>
        <v>51.955811693825325</v>
      </c>
      <c r="D80" s="11">
        <f t="shared" si="92"/>
        <v>53.226430384057309</v>
      </c>
      <c r="E80" s="11">
        <f t="shared" si="92"/>
        <v>55.248921875573572</v>
      </c>
      <c r="F80" s="11">
        <f t="shared" si="92"/>
        <v>62.867221201975056</v>
      </c>
      <c r="H80" s="40">
        <f>IF(D$6-B$6 &lt;&gt; 0,(EXP(LN(D8/B8)/(D$6-B$6))-1)*100,0)</f>
        <v>3.0326075791122564</v>
      </c>
      <c r="I80" s="40">
        <f t="shared" ref="I80:I88" si="93">F46</f>
        <v>1.1159798955127087</v>
      </c>
      <c r="L80" t="str">
        <f t="shared" ref="L80:Q88" si="94">L8</f>
        <v>Managers, directors and senior officials</v>
      </c>
      <c r="M80" s="11">
        <f t="shared" si="94"/>
        <v>30.941946864107436</v>
      </c>
      <c r="N80" s="11">
        <f t="shared" si="94"/>
        <v>34.049905630463854</v>
      </c>
      <c r="O80" s="11">
        <f t="shared" si="94"/>
        <v>34.321738229404865</v>
      </c>
      <c r="P80" s="11">
        <f t="shared" si="94"/>
        <v>34.745001266486852</v>
      </c>
      <c r="Q80" s="11">
        <f t="shared" si="94"/>
        <v>38.04483473496677</v>
      </c>
      <c r="S80" s="40">
        <f t="shared" ref="S80:S88" si="95">IF(O$6-M$6 &lt;&gt; 0,(EXP(LN(O8/M8)/(O$6-M$6))-1)*100,0)</f>
        <v>2.0949657387863807</v>
      </c>
      <c r="T80" s="40">
        <f t="shared" ref="T80:T88" si="96">Q46</f>
        <v>0.68893836745673731</v>
      </c>
      <c r="W80" t="str">
        <f t="shared" ref="W80:AB88" si="97">W8</f>
        <v>Managers, directors and senior officials</v>
      </c>
      <c r="X80" s="11">
        <f t="shared" si="97"/>
        <v>14.899032261506186</v>
      </c>
      <c r="Y80" s="11">
        <f t="shared" si="97"/>
        <v>17.905906063361499</v>
      </c>
      <c r="Z80" s="11">
        <f t="shared" si="97"/>
        <v>18.904692154652473</v>
      </c>
      <c r="AA80" s="11">
        <f t="shared" si="97"/>
        <v>20.503920609086755</v>
      </c>
      <c r="AB80" s="11">
        <f t="shared" si="97"/>
        <v>24.822386467008293</v>
      </c>
      <c r="AD80" s="40">
        <f t="shared" ref="AD80:AD88" si="98">IF(Z$6-X$6 &lt;&gt; 0,(EXP(LN(Z8/X8)/(Z$6-X$6))-1)*100,0)</f>
        <v>4.877496001388204</v>
      </c>
      <c r="AE80" s="40">
        <f t="shared" ref="AE80:AE88" si="99">AB46</f>
        <v>1.832153522149893</v>
      </c>
    </row>
    <row r="81" spans="1:31" x14ac:dyDescent="0.2">
      <c r="A81" t="str">
        <f t="shared" si="92"/>
        <v>Professional occupations</v>
      </c>
      <c r="B81" s="11">
        <f t="shared" si="92"/>
        <v>97.121039993370687</v>
      </c>
      <c r="C81" s="11">
        <f t="shared" si="92"/>
        <v>108.33930988540143</v>
      </c>
      <c r="D81" s="11">
        <f t="shared" si="92"/>
        <v>113.77147470175316</v>
      </c>
      <c r="E81" s="11">
        <f t="shared" si="92"/>
        <v>125.19493388696262</v>
      </c>
      <c r="F81" s="11">
        <f t="shared" si="92"/>
        <v>141.66736502315229</v>
      </c>
      <c r="H81" s="40">
        <f t="shared" ref="H81:H88" si="100">IF(D$6-B$6 &lt;&gt; 0,(EXP(LN(D9/B9)/(D$6-B$6))-1)*100,0)</f>
        <v>3.2152841789416131</v>
      </c>
      <c r="I81" s="40">
        <f t="shared" si="93"/>
        <v>1.472671717788776</v>
      </c>
      <c r="L81" t="str">
        <f t="shared" si="94"/>
        <v>Professional occupations</v>
      </c>
      <c r="M81" s="11">
        <f t="shared" si="94"/>
        <v>52.751725752087985</v>
      </c>
      <c r="N81" s="11">
        <f t="shared" si="94"/>
        <v>59.322956228020018</v>
      </c>
      <c r="O81" s="11">
        <f t="shared" si="94"/>
        <v>60.894875770677217</v>
      </c>
      <c r="P81" s="11">
        <f t="shared" si="94"/>
        <v>65.755541758045695</v>
      </c>
      <c r="Q81" s="11">
        <f t="shared" si="94"/>
        <v>71.33503434313468</v>
      </c>
      <c r="S81" s="40">
        <f t="shared" si="95"/>
        <v>2.9126627829317631</v>
      </c>
      <c r="T81" s="40">
        <f t="shared" si="96"/>
        <v>1.0605075541513242</v>
      </c>
      <c r="W81" t="str">
        <f t="shared" si="97"/>
        <v>Professional occupations</v>
      </c>
      <c r="X81" s="11">
        <f t="shared" si="97"/>
        <v>44.369314241282716</v>
      </c>
      <c r="Y81" s="11">
        <f t="shared" si="97"/>
        <v>49.01635365738143</v>
      </c>
      <c r="Z81" s="11">
        <f t="shared" si="97"/>
        <v>52.876598931076046</v>
      </c>
      <c r="AA81" s="11">
        <f t="shared" si="97"/>
        <v>59.439392128916822</v>
      </c>
      <c r="AB81" s="11">
        <f t="shared" si="97"/>
        <v>70.332330680017577</v>
      </c>
      <c r="AD81" s="40">
        <f t="shared" si="98"/>
        <v>3.5705206241803511</v>
      </c>
      <c r="AE81" s="40">
        <f t="shared" si="99"/>
        <v>1.9200042445951526</v>
      </c>
    </row>
    <row r="82" spans="1:31" x14ac:dyDescent="0.2">
      <c r="A82" t="str">
        <f t="shared" si="92"/>
        <v>Associate professional occupations</v>
      </c>
      <c r="B82" s="11">
        <f t="shared" si="92"/>
        <v>57.793455688623965</v>
      </c>
      <c r="C82" s="11">
        <f t="shared" si="92"/>
        <v>64.617594725848093</v>
      </c>
      <c r="D82" s="11">
        <f t="shared" si="92"/>
        <v>66.263114404722472</v>
      </c>
      <c r="E82" s="11">
        <f t="shared" si="92"/>
        <v>64.66394471966855</v>
      </c>
      <c r="F82" s="11">
        <f t="shared" si="92"/>
        <v>70.383258663368125</v>
      </c>
      <c r="H82" s="40">
        <f t="shared" si="100"/>
        <v>2.772905850964702</v>
      </c>
      <c r="I82" s="40">
        <f t="shared" si="93"/>
        <v>0.40295658397184742</v>
      </c>
      <c r="L82" t="str">
        <f t="shared" si="94"/>
        <v>Associate professional occupations</v>
      </c>
      <c r="M82" s="11">
        <f t="shared" si="94"/>
        <v>32.295506488941605</v>
      </c>
      <c r="N82" s="11">
        <f t="shared" si="94"/>
        <v>36.059668499653199</v>
      </c>
      <c r="O82" s="11">
        <f t="shared" si="94"/>
        <v>36.255760545758704</v>
      </c>
      <c r="P82" s="11">
        <f t="shared" si="94"/>
        <v>33.46800798208433</v>
      </c>
      <c r="Q82" s="11">
        <f t="shared" si="94"/>
        <v>34.262069123489411</v>
      </c>
      <c r="S82" s="40">
        <f t="shared" si="95"/>
        <v>2.340370282694626</v>
      </c>
      <c r="T82" s="40">
        <f t="shared" si="96"/>
        <v>-0.37635264137499957</v>
      </c>
      <c r="W82" t="str">
        <f t="shared" si="97"/>
        <v>Associate professional occupations</v>
      </c>
      <c r="X82" s="11">
        <f t="shared" si="97"/>
        <v>25.497949199682367</v>
      </c>
      <c r="Y82" s="11">
        <f t="shared" si="97"/>
        <v>28.55792622619488</v>
      </c>
      <c r="Z82" s="11">
        <f t="shared" si="97"/>
        <v>30.007353858963768</v>
      </c>
      <c r="AA82" s="11">
        <f t="shared" si="97"/>
        <v>31.195936737584255</v>
      </c>
      <c r="AB82" s="11">
        <f t="shared" si="97"/>
        <v>36.121189539878721</v>
      </c>
      <c r="AD82" s="40">
        <f t="shared" si="98"/>
        <v>3.310506230581356</v>
      </c>
      <c r="AE82" s="40">
        <f t="shared" si="99"/>
        <v>1.243921002699655</v>
      </c>
    </row>
    <row r="83" spans="1:31" x14ac:dyDescent="0.2">
      <c r="A83" t="str">
        <f t="shared" si="92"/>
        <v>Administrative and secretarial occupations</v>
      </c>
      <c r="B83" s="11">
        <f t="shared" si="92"/>
        <v>70.29177030906807</v>
      </c>
      <c r="C83" s="11">
        <f t="shared" si="92"/>
        <v>70.836330372112499</v>
      </c>
      <c r="D83" s="11">
        <f t="shared" si="92"/>
        <v>72.980454749789516</v>
      </c>
      <c r="E83" s="11">
        <f t="shared" si="92"/>
        <v>70.537079008211961</v>
      </c>
      <c r="F83" s="11">
        <f t="shared" si="92"/>
        <v>66.651308461130839</v>
      </c>
      <c r="H83" s="40">
        <f t="shared" si="100"/>
        <v>0.75356381807651918</v>
      </c>
      <c r="I83" s="40">
        <f t="shared" si="93"/>
        <v>-0.60295478015410797</v>
      </c>
      <c r="L83" t="str">
        <f t="shared" si="94"/>
        <v>Administrative and secretarial occupations</v>
      </c>
      <c r="M83" s="11">
        <f t="shared" si="94"/>
        <v>21.904139279286241</v>
      </c>
      <c r="N83" s="11">
        <f t="shared" si="94"/>
        <v>21.865587129583794</v>
      </c>
      <c r="O83" s="11">
        <f t="shared" si="94"/>
        <v>25.42435084083754</v>
      </c>
      <c r="P83" s="11">
        <f t="shared" si="94"/>
        <v>25.356692069247146</v>
      </c>
      <c r="Q83" s="11">
        <f t="shared" si="94"/>
        <v>28.487604294413678</v>
      </c>
      <c r="S83" s="40">
        <f t="shared" si="95"/>
        <v>3.025501237591488</v>
      </c>
      <c r="T83" s="40">
        <f t="shared" si="96"/>
        <v>0.76129419586583591</v>
      </c>
      <c r="W83" t="str">
        <f t="shared" si="97"/>
        <v>Administrative and secretarial occupations</v>
      </c>
      <c r="X83" s="11">
        <f t="shared" si="97"/>
        <v>48.387631029781772</v>
      </c>
      <c r="Y83" s="11">
        <f t="shared" si="97"/>
        <v>48.970743242528627</v>
      </c>
      <c r="Z83" s="11">
        <f t="shared" si="97"/>
        <v>47.556103908951997</v>
      </c>
      <c r="AA83" s="11">
        <f t="shared" si="97"/>
        <v>45.18038693896478</v>
      </c>
      <c r="AB83" s="11">
        <f t="shared" si="97"/>
        <v>38.163704166717253</v>
      </c>
      <c r="AD83" s="40">
        <f t="shared" si="98"/>
        <v>-0.34608125057701278</v>
      </c>
      <c r="AE83" s="40">
        <f t="shared" si="99"/>
        <v>-1.4561293034142331</v>
      </c>
    </row>
    <row r="84" spans="1:31" x14ac:dyDescent="0.2">
      <c r="A84" t="str">
        <f t="shared" si="92"/>
        <v>Skilled trades occupations</v>
      </c>
      <c r="B84" s="11">
        <f t="shared" si="92"/>
        <v>52.212923573550846</v>
      </c>
      <c r="C84" s="11">
        <f t="shared" si="92"/>
        <v>54.154723906990448</v>
      </c>
      <c r="D84" s="11">
        <f t="shared" si="92"/>
        <v>47.651440247888281</v>
      </c>
      <c r="E84" s="11">
        <f t="shared" si="92"/>
        <v>47.523789916616124</v>
      </c>
      <c r="F84" s="11">
        <f t="shared" si="92"/>
        <v>45.487941013834842</v>
      </c>
      <c r="H84" s="40">
        <f t="shared" si="100"/>
        <v>-1.8117309378930413</v>
      </c>
      <c r="I84" s="40">
        <f t="shared" si="93"/>
        <v>-0.30929135266957175</v>
      </c>
      <c r="L84" t="str">
        <f t="shared" si="94"/>
        <v>Skilled trades occupations</v>
      </c>
      <c r="M84" s="11">
        <f t="shared" si="94"/>
        <v>46.042520662730531</v>
      </c>
      <c r="N84" s="11">
        <f t="shared" si="94"/>
        <v>48.691451253305907</v>
      </c>
      <c r="O84" s="11">
        <f t="shared" si="94"/>
        <v>41.818946325471231</v>
      </c>
      <c r="P84" s="11">
        <f t="shared" si="94"/>
        <v>41.060350323888706</v>
      </c>
      <c r="Q84" s="11">
        <f t="shared" si="94"/>
        <v>38.251285892441608</v>
      </c>
      <c r="S84" s="40">
        <f t="shared" si="95"/>
        <v>-1.9059198908188746</v>
      </c>
      <c r="T84" s="40">
        <f t="shared" si="96"/>
        <v>-0.59271858736221761</v>
      </c>
      <c r="W84" t="str">
        <f t="shared" si="97"/>
        <v>Skilled trades occupations</v>
      </c>
      <c r="X84" s="11">
        <f t="shared" si="97"/>
        <v>6.1704029108202834</v>
      </c>
      <c r="Y84" s="11">
        <f t="shared" si="97"/>
        <v>5.463272653684534</v>
      </c>
      <c r="Z84" s="11">
        <f t="shared" si="97"/>
        <v>5.8324939224170302</v>
      </c>
      <c r="AA84" s="11">
        <f t="shared" si="97"/>
        <v>6.4634395927274158</v>
      </c>
      <c r="AB84" s="11">
        <f t="shared" si="97"/>
        <v>7.2366551213932322</v>
      </c>
      <c r="AD84" s="40">
        <f t="shared" si="98"/>
        <v>-1.1200690793360946</v>
      </c>
      <c r="AE84" s="40">
        <f t="shared" si="99"/>
        <v>1.4484864630941008</v>
      </c>
    </row>
    <row r="85" spans="1:31" x14ac:dyDescent="0.2">
      <c r="A85" t="str">
        <f t="shared" si="92"/>
        <v>Caring, leisure and other service occupations</v>
      </c>
      <c r="B85" s="11">
        <f t="shared" si="92"/>
        <v>50.711528126728574</v>
      </c>
      <c r="C85" s="11">
        <f t="shared" si="92"/>
        <v>49.212148550792385</v>
      </c>
      <c r="D85" s="11">
        <f t="shared" si="92"/>
        <v>47.580642890190674</v>
      </c>
      <c r="E85" s="11">
        <f t="shared" si="92"/>
        <v>52.512417507221535</v>
      </c>
      <c r="F85" s="11">
        <f t="shared" si="92"/>
        <v>59.016574033307769</v>
      </c>
      <c r="H85" s="40">
        <f t="shared" si="100"/>
        <v>-1.2664570221288418</v>
      </c>
      <c r="I85" s="40">
        <f t="shared" si="93"/>
        <v>1.4463079598770134</v>
      </c>
      <c r="L85" t="str">
        <f t="shared" si="94"/>
        <v>Caring, leisure and other service occupations</v>
      </c>
      <c r="M85" s="11">
        <f t="shared" si="94"/>
        <v>9.7579111621347661</v>
      </c>
      <c r="N85" s="11">
        <f t="shared" si="94"/>
        <v>9.794489858026548</v>
      </c>
      <c r="O85" s="11">
        <f t="shared" si="94"/>
        <v>9.2734987369090387</v>
      </c>
      <c r="P85" s="11">
        <f t="shared" si="94"/>
        <v>10.62396995901277</v>
      </c>
      <c r="Q85" s="11">
        <f t="shared" si="94"/>
        <v>12.304873758120637</v>
      </c>
      <c r="S85" s="40">
        <f t="shared" si="95"/>
        <v>-1.0131848098981489</v>
      </c>
      <c r="T85" s="40">
        <f t="shared" si="96"/>
        <v>1.9034536305109873</v>
      </c>
      <c r="W85" t="str">
        <f t="shared" si="97"/>
        <v>Caring, leisure and other service occupations</v>
      </c>
      <c r="X85" s="11">
        <f t="shared" si="97"/>
        <v>40.953616964593785</v>
      </c>
      <c r="Y85" s="11">
        <f t="shared" si="97"/>
        <v>39.417658692765826</v>
      </c>
      <c r="Z85" s="11">
        <f t="shared" si="97"/>
        <v>38.307144153281499</v>
      </c>
      <c r="AA85" s="11">
        <f t="shared" si="97"/>
        <v>41.888447548208752</v>
      </c>
      <c r="AB85" s="11">
        <f t="shared" si="97"/>
        <v>46.71170027518712</v>
      </c>
      <c r="AD85" s="40">
        <f>IF(Z$6-X$6 &lt;&gt; 0,(EXP(LN(Z13/X13)/(Z$6-X$6))-1)*100,0)</f>
        <v>-1.3271885942794159</v>
      </c>
      <c r="AE85" s="40">
        <f t="shared" si="99"/>
        <v>1.3311706535272583</v>
      </c>
    </row>
    <row r="86" spans="1:31" x14ac:dyDescent="0.2">
      <c r="A86" t="str">
        <f t="shared" si="92"/>
        <v>Sales and customer service occupations</v>
      </c>
      <c r="B86" s="11">
        <f t="shared" si="92"/>
        <v>55.264846269435218</v>
      </c>
      <c r="C86" s="11">
        <f t="shared" si="92"/>
        <v>57.679966812899544</v>
      </c>
      <c r="D86" s="11">
        <f t="shared" si="92"/>
        <v>55.311742295145784</v>
      </c>
      <c r="E86" s="11">
        <f t="shared" si="92"/>
        <v>56.71971218262324</v>
      </c>
      <c r="F86" s="11">
        <f t="shared" si="92"/>
        <v>57.795165351593567</v>
      </c>
      <c r="H86" s="40">
        <f t="shared" si="100"/>
        <v>1.6965618896103152E-2</v>
      </c>
      <c r="I86" s="40">
        <f t="shared" si="93"/>
        <v>0.29322843391741404</v>
      </c>
      <c r="L86" t="str">
        <f t="shared" si="94"/>
        <v>Sales and customer service occupations</v>
      </c>
      <c r="M86" s="11">
        <f t="shared" si="94"/>
        <v>21.501496087323776</v>
      </c>
      <c r="N86" s="11">
        <f t="shared" si="94"/>
        <v>21.78685212004196</v>
      </c>
      <c r="O86" s="11">
        <f t="shared" si="94"/>
        <v>21.319858459105607</v>
      </c>
      <c r="P86" s="11">
        <f t="shared" si="94"/>
        <v>22.709134341888266</v>
      </c>
      <c r="Q86" s="11">
        <f t="shared" si="94"/>
        <v>23.863900797141014</v>
      </c>
      <c r="S86" s="40">
        <f t="shared" si="95"/>
        <v>-0.16952729532355715</v>
      </c>
      <c r="T86" s="40">
        <f t="shared" si="96"/>
        <v>0.75435052740626674</v>
      </c>
      <c r="W86" t="str">
        <f t="shared" si="97"/>
        <v>Sales and customer service occupations</v>
      </c>
      <c r="X86" s="11">
        <f t="shared" si="97"/>
        <v>33.763350182111452</v>
      </c>
      <c r="Y86" s="11">
        <f t="shared" si="97"/>
        <v>35.893114692857566</v>
      </c>
      <c r="Z86" s="11">
        <f t="shared" si="97"/>
        <v>33.991883836040166</v>
      </c>
      <c r="AA86" s="11">
        <f t="shared" si="97"/>
        <v>34.010577840734939</v>
      </c>
      <c r="AB86" s="11">
        <f t="shared" si="97"/>
        <v>33.931264554452568</v>
      </c>
      <c r="AD86" s="40">
        <f t="shared" si="98"/>
        <v>0.13500876206655743</v>
      </c>
      <c r="AE86" s="40">
        <f t="shared" si="99"/>
        <v>-1.1898877390870144E-2</v>
      </c>
    </row>
    <row r="87" spans="1:31" x14ac:dyDescent="0.2">
      <c r="A87" t="str">
        <f t="shared" si="92"/>
        <v>Process, plant and machine operatives</v>
      </c>
      <c r="B87" s="11">
        <f t="shared" si="92"/>
        <v>36.748651996817458</v>
      </c>
      <c r="C87" s="11">
        <f t="shared" si="92"/>
        <v>39.718474996545012</v>
      </c>
      <c r="D87" s="11">
        <f t="shared" si="92"/>
        <v>35.080117340252308</v>
      </c>
      <c r="E87" s="11">
        <f t="shared" si="92"/>
        <v>38.732538093328152</v>
      </c>
      <c r="F87" s="11">
        <f t="shared" si="92"/>
        <v>38.357271667365367</v>
      </c>
      <c r="H87" s="40">
        <f t="shared" si="100"/>
        <v>-0.92503562018995122</v>
      </c>
      <c r="I87" s="40">
        <f t="shared" si="93"/>
        <v>0.59717341762355325</v>
      </c>
      <c r="L87" t="str">
        <f t="shared" si="94"/>
        <v>Process, plant and machine operatives</v>
      </c>
      <c r="M87" s="11">
        <f t="shared" si="94"/>
        <v>32.696795421173739</v>
      </c>
      <c r="N87" s="11">
        <f t="shared" si="94"/>
        <v>35.491218187034399</v>
      </c>
      <c r="O87" s="11">
        <f t="shared" si="94"/>
        <v>31.433189159931153</v>
      </c>
      <c r="P87" s="11">
        <f t="shared" si="94"/>
        <v>34.043305623800258</v>
      </c>
      <c r="Q87" s="11">
        <f t="shared" si="94"/>
        <v>33.694128263051695</v>
      </c>
      <c r="S87" s="40">
        <f t="shared" si="95"/>
        <v>-0.78515660428286616</v>
      </c>
      <c r="T87" s="40">
        <f t="shared" si="96"/>
        <v>0.46413560361688866</v>
      </c>
      <c r="W87" t="str">
        <f t="shared" si="97"/>
        <v>Process, plant and machine operatives</v>
      </c>
      <c r="X87" s="11">
        <f t="shared" si="97"/>
        <v>4.0518565756437619</v>
      </c>
      <c r="Y87" s="11">
        <f t="shared" si="97"/>
        <v>4.2272568095106342</v>
      </c>
      <c r="Z87" s="11">
        <f t="shared" si="97"/>
        <v>3.6469281803211322</v>
      </c>
      <c r="AA87" s="11">
        <f t="shared" si="97"/>
        <v>4.6892324695278944</v>
      </c>
      <c r="AB87" s="11">
        <f t="shared" si="97"/>
        <v>4.6631434043136535</v>
      </c>
      <c r="AD87" s="40">
        <f t="shared" si="98"/>
        <v>-2.0837822803498329</v>
      </c>
      <c r="AE87" s="40">
        <f t="shared" si="99"/>
        <v>1.6521972962222131</v>
      </c>
    </row>
    <row r="88" spans="1:31" x14ac:dyDescent="0.2">
      <c r="A88" t="str">
        <f t="shared" si="92"/>
        <v>Elementary occupations</v>
      </c>
      <c r="B88" s="11">
        <f t="shared" si="92"/>
        <v>66.584804916791754</v>
      </c>
      <c r="C88" s="11">
        <f t="shared" si="92"/>
        <v>64.274639055585624</v>
      </c>
      <c r="D88" s="11">
        <f t="shared" si="92"/>
        <v>56.430582986200413</v>
      </c>
      <c r="E88" s="11">
        <f t="shared" si="92"/>
        <v>57.770662809794572</v>
      </c>
      <c r="F88" s="11">
        <f t="shared" si="92"/>
        <v>57.443894584271881</v>
      </c>
      <c r="H88" s="40">
        <f t="shared" si="100"/>
        <v>-3.2551443249441925</v>
      </c>
      <c r="I88" s="40">
        <f t="shared" si="93"/>
        <v>0.11872016349436798</v>
      </c>
      <c r="L88" t="str">
        <f t="shared" si="94"/>
        <v>Elementary occupations</v>
      </c>
      <c r="M88" s="11">
        <f t="shared" si="94"/>
        <v>37.536236608277179</v>
      </c>
      <c r="N88" s="11">
        <f t="shared" si="94"/>
        <v>35.827995258084997</v>
      </c>
      <c r="O88" s="11">
        <f t="shared" si="94"/>
        <v>31.596647354623645</v>
      </c>
      <c r="P88" s="11">
        <f t="shared" si="94"/>
        <v>32.823372151412116</v>
      </c>
      <c r="Q88" s="11">
        <f t="shared" si="94"/>
        <v>32.051994275628225</v>
      </c>
      <c r="S88" s="40">
        <f t="shared" si="95"/>
        <v>-3.3864467167995516</v>
      </c>
      <c r="T88" s="40">
        <f t="shared" si="96"/>
        <v>9.5434754861778437E-2</v>
      </c>
      <c r="W88" t="str">
        <f t="shared" si="97"/>
        <v>Elementary occupations</v>
      </c>
      <c r="X88" s="11">
        <f t="shared" si="97"/>
        <v>29.048568308514593</v>
      </c>
      <c r="Y88" s="11">
        <f t="shared" si="97"/>
        <v>28.446643797500585</v>
      </c>
      <c r="Z88" s="11">
        <f t="shared" si="97"/>
        <v>24.833935631576722</v>
      </c>
      <c r="AA88" s="11">
        <f t="shared" si="97"/>
        <v>24.947290658382418</v>
      </c>
      <c r="AB88" s="11">
        <f t="shared" si="97"/>
        <v>25.391900308643731</v>
      </c>
      <c r="AD88" s="40">
        <f t="shared" si="98"/>
        <v>-3.086525561709752</v>
      </c>
      <c r="AE88" s="40">
        <f t="shared" si="99"/>
        <v>0.14823741412408609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532.57000000000016</v>
      </c>
      <c r="C90" s="34">
        <f t="shared" si="101"/>
        <v>560.78900000000044</v>
      </c>
      <c r="D90" s="34">
        <f t="shared" si="101"/>
        <v>548.29599999999994</v>
      </c>
      <c r="E90" s="34">
        <f t="shared" si="101"/>
        <v>568.90400000000034</v>
      </c>
      <c r="F90" s="34">
        <f t="shared" si="101"/>
        <v>599.66999999999973</v>
      </c>
      <c r="H90" s="43">
        <f>IF(D$6-B$6 &lt;&gt; 0,(EXP(LN(D18/B18)/(D$6-B$6))-1)*100,0)</f>
        <v>0.58371587574732597</v>
      </c>
      <c r="I90" s="43">
        <f>F56</f>
        <v>0.5988809428255637</v>
      </c>
      <c r="L90" s="24" t="str">
        <f t="shared" ref="L90:Q90" si="102">L18</f>
        <v>All occupations</v>
      </c>
      <c r="M90" s="34">
        <f t="shared" si="102"/>
        <v>285.42827832606326</v>
      </c>
      <c r="N90" s="34">
        <f t="shared" si="102"/>
        <v>302.89012416421463</v>
      </c>
      <c r="O90" s="34">
        <f t="shared" si="102"/>
        <v>292.33886542271904</v>
      </c>
      <c r="P90" s="34">
        <f t="shared" si="102"/>
        <v>300.58537547586616</v>
      </c>
      <c r="Q90" s="34">
        <f t="shared" si="102"/>
        <v>312.2957254823877</v>
      </c>
      <c r="S90" s="43">
        <f>IF(O$6-M$6 &lt;&gt; 0,(EXP(LN(O18/M18)/(O$6-M$6))-1)*100,0)</f>
        <v>0.47960331595175987</v>
      </c>
      <c r="T90" s="43">
        <f>Q56</f>
        <v>0.44121683814382084</v>
      </c>
      <c r="W90" s="24" t="str">
        <f t="shared" ref="W90:AB90" si="103">W18</f>
        <v>All occupations</v>
      </c>
      <c r="X90" s="34">
        <f t="shared" si="103"/>
        <v>247.14172167393693</v>
      </c>
      <c r="Y90" s="34">
        <f t="shared" si="103"/>
        <v>257.89887583578553</v>
      </c>
      <c r="Z90" s="34">
        <f t="shared" si="103"/>
        <v>255.95713457728084</v>
      </c>
      <c r="AA90" s="34">
        <f t="shared" si="103"/>
        <v>268.31862452413401</v>
      </c>
      <c r="AB90" s="34">
        <f t="shared" si="103"/>
        <v>287.37427451761215</v>
      </c>
      <c r="AD90" s="43">
        <f>IF(Z$6-X$6 &lt;&gt; 0,(EXP(LN(Z18/X18)/(Z$6-X$6))-1)*100,0)</f>
        <v>0.70342334817752317</v>
      </c>
      <c r="AE90" s="43">
        <f>AB56</f>
        <v>0.77482281040621714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Cheshire and Warrington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Cheshire and Warrington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Cheshire and Warrington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29.438003166043192</v>
      </c>
      <c r="C8" s="11">
        <v>35.376519789380097</v>
      </c>
      <c r="D8" s="11">
        <v>35.846642825350081</v>
      </c>
      <c r="E8" s="11">
        <v>33.682273244613683</v>
      </c>
      <c r="F8" s="11">
        <v>37.204450830233739</v>
      </c>
      <c r="G8" s="10"/>
      <c r="H8" s="11">
        <f>F8-D8</f>
        <v>1.3578080048836583</v>
      </c>
      <c r="I8" s="11">
        <f>'RD T1'!E7</f>
        <v>17.878311798704573</v>
      </c>
      <c r="J8" s="11">
        <f>SUM(H8:I8)</f>
        <v>19.236119803588231</v>
      </c>
      <c r="L8" s="10" t="str">
        <f>name!D4</f>
        <v>11 Corporate managers and directors</v>
      </c>
      <c r="M8" s="11">
        <v>21.019473109942545</v>
      </c>
      <c r="N8" s="11">
        <v>24.126501196806661</v>
      </c>
      <c r="O8" s="11">
        <v>24.170114274213933</v>
      </c>
      <c r="P8" s="11">
        <v>21.825327269793444</v>
      </c>
      <c r="Q8" s="11">
        <v>22.879429680262675</v>
      </c>
      <c r="R8" s="10"/>
      <c r="S8" s="11">
        <f>Q8-O8</f>
        <v>-1.2906845939512586</v>
      </c>
      <c r="T8" s="11">
        <f>'RD T1'!T7</f>
        <v>10.446837388808278</v>
      </c>
      <c r="U8" s="11">
        <f>SUM(S8:T8)</f>
        <v>9.1561527948570198</v>
      </c>
      <c r="W8" s="10" t="str">
        <f>name!D4</f>
        <v>11 Corporate managers and directors</v>
      </c>
      <c r="X8" s="11">
        <v>8.4185300561006589</v>
      </c>
      <c r="Y8" s="11">
        <v>11.250018592573456</v>
      </c>
      <c r="Z8" s="11">
        <v>11.676528551136162</v>
      </c>
      <c r="AA8" s="11">
        <v>11.85694597482026</v>
      </c>
      <c r="AB8" s="11">
        <v>14.325021149971068</v>
      </c>
      <c r="AC8" s="10"/>
      <c r="AD8" s="11">
        <f>AB8-Z8</f>
        <v>2.6484925988349062</v>
      </c>
      <c r="AE8" s="11">
        <f>'RD T1'!T36</f>
        <v>7.4314744098962899</v>
      </c>
      <c r="AF8" s="11">
        <f>SUM(AD8:AE8)</f>
        <v>10.079967008731195</v>
      </c>
    </row>
    <row r="9" spans="1:32" x14ac:dyDescent="0.2">
      <c r="A9" s="10" t="str">
        <f>name!D5</f>
        <v>12 Other managers and proprietors</v>
      </c>
      <c r="B9" s="11">
        <v>16.402975959570405</v>
      </c>
      <c r="C9" s="11">
        <v>16.579291904445231</v>
      </c>
      <c r="D9" s="11">
        <v>17.379787558707232</v>
      </c>
      <c r="E9" s="11">
        <v>21.566648630959893</v>
      </c>
      <c r="F9" s="11">
        <v>25.662770371741313</v>
      </c>
      <c r="H9" s="11">
        <f t="shared" ref="H9:H32" si="2">F9-D9</f>
        <v>8.2829828130340815</v>
      </c>
      <c r="I9" s="11">
        <f>'RD T1'!E8</f>
        <v>12.537966209106459</v>
      </c>
      <c r="J9" s="11">
        <f>SUM(H9:I9)</f>
        <v>20.820949022140539</v>
      </c>
      <c r="L9" s="10" t="str">
        <f>name!D5</f>
        <v>12 Other managers and proprietors</v>
      </c>
      <c r="M9" s="11">
        <v>9.9224737541648889</v>
      </c>
      <c r="N9" s="11">
        <v>9.9234044336571969</v>
      </c>
      <c r="O9" s="11">
        <v>10.151623955190933</v>
      </c>
      <c r="P9" s="11">
        <v>12.919673996693406</v>
      </c>
      <c r="Q9" s="11">
        <v>15.165405054704095</v>
      </c>
      <c r="S9" s="11">
        <f t="shared" ref="S9:S32" si="3">Q9-O9</f>
        <v>5.013781099513162</v>
      </c>
      <c r="T9" s="11">
        <f>'RD T1'!T8</f>
        <v>6.7059959837993297</v>
      </c>
      <c r="U9" s="11">
        <f>SUM(S9:T9)</f>
        <v>11.719777083312492</v>
      </c>
      <c r="W9" s="10" t="str">
        <f>name!D5</f>
        <v>12 Other managers and proprietors</v>
      </c>
      <c r="X9" s="11">
        <v>6.4805022054055259</v>
      </c>
      <c r="Y9" s="11">
        <v>6.6558874707880431</v>
      </c>
      <c r="Z9" s="11">
        <v>7.2281636035163119</v>
      </c>
      <c r="AA9" s="11">
        <v>8.6469746342664955</v>
      </c>
      <c r="AB9" s="11">
        <v>10.497365317037223</v>
      </c>
      <c r="AD9" s="11">
        <f t="shared" ref="AD9:AD32" si="4">AB9-Z9</f>
        <v>3.2692017135209115</v>
      </c>
      <c r="AE9" s="11">
        <f>'RD T1'!T37</f>
        <v>5.8319702253071304</v>
      </c>
      <c r="AF9" s="11">
        <f>SUM(AD9:AE9)</f>
        <v>9.1011719388280419</v>
      </c>
    </row>
    <row r="10" spans="1:32" x14ac:dyDescent="0.2">
      <c r="A10" s="10" t="str">
        <f>name!D6</f>
        <v>21 Science, research, engineering and technology professionals</v>
      </c>
      <c r="B10" s="11">
        <v>28.321451508349011</v>
      </c>
      <c r="C10" s="11">
        <v>32.487983174624794</v>
      </c>
      <c r="D10" s="11">
        <v>33.104137843810079</v>
      </c>
      <c r="E10" s="11">
        <v>35.181258876315042</v>
      </c>
      <c r="F10" s="11">
        <v>39.137960738504823</v>
      </c>
      <c r="G10" s="11"/>
      <c r="H10" s="11">
        <f t="shared" si="2"/>
        <v>6.0338228946947439</v>
      </c>
      <c r="I10" s="11">
        <f>'RD T1'!E9</f>
        <v>13.43389123740481</v>
      </c>
      <c r="J10" s="11">
        <f t="shared" ref="J10:J32" si="5">SUM(H10:I10)</f>
        <v>19.467714132099552</v>
      </c>
      <c r="L10" s="10" t="str">
        <f>name!D6</f>
        <v>21 Science, research, engineering and technology professionals</v>
      </c>
      <c r="M10" s="11">
        <v>23.338526228591977</v>
      </c>
      <c r="N10" s="11">
        <v>27.092327196915754</v>
      </c>
      <c r="O10" s="11">
        <v>26.491991115396466</v>
      </c>
      <c r="P10" s="11">
        <v>27.245252504530182</v>
      </c>
      <c r="Q10" s="11">
        <v>29.333366074527511</v>
      </c>
      <c r="R10" s="11"/>
      <c r="S10" s="11">
        <f t="shared" si="3"/>
        <v>2.8413749591310449</v>
      </c>
      <c r="T10" s="11">
        <f>'RD T1'!T9</f>
        <v>9.14054908101153</v>
      </c>
      <c r="U10" s="11">
        <f t="shared" ref="U10:U32" si="6">SUM(S10:T10)</f>
        <v>11.981924040142575</v>
      </c>
      <c r="W10" s="10" t="str">
        <f>name!D6</f>
        <v>21 Science, research, engineering and technology professionals</v>
      </c>
      <c r="X10" s="11">
        <v>4.9829252797570103</v>
      </c>
      <c r="Y10" s="11">
        <v>5.3956559777090467</v>
      </c>
      <c r="Z10" s="11">
        <v>6.612146728413637</v>
      </c>
      <c r="AA10" s="11">
        <v>7.9360063717847931</v>
      </c>
      <c r="AB10" s="11">
        <v>9.8045946639772605</v>
      </c>
      <c r="AC10" s="11"/>
      <c r="AD10" s="11">
        <f t="shared" si="4"/>
        <v>3.1924479355636235</v>
      </c>
      <c r="AE10" s="11">
        <f>'RD T1'!T38</f>
        <v>4.2933421563932832</v>
      </c>
      <c r="AF10" s="11">
        <f t="shared" ref="AF10:AF32" si="7">SUM(AD10:AE10)</f>
        <v>7.4857900919569067</v>
      </c>
    </row>
    <row r="11" spans="1:32" x14ac:dyDescent="0.2">
      <c r="A11" s="10" t="str">
        <f>name!D7</f>
        <v>22 Health professionals</v>
      </c>
      <c r="B11" s="11">
        <v>18.773405938319559</v>
      </c>
      <c r="C11" s="11">
        <v>20.957521550549039</v>
      </c>
      <c r="D11" s="11">
        <v>21.382826640782966</v>
      </c>
      <c r="E11" s="11">
        <v>23.741255180716362</v>
      </c>
      <c r="F11" s="11">
        <v>27.242958878880906</v>
      </c>
      <c r="G11" s="11"/>
      <c r="H11" s="11">
        <f t="shared" si="2"/>
        <v>5.8601322380979397</v>
      </c>
      <c r="I11" s="11">
        <f>'RD T1'!E10</f>
        <v>12.815868306592256</v>
      </c>
      <c r="J11" s="11">
        <f t="shared" si="5"/>
        <v>18.676000544690197</v>
      </c>
      <c r="L11" s="10" t="str">
        <f>name!D7</f>
        <v>22 Health professionals</v>
      </c>
      <c r="M11" s="11">
        <v>5.1742606479112148</v>
      </c>
      <c r="N11" s="11">
        <v>5.5984475269474361</v>
      </c>
      <c r="O11" s="11">
        <v>5.887190168291446</v>
      </c>
      <c r="P11" s="11">
        <v>6.39403517368957</v>
      </c>
      <c r="Q11" s="11">
        <v>7.1729960192615154</v>
      </c>
      <c r="R11" s="11"/>
      <c r="S11" s="11">
        <f t="shared" si="3"/>
        <v>1.2858058509700694</v>
      </c>
      <c r="T11" s="11">
        <f>'RD T1'!T10</f>
        <v>2.4666439997237992</v>
      </c>
      <c r="U11" s="11">
        <f t="shared" si="6"/>
        <v>3.7524498506938686</v>
      </c>
      <c r="W11" s="10" t="str">
        <f>name!D7</f>
        <v>22 Health professionals</v>
      </c>
      <c r="X11" s="11">
        <v>13.599145290408355</v>
      </c>
      <c r="Y11" s="11">
        <v>15.359074023601629</v>
      </c>
      <c r="Z11" s="11">
        <v>15.495636472491524</v>
      </c>
      <c r="AA11" s="11">
        <v>17.347220007026785</v>
      </c>
      <c r="AB11" s="11">
        <v>20.06996285961937</v>
      </c>
      <c r="AC11" s="11"/>
      <c r="AD11" s="11">
        <f t="shared" si="4"/>
        <v>4.5743263871278455</v>
      </c>
      <c r="AE11" s="11">
        <f>'RD T1'!T39</f>
        <v>10.349224306868457</v>
      </c>
      <c r="AF11" s="11">
        <f t="shared" si="7"/>
        <v>14.923550693996303</v>
      </c>
    </row>
    <row r="12" spans="1:32" x14ac:dyDescent="0.2">
      <c r="A12" s="10" t="str">
        <f>name!D8</f>
        <v>23 Teaching and other educational professionals</v>
      </c>
      <c r="B12" s="11">
        <v>23.090705329307781</v>
      </c>
      <c r="C12" s="11">
        <v>22.306216654748845</v>
      </c>
      <c r="D12" s="11">
        <v>23.780700571236466</v>
      </c>
      <c r="E12" s="11">
        <v>26.300374201880206</v>
      </c>
      <c r="F12" s="11">
        <v>30.168008387234689</v>
      </c>
      <c r="G12" s="11"/>
      <c r="H12" s="11">
        <f t="shared" si="2"/>
        <v>6.3873078159982235</v>
      </c>
      <c r="I12" s="11">
        <f>'RD T1'!E11</f>
        <v>13.643753277105549</v>
      </c>
      <c r="J12" s="11">
        <f t="shared" si="5"/>
        <v>20.031061093103773</v>
      </c>
      <c r="L12" s="10" t="str">
        <f>name!D8</f>
        <v>23 Teaching and other educational professionals</v>
      </c>
      <c r="M12" s="11">
        <v>7.8426559242033438</v>
      </c>
      <c r="N12" s="11">
        <v>7.5648608772082326</v>
      </c>
      <c r="O12" s="11">
        <v>8.1338762193021505</v>
      </c>
      <c r="P12" s="11">
        <v>9.3006003444240637</v>
      </c>
      <c r="Q12" s="11">
        <v>10.38974068594683</v>
      </c>
      <c r="R12" s="11"/>
      <c r="S12" s="11">
        <f t="shared" si="3"/>
        <v>2.2558644666446792</v>
      </c>
      <c r="T12" s="11">
        <f>'RD T1'!T11</f>
        <v>4.037444073808591</v>
      </c>
      <c r="U12" s="11">
        <f t="shared" si="6"/>
        <v>6.2933085404532703</v>
      </c>
      <c r="W12" s="10" t="str">
        <f>name!D8</f>
        <v>23 Teaching and other educational professionals</v>
      </c>
      <c r="X12" s="11">
        <v>15.248049405104481</v>
      </c>
      <c r="Y12" s="11">
        <v>14.741355777540605</v>
      </c>
      <c r="Z12" s="11">
        <v>15.646824351934335</v>
      </c>
      <c r="AA12" s="11">
        <v>16.99977385745613</v>
      </c>
      <c r="AB12" s="11">
        <v>19.778267701287856</v>
      </c>
      <c r="AC12" s="11"/>
      <c r="AD12" s="11">
        <f t="shared" si="4"/>
        <v>4.1314433493535212</v>
      </c>
      <c r="AE12" s="11">
        <f>'RD T1'!T40</f>
        <v>9.6063092032969557</v>
      </c>
      <c r="AF12" s="11">
        <f t="shared" si="7"/>
        <v>13.737752552650477</v>
      </c>
    </row>
    <row r="13" spans="1:32" x14ac:dyDescent="0.2">
      <c r="A13" s="10" t="str">
        <f>name!D9</f>
        <v>24 Business, media and public service professionals</v>
      </c>
      <c r="B13" s="11">
        <v>26.935477217394329</v>
      </c>
      <c r="C13" s="11">
        <v>32.587588505478742</v>
      </c>
      <c r="D13" s="11">
        <v>35.503809645923646</v>
      </c>
      <c r="E13" s="11">
        <v>39.972045628051013</v>
      </c>
      <c r="F13" s="11">
        <v>45.118437018531871</v>
      </c>
      <c r="G13" s="11"/>
      <c r="H13" s="11">
        <f t="shared" si="2"/>
        <v>9.6146273726082256</v>
      </c>
      <c r="I13" s="11">
        <f>'RD T1'!E12</f>
        <v>19.708464347878902</v>
      </c>
      <c r="J13" s="11">
        <f t="shared" si="5"/>
        <v>29.323091720487128</v>
      </c>
      <c r="L13" s="10" t="str">
        <f>name!D9</f>
        <v>24 Business, media and public service professionals</v>
      </c>
      <c r="M13" s="11">
        <v>16.396282951381451</v>
      </c>
      <c r="N13" s="11">
        <v>19.067320626948593</v>
      </c>
      <c r="O13" s="11">
        <v>20.381818267687148</v>
      </c>
      <c r="P13" s="11">
        <v>22.815653735401874</v>
      </c>
      <c r="Q13" s="11">
        <v>24.438931563398818</v>
      </c>
      <c r="R13" s="11"/>
      <c r="S13" s="11">
        <f t="shared" si="3"/>
        <v>4.0571132957116696</v>
      </c>
      <c r="T13" s="11">
        <f>'RD T1'!T12</f>
        <v>9.7547007136393038</v>
      </c>
      <c r="U13" s="11">
        <f t="shared" si="6"/>
        <v>13.811814009350973</v>
      </c>
      <c r="W13" s="10" t="str">
        <f>name!D9</f>
        <v>24 Business, media and public service professionals</v>
      </c>
      <c r="X13" s="11">
        <v>10.539194266012872</v>
      </c>
      <c r="Y13" s="11">
        <v>13.520267878530145</v>
      </c>
      <c r="Z13" s="11">
        <v>15.121991378236554</v>
      </c>
      <c r="AA13" s="11">
        <v>17.156391892649115</v>
      </c>
      <c r="AB13" s="11">
        <v>20.6795054551331</v>
      </c>
      <c r="AC13" s="11"/>
      <c r="AD13" s="11">
        <f t="shared" si="4"/>
        <v>5.5575140768965454</v>
      </c>
      <c r="AE13" s="11">
        <f>'RD T1'!T41</f>
        <v>9.9537636342395963</v>
      </c>
      <c r="AF13" s="11">
        <f t="shared" si="7"/>
        <v>15.511277711136142</v>
      </c>
    </row>
    <row r="14" spans="1:32" x14ac:dyDescent="0.2">
      <c r="A14" s="10" t="str">
        <f>name!D10</f>
        <v>31 Science, engineering and technology associate professionals</v>
      </c>
      <c r="B14" s="11">
        <v>9.6136509646234813</v>
      </c>
      <c r="C14" s="11">
        <v>11.533430424745834</v>
      </c>
      <c r="D14" s="11">
        <v>12.323025793418624</v>
      </c>
      <c r="E14" s="11">
        <v>10.93700039639371</v>
      </c>
      <c r="F14" s="11">
        <v>11.752099977331753</v>
      </c>
      <c r="G14" s="11"/>
      <c r="H14" s="11">
        <f t="shared" si="2"/>
        <v>-0.57092581608687176</v>
      </c>
      <c r="I14" s="11">
        <f>'RD T1'!E13</f>
        <v>4.5954142425391629</v>
      </c>
      <c r="J14" s="11">
        <f t="shared" si="5"/>
        <v>4.0244884264522911</v>
      </c>
      <c r="L14" s="10" t="str">
        <f>name!D10</f>
        <v>31 Science, engineering and technology associate professionals</v>
      </c>
      <c r="M14" s="11">
        <v>7.3494256572878891</v>
      </c>
      <c r="N14" s="11">
        <v>9.1139921348756303</v>
      </c>
      <c r="O14" s="11">
        <v>9.405993979909228</v>
      </c>
      <c r="P14" s="11">
        <v>7.8258828012332877</v>
      </c>
      <c r="Q14" s="11">
        <v>7.9965107734435081</v>
      </c>
      <c r="R14" s="11"/>
      <c r="S14" s="11">
        <f t="shared" si="3"/>
        <v>-1.4094832064657199</v>
      </c>
      <c r="T14" s="11">
        <f>'RD T1'!T13</f>
        <v>2.94713161294449</v>
      </c>
      <c r="U14" s="11">
        <f t="shared" si="6"/>
        <v>1.5376484064787701</v>
      </c>
      <c r="W14" s="10" t="str">
        <f>name!D10</f>
        <v>31 Science, engineering and technology associate professionals</v>
      </c>
      <c r="X14" s="11">
        <v>2.2642253073356047</v>
      </c>
      <c r="Y14" s="11">
        <v>2.4194382898702012</v>
      </c>
      <c r="Z14" s="11">
        <v>2.9170318135093969</v>
      </c>
      <c r="AA14" s="11">
        <v>3.1111175951604233</v>
      </c>
      <c r="AB14" s="11">
        <v>3.7555892038882455</v>
      </c>
      <c r="AC14" s="11"/>
      <c r="AD14" s="11">
        <f t="shared" si="4"/>
        <v>0.83855739037884858</v>
      </c>
      <c r="AE14" s="11">
        <f>'RD T1'!T42</f>
        <v>1.6482826295946715</v>
      </c>
      <c r="AF14" s="11">
        <f t="shared" si="7"/>
        <v>2.4868400199735201</v>
      </c>
    </row>
    <row r="15" spans="1:32" x14ac:dyDescent="0.2">
      <c r="A15" s="10" t="str">
        <f>name!D11</f>
        <v>32 Health and social care associate professionals</v>
      </c>
      <c r="B15" s="11">
        <v>8.6246871779352734</v>
      </c>
      <c r="C15" s="11">
        <v>9.3791912997219562</v>
      </c>
      <c r="D15" s="11">
        <v>9.8049825136019262</v>
      </c>
      <c r="E15" s="11">
        <v>10.353568377967596</v>
      </c>
      <c r="F15" s="11">
        <v>11.997256574218602</v>
      </c>
      <c r="G15" s="11"/>
      <c r="H15" s="11">
        <f t="shared" si="2"/>
        <v>2.1922740606166755</v>
      </c>
      <c r="I15" s="11">
        <f>'RD T1'!E14</f>
        <v>6.1143333827463424</v>
      </c>
      <c r="J15" s="11">
        <f t="shared" si="5"/>
        <v>8.306607443363017</v>
      </c>
      <c r="L15" s="10" t="str">
        <f>name!D11</f>
        <v>32 Health and social care associate professionals</v>
      </c>
      <c r="M15" s="11">
        <v>2.1198510973584201</v>
      </c>
      <c r="N15" s="11">
        <v>2.1160945953665506</v>
      </c>
      <c r="O15" s="11">
        <v>2.220713714038749</v>
      </c>
      <c r="P15" s="11">
        <v>2.0824347366936617</v>
      </c>
      <c r="Q15" s="11">
        <v>2.2880257816037943</v>
      </c>
      <c r="R15" s="11"/>
      <c r="S15" s="11">
        <f t="shared" si="3"/>
        <v>6.7312067565045375E-2</v>
      </c>
      <c r="T15" s="11">
        <f>'RD T1'!T14</f>
        <v>1.0192706306394479</v>
      </c>
      <c r="U15" s="11">
        <f t="shared" si="6"/>
        <v>1.0865826982044933</v>
      </c>
      <c r="W15" s="10" t="str">
        <f>name!D11</f>
        <v>32 Health and social care associate professionals</v>
      </c>
      <c r="X15" s="11">
        <v>6.5048360805768457</v>
      </c>
      <c r="Y15" s="11">
        <v>7.2630967043553847</v>
      </c>
      <c r="Z15" s="11">
        <v>7.5842687995631675</v>
      </c>
      <c r="AA15" s="11">
        <v>8.2711336412739591</v>
      </c>
      <c r="AB15" s="11">
        <v>9.7092307926148056</v>
      </c>
      <c r="AC15" s="11"/>
      <c r="AD15" s="11">
        <f t="shared" si="4"/>
        <v>2.1249619930516381</v>
      </c>
      <c r="AE15" s="11">
        <f>'RD T1'!T43</f>
        <v>5.0950627521068945</v>
      </c>
      <c r="AF15" s="11">
        <f t="shared" si="7"/>
        <v>7.2200247451585327</v>
      </c>
    </row>
    <row r="16" spans="1:32" x14ac:dyDescent="0.2">
      <c r="A16" s="10" t="str">
        <f>name!D12</f>
        <v>33 Protective service occupations</v>
      </c>
      <c r="B16" s="11">
        <v>4.3158094155212829</v>
      </c>
      <c r="C16" s="11">
        <v>4.4218947915473974</v>
      </c>
      <c r="D16" s="11">
        <v>4.5147908846833058</v>
      </c>
      <c r="E16" s="11">
        <v>5.2121268668622607</v>
      </c>
      <c r="F16" s="11">
        <v>5.9311596817874914</v>
      </c>
      <c r="G16" s="11"/>
      <c r="H16" s="11">
        <f t="shared" si="2"/>
        <v>1.4163687971041856</v>
      </c>
      <c r="I16" s="11">
        <f>'RD T1'!E15</f>
        <v>1.7482457311825823</v>
      </c>
      <c r="J16" s="11">
        <f t="shared" si="5"/>
        <v>3.1646145282867679</v>
      </c>
      <c r="L16" s="10" t="str">
        <f>name!D12</f>
        <v>33 Protective service occupations</v>
      </c>
      <c r="M16" s="11">
        <v>3.5688063597280997</v>
      </c>
      <c r="N16" s="11">
        <v>3.5989538315535734</v>
      </c>
      <c r="O16" s="11">
        <v>3.6042489908105173</v>
      </c>
      <c r="P16" s="11">
        <v>4.0293347540334663</v>
      </c>
      <c r="Q16" s="11">
        <v>4.35448266015218</v>
      </c>
      <c r="R16" s="11"/>
      <c r="S16" s="11">
        <f t="shared" si="3"/>
        <v>0.75023366934166269</v>
      </c>
      <c r="T16" s="11">
        <f>'RD T1'!T15</f>
        <v>1.1352262446415675</v>
      </c>
      <c r="U16" s="11">
        <f t="shared" si="6"/>
        <v>1.8854599139832302</v>
      </c>
      <c r="W16" s="10" t="str">
        <f>name!D12</f>
        <v>33 Protective service occupations</v>
      </c>
      <c r="X16" s="11">
        <v>0.74700305579317794</v>
      </c>
      <c r="Y16" s="11">
        <v>0.822940959993819</v>
      </c>
      <c r="Z16" s="11">
        <v>0.91054189387279505</v>
      </c>
      <c r="AA16" s="11">
        <v>1.1827921128287981</v>
      </c>
      <c r="AB16" s="11">
        <v>1.5766770216353123</v>
      </c>
      <c r="AC16" s="11"/>
      <c r="AD16" s="11">
        <f t="shared" si="4"/>
        <v>0.66613512776251727</v>
      </c>
      <c r="AE16" s="11">
        <f>'RD T1'!T44</f>
        <v>0.61301948654101501</v>
      </c>
      <c r="AF16" s="11">
        <f t="shared" si="7"/>
        <v>1.2791546143035322</v>
      </c>
    </row>
    <row r="17" spans="1:32" x14ac:dyDescent="0.2">
      <c r="A17" s="10" t="str">
        <f>name!D13</f>
        <v>34 Culture, media and sports occupations</v>
      </c>
      <c r="B17" s="11">
        <v>6.691298724038643</v>
      </c>
      <c r="C17" s="11">
        <v>7.4369374040297211</v>
      </c>
      <c r="D17" s="11">
        <v>7.2041861237503149</v>
      </c>
      <c r="E17" s="11">
        <v>6.913300975731433</v>
      </c>
      <c r="F17" s="11">
        <v>7.8496281250353199</v>
      </c>
      <c r="G17" s="11"/>
      <c r="H17" s="11">
        <f t="shared" si="2"/>
        <v>0.64544200128500506</v>
      </c>
      <c r="I17" s="11">
        <f>'RD T1'!E16</f>
        <v>3.3099047510511319</v>
      </c>
      <c r="J17" s="11">
        <f t="shared" si="5"/>
        <v>3.955346752336137</v>
      </c>
      <c r="L17" s="10" t="str">
        <f>name!D13</f>
        <v>34 Culture, media and sports occupations</v>
      </c>
      <c r="M17" s="11">
        <v>3.8221720649288606</v>
      </c>
      <c r="N17" s="11">
        <v>4.4205942629793222</v>
      </c>
      <c r="O17" s="11">
        <v>3.9590515798474955</v>
      </c>
      <c r="P17" s="11">
        <v>3.7662893601165974</v>
      </c>
      <c r="Q17" s="11">
        <v>4.1127546694355175</v>
      </c>
      <c r="R17" s="11"/>
      <c r="S17" s="11">
        <f t="shared" si="3"/>
        <v>0.15370308958802203</v>
      </c>
      <c r="T17" s="11">
        <f>'RD T1'!T16</f>
        <v>1.5666916116668916</v>
      </c>
      <c r="U17" s="11">
        <f t="shared" si="6"/>
        <v>1.7203947012549137</v>
      </c>
      <c r="W17" s="10" t="str">
        <f>name!D13</f>
        <v>34 Culture, media and sports occupations</v>
      </c>
      <c r="X17" s="11">
        <v>2.869126659109793</v>
      </c>
      <c r="Y17" s="11">
        <v>3.0163431410503931</v>
      </c>
      <c r="Z17" s="11">
        <v>3.2451345439028243</v>
      </c>
      <c r="AA17" s="11">
        <v>3.1470116156148293</v>
      </c>
      <c r="AB17" s="11">
        <v>3.7368734555997993</v>
      </c>
      <c r="AC17" s="11"/>
      <c r="AD17" s="11">
        <f t="shared" si="4"/>
        <v>0.49173891169697503</v>
      </c>
      <c r="AE17" s="11">
        <f>'RD T1'!T45</f>
        <v>1.7432131393842396</v>
      </c>
      <c r="AF17" s="11">
        <f t="shared" si="7"/>
        <v>2.2349520510812146</v>
      </c>
    </row>
    <row r="18" spans="1:32" x14ac:dyDescent="0.2">
      <c r="A18" s="10" t="str">
        <f>name!D14</f>
        <v>35 Business and public service associate professionals</v>
      </c>
      <c r="B18" s="11">
        <v>28.54800940650529</v>
      </c>
      <c r="C18" s="11">
        <v>31.846140805803177</v>
      </c>
      <c r="D18" s="11">
        <v>32.416129089268303</v>
      </c>
      <c r="E18" s="11">
        <v>31.247948102713554</v>
      </c>
      <c r="F18" s="11">
        <v>32.853114304994961</v>
      </c>
      <c r="G18" s="11"/>
      <c r="H18" s="11">
        <f t="shared" si="2"/>
        <v>0.43698521572665783</v>
      </c>
      <c r="I18" s="11">
        <f>'RD T1'!E17</f>
        <v>14.743811928276681</v>
      </c>
      <c r="J18" s="11">
        <f t="shared" si="5"/>
        <v>15.180797144003339</v>
      </c>
      <c r="L18" s="10" t="str">
        <f>name!D14</f>
        <v>35 Business and public service associate professionals</v>
      </c>
      <c r="M18" s="11">
        <v>15.435251309638337</v>
      </c>
      <c r="N18" s="11">
        <v>16.810033674878127</v>
      </c>
      <c r="O18" s="11">
        <v>17.065752281152712</v>
      </c>
      <c r="P18" s="11">
        <v>15.764066330007314</v>
      </c>
      <c r="Q18" s="11">
        <v>15.510295238854411</v>
      </c>
      <c r="R18" s="11"/>
      <c r="S18" s="11">
        <f t="shared" si="3"/>
        <v>-1.5554570422983005</v>
      </c>
      <c r="T18" s="11">
        <f>'RD T1'!T17</f>
        <v>6.0796704403752377</v>
      </c>
      <c r="U18" s="11">
        <f t="shared" si="6"/>
        <v>4.5242133980769372</v>
      </c>
      <c r="W18" s="10" t="str">
        <f>name!D14</f>
        <v>35 Business and public service associate professionals</v>
      </c>
      <c r="X18" s="11">
        <v>13.112758096866946</v>
      </c>
      <c r="Y18" s="11">
        <v>15.036107130925084</v>
      </c>
      <c r="Z18" s="11">
        <v>15.350376808115586</v>
      </c>
      <c r="AA18" s="11">
        <v>15.483881772706246</v>
      </c>
      <c r="AB18" s="11">
        <v>17.342819066140557</v>
      </c>
      <c r="AC18" s="11"/>
      <c r="AD18" s="11">
        <f t="shared" si="4"/>
        <v>1.9924422580249708</v>
      </c>
      <c r="AE18" s="11">
        <f>'RD T1'!T46</f>
        <v>8.6641414879014427</v>
      </c>
      <c r="AF18" s="11">
        <f t="shared" si="7"/>
        <v>10.656583745926413</v>
      </c>
    </row>
    <row r="19" spans="1:32" x14ac:dyDescent="0.2">
      <c r="A19" s="10" t="str">
        <f>name!D15</f>
        <v>41 Administrative occupations</v>
      </c>
      <c r="B19" s="11">
        <v>57.703066463504797</v>
      </c>
      <c r="C19" s="11">
        <v>58.977359747610997</v>
      </c>
      <c r="D19" s="11">
        <v>61.544041388102308</v>
      </c>
      <c r="E19" s="11">
        <v>58.247684787708209</v>
      </c>
      <c r="F19" s="11">
        <v>57.485431973442346</v>
      </c>
      <c r="G19" s="11"/>
      <c r="H19" s="11">
        <f t="shared" si="2"/>
        <v>-4.0586094146599621</v>
      </c>
      <c r="I19" s="11">
        <f>'RD T1'!E18</f>
        <v>28.049206439926191</v>
      </c>
      <c r="J19" s="11">
        <f t="shared" si="5"/>
        <v>23.990597025266229</v>
      </c>
      <c r="L19" s="10" t="str">
        <f>name!D15</f>
        <v>41 Administrative occupations</v>
      </c>
      <c r="M19" s="11">
        <v>20.755690192041211</v>
      </c>
      <c r="N19" s="11">
        <v>20.910553794478414</v>
      </c>
      <c r="O19" s="11">
        <v>24.454627085639409</v>
      </c>
      <c r="P19" s="11">
        <v>24.120437601669153</v>
      </c>
      <c r="Q19" s="11">
        <v>26.920313548054736</v>
      </c>
      <c r="R19" s="11"/>
      <c r="S19" s="11">
        <f t="shared" si="3"/>
        <v>2.4656864624153272</v>
      </c>
      <c r="T19" s="11">
        <f>'RD T1'!T18</f>
        <v>9.4109272150325243</v>
      </c>
      <c r="U19" s="11">
        <f t="shared" si="6"/>
        <v>11.876613677447851</v>
      </c>
      <c r="W19" s="10" t="str">
        <f>name!D15</f>
        <v>41 Administrative occupations</v>
      </c>
      <c r="X19" s="11">
        <v>36.947376271463533</v>
      </c>
      <c r="Y19" s="11">
        <v>38.066805953132508</v>
      </c>
      <c r="Z19" s="11">
        <v>37.089414302462927</v>
      </c>
      <c r="AA19" s="11">
        <v>34.127247186039021</v>
      </c>
      <c r="AB19" s="11">
        <v>30.565118425387706</v>
      </c>
      <c r="AC19" s="11"/>
      <c r="AD19" s="11">
        <f t="shared" si="4"/>
        <v>-6.5242958770752217</v>
      </c>
      <c r="AE19" s="11">
        <f>'RD T1'!T47</f>
        <v>18.638279224893665</v>
      </c>
      <c r="AF19" s="11">
        <f t="shared" si="7"/>
        <v>12.113983347818444</v>
      </c>
    </row>
    <row r="20" spans="1:32" x14ac:dyDescent="0.2">
      <c r="A20" s="10" t="str">
        <f>name!D16</f>
        <v>42 Secretarial and related occupations</v>
      </c>
      <c r="B20" s="11">
        <v>12.588703845563272</v>
      </c>
      <c r="C20" s="11">
        <v>11.858970624501499</v>
      </c>
      <c r="D20" s="11">
        <v>11.436413361687206</v>
      </c>
      <c r="E20" s="11">
        <v>12.289394220503754</v>
      </c>
      <c r="F20" s="11">
        <v>9.1658764876884948</v>
      </c>
      <c r="G20" s="11"/>
      <c r="H20" s="11">
        <f t="shared" si="2"/>
        <v>-2.2705368739987115</v>
      </c>
      <c r="I20" s="11">
        <f>'RD T1'!E19</f>
        <v>5.827288290897318</v>
      </c>
      <c r="J20" s="11">
        <f t="shared" si="5"/>
        <v>3.5567514168986065</v>
      </c>
      <c r="L20" s="10" t="str">
        <f>name!D16</f>
        <v>42 Secretarial and related occupations</v>
      </c>
      <c r="M20" s="11">
        <v>1.1484490872450306</v>
      </c>
      <c r="N20" s="11">
        <v>0.95503333510537836</v>
      </c>
      <c r="O20" s="11">
        <v>0.96972375519813103</v>
      </c>
      <c r="P20" s="11">
        <v>1.2362544675779943</v>
      </c>
      <c r="Q20" s="11">
        <v>1.5672907463589429</v>
      </c>
      <c r="R20" s="11"/>
      <c r="S20" s="11">
        <f t="shared" si="3"/>
        <v>0.59756699116081191</v>
      </c>
      <c r="T20" s="11">
        <f>'RD T1'!T19</f>
        <v>0.44652165171104857</v>
      </c>
      <c r="U20" s="11">
        <f t="shared" si="6"/>
        <v>1.0440886428718605</v>
      </c>
      <c r="W20" s="10" t="str">
        <f>name!D16</f>
        <v>42 Secretarial and related occupations</v>
      </c>
      <c r="X20" s="11">
        <v>11.440254758318243</v>
      </c>
      <c r="Y20" s="11">
        <v>10.90393728939612</v>
      </c>
      <c r="Z20" s="11">
        <v>10.466689606489071</v>
      </c>
      <c r="AA20" s="11">
        <v>11.053139752925761</v>
      </c>
      <c r="AB20" s="11">
        <v>7.598585741329547</v>
      </c>
      <c r="AC20" s="11"/>
      <c r="AD20" s="11">
        <f t="shared" si="4"/>
        <v>-2.8681038651595241</v>
      </c>
      <c r="AE20" s="11">
        <f>'RD T1'!T48</f>
        <v>5.3807666391862696</v>
      </c>
      <c r="AF20" s="11">
        <f t="shared" si="7"/>
        <v>2.5126627740267455</v>
      </c>
    </row>
    <row r="21" spans="1:32" x14ac:dyDescent="0.2">
      <c r="A21" s="10" t="str">
        <f>name!D17</f>
        <v>51 Skilled agricultural and related trades</v>
      </c>
      <c r="B21" s="11">
        <v>5.8351462178697595</v>
      </c>
      <c r="C21" s="11">
        <v>6.1777681624696879</v>
      </c>
      <c r="D21" s="11">
        <v>5.883579873026493</v>
      </c>
      <c r="E21" s="11">
        <v>5.9802574581165313</v>
      </c>
      <c r="F21" s="11">
        <v>6.4993768147778974</v>
      </c>
      <c r="G21" s="11"/>
      <c r="H21" s="11">
        <f t="shared" si="2"/>
        <v>0.61579694175140443</v>
      </c>
      <c r="I21" s="11">
        <f>'RD T1'!E20</f>
        <v>3.4304869745716617</v>
      </c>
      <c r="J21" s="11">
        <f t="shared" si="5"/>
        <v>4.0462839163230662</v>
      </c>
      <c r="L21" s="10" t="str">
        <f>name!D17</f>
        <v>51 Skilled agricultural and related trades</v>
      </c>
      <c r="M21" s="11">
        <v>4.5386025109323747</v>
      </c>
      <c r="N21" s="11">
        <v>5.2814518311114389</v>
      </c>
      <c r="O21" s="11">
        <v>4.7566827819561599</v>
      </c>
      <c r="P21" s="11">
        <v>4.7386926089548238</v>
      </c>
      <c r="Q21" s="11">
        <v>5.0541195097207279</v>
      </c>
      <c r="R21" s="11"/>
      <c r="S21" s="11">
        <f t="shared" si="3"/>
        <v>0.29743672776456798</v>
      </c>
      <c r="T21" s="11">
        <f>'RD T1'!T20</f>
        <v>2.5714920363955582</v>
      </c>
      <c r="U21" s="11">
        <f t="shared" si="6"/>
        <v>2.8689287641601262</v>
      </c>
      <c r="W21" s="10" t="str">
        <f>name!D17</f>
        <v>51 Skilled agricultural and related trades</v>
      </c>
      <c r="X21" s="11">
        <v>1.296543706937386</v>
      </c>
      <c r="Y21" s="11">
        <v>0.89631633135824851</v>
      </c>
      <c r="Z21" s="11">
        <v>1.1268970910703202</v>
      </c>
      <c r="AA21" s="11">
        <v>1.2415648491617197</v>
      </c>
      <c r="AB21" s="11">
        <v>1.4452573050571691</v>
      </c>
      <c r="AC21" s="11"/>
      <c r="AD21" s="11">
        <f t="shared" si="4"/>
        <v>0.31836021398684888</v>
      </c>
      <c r="AE21" s="11">
        <f>'RD T1'!T49</f>
        <v>0.85899493817610328</v>
      </c>
      <c r="AF21" s="11">
        <f t="shared" si="7"/>
        <v>1.1773551521629522</v>
      </c>
    </row>
    <row r="22" spans="1:32" x14ac:dyDescent="0.2">
      <c r="A22" s="10" t="str">
        <f>name!D18</f>
        <v>52 Skilled metal, electrical and electronic trades</v>
      </c>
      <c r="B22" s="11">
        <v>19.646307170972378</v>
      </c>
      <c r="C22" s="11">
        <v>21.558305682509751</v>
      </c>
      <c r="D22" s="11">
        <v>18.119450215264497</v>
      </c>
      <c r="E22" s="11">
        <v>17.563013657476628</v>
      </c>
      <c r="F22" s="11">
        <v>16.07238984998817</v>
      </c>
      <c r="G22" s="11"/>
      <c r="H22" s="11">
        <f t="shared" si="2"/>
        <v>-2.0470603652763266</v>
      </c>
      <c r="I22" s="11">
        <f>'RD T1'!E21</f>
        <v>6.4305100299715141</v>
      </c>
      <c r="J22" s="11">
        <f t="shared" si="5"/>
        <v>4.3834496646951875</v>
      </c>
      <c r="L22" s="10" t="str">
        <f>name!D18</f>
        <v>52 Skilled metal, electrical and electronic trades</v>
      </c>
      <c r="M22" s="11">
        <v>19.402786592975435</v>
      </c>
      <c r="N22" s="11">
        <v>21.146895325258626</v>
      </c>
      <c r="O22" s="11">
        <v>17.80148059819647</v>
      </c>
      <c r="P22" s="11">
        <v>16.812912846895308</v>
      </c>
      <c r="Q22" s="11">
        <v>15.068930176586392</v>
      </c>
      <c r="R22" s="11"/>
      <c r="S22" s="11">
        <f t="shared" si="3"/>
        <v>-2.7325504216100782</v>
      </c>
      <c r="T22" s="11">
        <f>'RD T1'!T21</f>
        <v>5.984526270287537</v>
      </c>
      <c r="U22" s="11">
        <f t="shared" si="6"/>
        <v>3.2519758486774588</v>
      </c>
      <c r="W22" s="10" t="str">
        <f>name!D18</f>
        <v>52 Skilled metal, electrical and electronic trades</v>
      </c>
      <c r="X22" s="11">
        <v>0.24352057799693247</v>
      </c>
      <c r="Y22" s="11">
        <v>0.4114103572511168</v>
      </c>
      <c r="Z22" s="11">
        <v>0.31796961706801602</v>
      </c>
      <c r="AA22" s="11">
        <v>0.75010081058130174</v>
      </c>
      <c r="AB22" s="11">
        <v>1.0034596734017767</v>
      </c>
      <c r="AC22" s="11"/>
      <c r="AD22" s="11">
        <f t="shared" si="4"/>
        <v>0.6854900563337607</v>
      </c>
      <c r="AE22" s="11">
        <f>'RD T1'!T50</f>
        <v>0.44598375968397552</v>
      </c>
      <c r="AF22" s="11">
        <f t="shared" si="7"/>
        <v>1.1314738160177362</v>
      </c>
    </row>
    <row r="23" spans="1:32" x14ac:dyDescent="0.2">
      <c r="A23" s="10" t="str">
        <f>name!D19</f>
        <v>53 Skilled construction and building trades</v>
      </c>
      <c r="B23" s="11">
        <v>15.617696183461167</v>
      </c>
      <c r="C23" s="11">
        <v>16.792834009091877</v>
      </c>
      <c r="D23" s="11">
        <v>14.273204621679961</v>
      </c>
      <c r="E23" s="11">
        <v>14.640472356905617</v>
      </c>
      <c r="F23" s="11">
        <v>13.47845044178888</v>
      </c>
      <c r="G23" s="11"/>
      <c r="H23" s="11">
        <f t="shared" si="2"/>
        <v>-0.79475417989108088</v>
      </c>
      <c r="I23" s="11">
        <f>'RD T1'!E22</f>
        <v>5.8952466149211569</v>
      </c>
      <c r="J23" s="11">
        <f t="shared" si="5"/>
        <v>5.100492435030076</v>
      </c>
      <c r="L23" s="10" t="str">
        <f>name!D19</f>
        <v>53 Skilled construction and building trades</v>
      </c>
      <c r="M23" s="11">
        <v>15.450154737200245</v>
      </c>
      <c r="N23" s="11">
        <v>16.574814164565943</v>
      </c>
      <c r="O23" s="11">
        <v>14.050451490420418</v>
      </c>
      <c r="P23" s="11">
        <v>14.385246643331124</v>
      </c>
      <c r="Q23" s="11">
        <v>13.171512519226143</v>
      </c>
      <c r="R23" s="11"/>
      <c r="S23" s="11">
        <f t="shared" si="3"/>
        <v>-0.878938971194275</v>
      </c>
      <c r="T23" s="11">
        <f>'RD T1'!T22</f>
        <v>5.7495748639729962</v>
      </c>
      <c r="U23" s="11">
        <f t="shared" si="6"/>
        <v>4.8706358927787212</v>
      </c>
      <c r="W23" s="10" t="str">
        <f>name!D19</f>
        <v>53 Skilled construction and building trades</v>
      </c>
      <c r="X23" s="11">
        <v>0.16754144626090581</v>
      </c>
      <c r="Y23" s="11">
        <v>0.2180198445259286</v>
      </c>
      <c r="Z23" s="11">
        <v>0.22275313125953086</v>
      </c>
      <c r="AA23" s="11">
        <v>0.25522571357449642</v>
      </c>
      <c r="AB23" s="11">
        <v>0.30693792256272839</v>
      </c>
      <c r="AC23" s="11"/>
      <c r="AD23" s="11">
        <f t="shared" si="4"/>
        <v>8.4184791303197531E-2</v>
      </c>
      <c r="AE23" s="11">
        <f>'RD T1'!T51</f>
        <v>0.14567175094816032</v>
      </c>
      <c r="AF23" s="11">
        <f t="shared" si="7"/>
        <v>0.22985654225135785</v>
      </c>
    </row>
    <row r="24" spans="1:32" x14ac:dyDescent="0.2">
      <c r="A24" s="10" t="str">
        <f>name!D20</f>
        <v>54 Textiles, printing and other skilled trades</v>
      </c>
      <c r="B24" s="11">
        <v>11.11377400124754</v>
      </c>
      <c r="C24" s="11">
        <v>9.6258160529191361</v>
      </c>
      <c r="D24" s="11">
        <v>9.3752055379173296</v>
      </c>
      <c r="E24" s="11">
        <v>9.3400464441173501</v>
      </c>
      <c r="F24" s="11">
        <v>9.437723907279894</v>
      </c>
      <c r="G24" s="11"/>
      <c r="H24" s="11">
        <f t="shared" si="2"/>
        <v>6.2518369362564385E-2</v>
      </c>
      <c r="I24" s="11">
        <f>'RD T1'!E23</f>
        <v>4.0971522117514043</v>
      </c>
      <c r="J24" s="11">
        <f t="shared" si="5"/>
        <v>4.1596705811139687</v>
      </c>
      <c r="L24" s="10" t="str">
        <f>name!D20</f>
        <v>54 Textiles, printing and other skilled trades</v>
      </c>
      <c r="M24" s="11">
        <v>6.6509768216224758</v>
      </c>
      <c r="N24" s="11">
        <v>5.6882899323698952</v>
      </c>
      <c r="O24" s="11">
        <v>5.2103314548981814</v>
      </c>
      <c r="P24" s="11">
        <v>5.1234982247074479</v>
      </c>
      <c r="Q24" s="11">
        <v>4.9567236869083491</v>
      </c>
      <c r="R24" s="11"/>
      <c r="S24" s="11">
        <f t="shared" si="3"/>
        <v>-0.25360776798983231</v>
      </c>
      <c r="T24" s="11">
        <f>'RD T1'!T23</f>
        <v>1.6098296853430871</v>
      </c>
      <c r="U24" s="11">
        <f t="shared" si="6"/>
        <v>1.3562219173532548</v>
      </c>
      <c r="W24" s="10" t="str">
        <f>name!D20</f>
        <v>54 Textiles, printing and other skilled trades</v>
      </c>
      <c r="X24" s="11">
        <v>4.462797179625059</v>
      </c>
      <c r="Y24" s="11">
        <v>3.9375261205492404</v>
      </c>
      <c r="Z24" s="11">
        <v>4.1648740830191633</v>
      </c>
      <c r="AA24" s="11">
        <v>4.2165482194098978</v>
      </c>
      <c r="AB24" s="11">
        <v>4.4810002203715573</v>
      </c>
      <c r="AC24" s="11"/>
      <c r="AD24" s="11">
        <f t="shared" si="4"/>
        <v>0.31612613735239403</v>
      </c>
      <c r="AE24" s="11">
        <f>'RD T1'!T52</f>
        <v>2.4873225264083176</v>
      </c>
      <c r="AF24" s="11">
        <f t="shared" si="7"/>
        <v>2.8034486637607117</v>
      </c>
    </row>
    <row r="25" spans="1:32" x14ac:dyDescent="0.2">
      <c r="A25" s="10" t="str">
        <f>name!D21</f>
        <v>61 Caring personal service occupations</v>
      </c>
      <c r="B25" s="11">
        <v>37.656356563064236</v>
      </c>
      <c r="C25" s="11">
        <v>36.584658391396786</v>
      </c>
      <c r="D25" s="11">
        <v>36.420272584966234</v>
      </c>
      <c r="E25" s="11">
        <v>41.33803320115387</v>
      </c>
      <c r="F25" s="11">
        <v>47.595211696111292</v>
      </c>
      <c r="G25" s="11"/>
      <c r="H25" s="11">
        <f t="shared" si="2"/>
        <v>11.174939111145058</v>
      </c>
      <c r="I25" s="11">
        <f>'RD T1'!E24</f>
        <v>23.664870929621724</v>
      </c>
      <c r="J25" s="11">
        <f t="shared" si="5"/>
        <v>34.839810040766778</v>
      </c>
      <c r="L25" s="10" t="str">
        <f>name!D21</f>
        <v>61 Caring personal service occupations</v>
      </c>
      <c r="M25" s="11">
        <v>5.5841167793664761</v>
      </c>
      <c r="N25" s="11">
        <v>5.6300957379791461</v>
      </c>
      <c r="O25" s="11">
        <v>5.242174154324946</v>
      </c>
      <c r="P25" s="11">
        <v>6.6805237009743497</v>
      </c>
      <c r="Q25" s="11">
        <v>8.0710081918279819</v>
      </c>
      <c r="R25" s="11"/>
      <c r="S25" s="11">
        <f t="shared" si="3"/>
        <v>2.8288340375030359</v>
      </c>
      <c r="T25" s="11">
        <f>'RD T1'!T24</f>
        <v>3.0306926348914267</v>
      </c>
      <c r="U25" s="11">
        <f t="shared" si="6"/>
        <v>5.8595266723944626</v>
      </c>
      <c r="W25" s="10" t="str">
        <f>name!D21</f>
        <v>61 Caring personal service occupations</v>
      </c>
      <c r="X25" s="11">
        <v>32.072239783697739</v>
      </c>
      <c r="Y25" s="11">
        <v>30.954562653417621</v>
      </c>
      <c r="Z25" s="11">
        <v>31.178098430641182</v>
      </c>
      <c r="AA25" s="11">
        <v>34.657509500179522</v>
      </c>
      <c r="AB25" s="11">
        <v>39.5242035042833</v>
      </c>
      <c r="AC25" s="11"/>
      <c r="AD25" s="11">
        <f t="shared" si="4"/>
        <v>8.3461050736421178</v>
      </c>
      <c r="AE25" s="11">
        <f>'RD T1'!T53</f>
        <v>20.634178294730301</v>
      </c>
      <c r="AF25" s="11">
        <f t="shared" si="7"/>
        <v>28.980283368372419</v>
      </c>
    </row>
    <row r="26" spans="1:32" x14ac:dyDescent="0.2">
      <c r="A26" s="10" t="str">
        <f>name!D22</f>
        <v>62 Leisure, travel and related personal service occupations</v>
      </c>
      <c r="B26" s="11">
        <v>12.552797866175661</v>
      </c>
      <c r="C26" s="11">
        <v>12.210909829404528</v>
      </c>
      <c r="D26" s="11">
        <v>10.63035893154548</v>
      </c>
      <c r="E26" s="11">
        <v>10.765655571306464</v>
      </c>
      <c r="F26" s="11">
        <v>10.96087259698337</v>
      </c>
      <c r="G26" s="11"/>
      <c r="H26" s="11">
        <f t="shared" si="2"/>
        <v>0.33051366543788951</v>
      </c>
      <c r="I26" s="11">
        <f>'RD T1'!E25</f>
        <v>5.434102902384482</v>
      </c>
      <c r="J26" s="11">
        <f t="shared" si="5"/>
        <v>5.7646165678223715</v>
      </c>
      <c r="L26" s="10" t="str">
        <f>name!D22</f>
        <v>62 Leisure, travel and related personal service occupations</v>
      </c>
      <c r="M26" s="11">
        <v>3.7557739816985602</v>
      </c>
      <c r="N26" s="11">
        <v>3.8476755016866448</v>
      </c>
      <c r="O26" s="11">
        <v>3.59039632490965</v>
      </c>
      <c r="P26" s="11">
        <v>3.6448954941614562</v>
      </c>
      <c r="Q26" s="11">
        <v>3.8825720318562236</v>
      </c>
      <c r="R26" s="11"/>
      <c r="S26" s="11">
        <f t="shared" si="3"/>
        <v>0.29217570694657358</v>
      </c>
      <c r="T26" s="11">
        <f>'RD T1'!T25</f>
        <v>1.5863366813064139</v>
      </c>
      <c r="U26" s="11">
        <f t="shared" si="6"/>
        <v>1.8785123882529875</v>
      </c>
      <c r="W26" s="10" t="str">
        <f>name!D22</f>
        <v>62 Leisure, travel and related personal service occupations</v>
      </c>
      <c r="X26" s="11">
        <v>8.7970238844770954</v>
      </c>
      <c r="Y26" s="11">
        <v>8.363234327717894</v>
      </c>
      <c r="Z26" s="11">
        <v>7.0399626066357994</v>
      </c>
      <c r="AA26" s="11">
        <v>7.120760077144995</v>
      </c>
      <c r="AB26" s="11">
        <v>7.078300565127142</v>
      </c>
      <c r="AC26" s="11"/>
      <c r="AD26" s="11">
        <f t="shared" si="4"/>
        <v>3.8337958491342583E-2</v>
      </c>
      <c r="AE26" s="11">
        <f>'RD T1'!T54</f>
        <v>3.8477662210780683</v>
      </c>
      <c r="AF26" s="11">
        <f t="shared" si="7"/>
        <v>3.8861041795694109</v>
      </c>
    </row>
    <row r="27" spans="1:32" x14ac:dyDescent="0.2">
      <c r="A27" s="10" t="str">
        <f>name!D23</f>
        <v>63 Community and civil enforcement occupations</v>
      </c>
      <c r="B27" s="11">
        <v>0.50237369748867766</v>
      </c>
      <c r="C27" s="11">
        <v>0.4165803299910677</v>
      </c>
      <c r="D27" s="11">
        <v>0.53001137367895956</v>
      </c>
      <c r="E27" s="11">
        <v>0.40872873476120142</v>
      </c>
      <c r="F27" s="11">
        <v>0.46048974021310735</v>
      </c>
      <c r="G27" s="11"/>
      <c r="H27" s="11">
        <f t="shared" si="2"/>
        <v>-6.9521633465852217E-2</v>
      </c>
      <c r="I27" s="11">
        <f>'RD T1'!E26</f>
        <v>0.19788519389938999</v>
      </c>
      <c r="J27" s="11">
        <f t="shared" si="5"/>
        <v>0.12836356043353778</v>
      </c>
      <c r="L27" s="10" t="str">
        <f>name!D23</f>
        <v>63 Community and civil enforcement occupations</v>
      </c>
      <c r="M27" s="11">
        <v>0.41802040106973093</v>
      </c>
      <c r="N27" s="11">
        <v>0.31671861836075665</v>
      </c>
      <c r="O27" s="11">
        <v>0.44092825767444294</v>
      </c>
      <c r="P27" s="11">
        <v>0.29855076387696344</v>
      </c>
      <c r="Q27" s="11">
        <v>0.35129353443643074</v>
      </c>
      <c r="R27" s="11"/>
      <c r="S27" s="11">
        <f t="shared" si="3"/>
        <v>-8.9634723238012193E-2</v>
      </c>
      <c r="T27" s="11">
        <f>'RD T1'!T26</f>
        <v>0.13124039948064115</v>
      </c>
      <c r="U27" s="11">
        <f t="shared" si="6"/>
        <v>4.1605676242628953E-2</v>
      </c>
      <c r="W27" s="10" t="str">
        <f>name!D23</f>
        <v>63 Community and civil enforcement occupations</v>
      </c>
      <c r="X27" s="11">
        <v>8.4353296418946538E-2</v>
      </c>
      <c r="Y27" s="11">
        <v>9.9861711630310948E-2</v>
      </c>
      <c r="Z27" s="11">
        <v>8.9083116004516238E-2</v>
      </c>
      <c r="AA27" s="11">
        <v>0.11017797088423763</v>
      </c>
      <c r="AB27" s="11">
        <v>0.10919620577667659</v>
      </c>
      <c r="AC27" s="11"/>
      <c r="AD27" s="11">
        <f t="shared" si="4"/>
        <v>2.011308977216035E-2</v>
      </c>
      <c r="AE27" s="11">
        <f>'RD T1'!T55</f>
        <v>6.6644794418748862E-2</v>
      </c>
      <c r="AF27" s="11">
        <f t="shared" si="7"/>
        <v>8.6757884190909212E-2</v>
      </c>
    </row>
    <row r="28" spans="1:32" x14ac:dyDescent="0.2">
      <c r="A28" s="10" t="str">
        <f>name!D24</f>
        <v>71 Sales occupations</v>
      </c>
      <c r="B28" s="11">
        <v>43.746464269134691</v>
      </c>
      <c r="C28" s="11">
        <v>45.21273273613275</v>
      </c>
      <c r="D28" s="11">
        <v>42.903103367419334</v>
      </c>
      <c r="E28" s="11">
        <v>40.464881036968038</v>
      </c>
      <c r="F28" s="11">
        <v>38.770142816820147</v>
      </c>
      <c r="G28" s="11"/>
      <c r="H28" s="11">
        <f t="shared" si="2"/>
        <v>-4.1329605505991864</v>
      </c>
      <c r="I28" s="11">
        <f>'RD T1'!E27</f>
        <v>18.744771308201972</v>
      </c>
      <c r="J28" s="11">
        <f t="shared" si="5"/>
        <v>14.611810757602786</v>
      </c>
      <c r="L28" s="10" t="str">
        <f>name!D24</f>
        <v>71 Sales occupations</v>
      </c>
      <c r="M28" s="11">
        <v>16.143616574833146</v>
      </c>
      <c r="N28" s="11">
        <v>16.730998449519507</v>
      </c>
      <c r="O28" s="11">
        <v>15.78626891721354</v>
      </c>
      <c r="P28" s="11">
        <v>14.922249989573068</v>
      </c>
      <c r="Q28" s="11">
        <v>14.457887824664638</v>
      </c>
      <c r="R28" s="11"/>
      <c r="S28" s="11">
        <f t="shared" si="3"/>
        <v>-1.3283810925489021</v>
      </c>
      <c r="T28" s="11">
        <f>'RD T1'!T27</f>
        <v>4.8842594134887847</v>
      </c>
      <c r="U28" s="11">
        <f t="shared" si="6"/>
        <v>3.5558783209398825</v>
      </c>
      <c r="W28" s="10" t="str">
        <f>name!D24</f>
        <v>71 Sales occupations</v>
      </c>
      <c r="X28" s="11">
        <v>27.602847694301555</v>
      </c>
      <c r="Y28" s="11">
        <v>28.481734286613243</v>
      </c>
      <c r="Z28" s="11">
        <v>27.116834450205772</v>
      </c>
      <c r="AA28" s="11">
        <v>25.542631047394927</v>
      </c>
      <c r="AB28" s="11">
        <v>24.312254992155523</v>
      </c>
      <c r="AC28" s="11"/>
      <c r="AD28" s="11">
        <f t="shared" si="4"/>
        <v>-2.8045794580502488</v>
      </c>
      <c r="AE28" s="11">
        <f>'RD T1'!T56</f>
        <v>13.860511894713188</v>
      </c>
      <c r="AF28" s="11">
        <f t="shared" si="7"/>
        <v>11.055932436662939</v>
      </c>
    </row>
    <row r="29" spans="1:32" x14ac:dyDescent="0.2">
      <c r="A29" s="10" t="str">
        <f>name!D25</f>
        <v>72 Customer service occupations</v>
      </c>
      <c r="B29" s="11">
        <v>11.518382000300528</v>
      </c>
      <c r="C29" s="11">
        <v>12.467234076766793</v>
      </c>
      <c r="D29" s="11">
        <v>12.408638927726448</v>
      </c>
      <c r="E29" s="11">
        <v>16.254831145655199</v>
      </c>
      <c r="F29" s="11">
        <v>19.025022534773417</v>
      </c>
      <c r="G29" s="11"/>
      <c r="H29" s="11">
        <f t="shared" si="2"/>
        <v>6.6163836070469682</v>
      </c>
      <c r="I29" s="11">
        <f>'RD T1'!E28</f>
        <v>7.4103611762341686</v>
      </c>
      <c r="J29" s="11">
        <f t="shared" si="5"/>
        <v>14.026744783281137</v>
      </c>
      <c r="L29" s="10" t="str">
        <f>name!D25</f>
        <v>72 Customer service occupations</v>
      </c>
      <c r="M29" s="11">
        <v>5.3578795124906309</v>
      </c>
      <c r="N29" s="11">
        <v>5.0558536705224526</v>
      </c>
      <c r="O29" s="11">
        <v>5.5335895418920673</v>
      </c>
      <c r="P29" s="11">
        <v>7.7868843523151963</v>
      </c>
      <c r="Q29" s="11">
        <v>9.4060129724763772</v>
      </c>
      <c r="R29" s="11"/>
      <c r="S29" s="11">
        <f t="shared" si="3"/>
        <v>3.8724234305843099</v>
      </c>
      <c r="T29" s="11">
        <f>'RD T1'!T28</f>
        <v>2.7658927917157627</v>
      </c>
      <c r="U29" s="11">
        <f t="shared" si="6"/>
        <v>6.6383162223000731</v>
      </c>
      <c r="W29" s="10" t="str">
        <f>name!D25</f>
        <v>72 Customer service occupations</v>
      </c>
      <c r="X29" s="11">
        <v>6.1605024878098931</v>
      </c>
      <c r="Y29" s="11">
        <v>7.4113804062443194</v>
      </c>
      <c r="Z29" s="11">
        <v>6.8750493858343935</v>
      </c>
      <c r="AA29" s="11">
        <v>8.4679467933400119</v>
      </c>
      <c r="AB29" s="11">
        <v>9.6190095622970428</v>
      </c>
      <c r="AC29" s="11"/>
      <c r="AD29" s="11">
        <f t="shared" si="4"/>
        <v>2.7439601764626493</v>
      </c>
      <c r="AE29" s="11">
        <f>'RD T1'!T57</f>
        <v>4.6444683845184054</v>
      </c>
      <c r="AF29" s="11">
        <f t="shared" si="7"/>
        <v>7.3884285609810547</v>
      </c>
    </row>
    <row r="30" spans="1:32" x14ac:dyDescent="0.2">
      <c r="A30" s="10" t="str">
        <f>name!D26</f>
        <v>81 Process, plant and machine operatives</v>
      </c>
      <c r="B30" s="11">
        <v>13.466243081519979</v>
      </c>
      <c r="C30" s="11">
        <v>13.456714433548266</v>
      </c>
      <c r="D30" s="11">
        <v>11.450339541522352</v>
      </c>
      <c r="E30" s="11">
        <v>13.597302919952318</v>
      </c>
      <c r="F30" s="11">
        <v>12.830898281916483</v>
      </c>
      <c r="G30" s="11"/>
      <c r="H30" s="11">
        <f t="shared" si="2"/>
        <v>1.3805587403941306</v>
      </c>
      <c r="I30" s="11">
        <f>'RD T1'!E29</f>
        <v>5.0735319403818533</v>
      </c>
      <c r="J30" s="11">
        <f t="shared" si="5"/>
        <v>6.4540906807759839</v>
      </c>
      <c r="L30" s="10" t="str">
        <f>name!D26</f>
        <v>81 Process, plant and machine operatives</v>
      </c>
      <c r="M30" s="11">
        <v>10.277475084101383</v>
      </c>
      <c r="N30" s="11">
        <v>10.07068442234103</v>
      </c>
      <c r="O30" s="11">
        <v>8.6107515794743428</v>
      </c>
      <c r="P30" s="11">
        <v>10.137767805740024</v>
      </c>
      <c r="Q30" s="11">
        <v>9.6302051417585233</v>
      </c>
      <c r="R30" s="11"/>
      <c r="S30" s="11">
        <f t="shared" si="3"/>
        <v>1.0194535622841805</v>
      </c>
      <c r="T30" s="11">
        <f>'RD T1'!T29</f>
        <v>3.4733133384316317</v>
      </c>
      <c r="U30" s="11">
        <f t="shared" si="6"/>
        <v>4.4927669007158126</v>
      </c>
      <c r="W30" s="10" t="str">
        <f>name!D26</f>
        <v>81 Process, plant and machine operatives</v>
      </c>
      <c r="X30" s="11">
        <v>3.1887679974186156</v>
      </c>
      <c r="Y30" s="11">
        <v>3.3860300112072395</v>
      </c>
      <c r="Z30" s="11">
        <v>2.839587962048002</v>
      </c>
      <c r="AA30" s="11">
        <v>3.4595351142122883</v>
      </c>
      <c r="AB30" s="11">
        <v>3.2006931401579579</v>
      </c>
      <c r="AC30" s="11"/>
      <c r="AD30" s="11">
        <f t="shared" si="4"/>
        <v>0.3611051781099559</v>
      </c>
      <c r="AE30" s="11">
        <f>'RD T1'!T58</f>
        <v>1.6002186019502211</v>
      </c>
      <c r="AF30" s="11">
        <f t="shared" si="7"/>
        <v>1.961323780060177</v>
      </c>
    </row>
    <row r="31" spans="1:32" x14ac:dyDescent="0.2">
      <c r="A31" s="10" t="str">
        <f>name!D27</f>
        <v>82 Transport and mobile machine drivers and operatives</v>
      </c>
      <c r="B31" s="11">
        <v>23.282408915297481</v>
      </c>
      <c r="C31" s="11">
        <v>26.261760562996745</v>
      </c>
      <c r="D31" s="11">
        <v>23.629777798729958</v>
      </c>
      <c r="E31" s="11">
        <v>25.135235173375833</v>
      </c>
      <c r="F31" s="11">
        <v>25.526373385448881</v>
      </c>
      <c r="G31" s="11"/>
      <c r="H31" s="11">
        <f t="shared" si="2"/>
        <v>1.8965955867189237</v>
      </c>
      <c r="I31" s="11">
        <f>'RD T1'!E30</f>
        <v>13.035376634542864</v>
      </c>
      <c r="J31" s="11">
        <f t="shared" si="5"/>
        <v>14.931972221261788</v>
      </c>
      <c r="L31" s="10" t="str">
        <f>name!D27</f>
        <v>82 Transport and mobile machine drivers and operatives</v>
      </c>
      <c r="M31" s="11">
        <v>22.419320337072357</v>
      </c>
      <c r="N31" s="11">
        <v>25.420533764693367</v>
      </c>
      <c r="O31" s="11">
        <v>22.82243758045681</v>
      </c>
      <c r="P31" s="11">
        <v>23.905537818060232</v>
      </c>
      <c r="Q31" s="11">
        <v>24.063923121293172</v>
      </c>
      <c r="R31" s="11"/>
      <c r="S31" s="11">
        <f t="shared" si="3"/>
        <v>1.2414855408363614</v>
      </c>
      <c r="T31" s="11">
        <f>'RD T1'!T30</f>
        <v>12.27120111917151</v>
      </c>
      <c r="U31" s="11">
        <f t="shared" si="6"/>
        <v>13.512686660007871</v>
      </c>
      <c r="W31" s="10" t="str">
        <f>name!D27</f>
        <v>82 Transport and mobile machine drivers and operatives</v>
      </c>
      <c r="X31" s="11">
        <v>0.86308857822514651</v>
      </c>
      <c r="Y31" s="11">
        <v>0.84122679830339475</v>
      </c>
      <c r="Z31" s="11">
        <v>0.80734021827313041</v>
      </c>
      <c r="AA31" s="11">
        <v>1.2296973553156056</v>
      </c>
      <c r="AB31" s="11">
        <v>1.4624502641556956</v>
      </c>
      <c r="AC31" s="11"/>
      <c r="AD31" s="11">
        <f t="shared" si="4"/>
        <v>0.65511004588256516</v>
      </c>
      <c r="AE31" s="11">
        <f>'RD T1'!T59</f>
        <v>0.76417551537135342</v>
      </c>
      <c r="AF31" s="11">
        <f t="shared" si="7"/>
        <v>1.4192855612539186</v>
      </c>
    </row>
    <row r="32" spans="1:32" x14ac:dyDescent="0.2">
      <c r="A32" s="10" t="str">
        <f>name!D28</f>
        <v>91 Elementary trades and related occupations</v>
      </c>
      <c r="B32" s="11">
        <v>9.7934014508591041</v>
      </c>
      <c r="C32" s="11">
        <v>9.10934398619254</v>
      </c>
      <c r="D32" s="11">
        <v>7.6286911681624918</v>
      </c>
      <c r="E32" s="11">
        <v>6.4161121157402423</v>
      </c>
      <c r="F32" s="11">
        <v>6.0482068060027965</v>
      </c>
      <c r="G32" s="11"/>
      <c r="H32" s="11">
        <f t="shared" si="2"/>
        <v>-1.5804843621596953</v>
      </c>
      <c r="I32" s="11">
        <f>'RD T1'!E31</f>
        <v>2.5102703938408317</v>
      </c>
      <c r="J32" s="11">
        <f t="shared" si="5"/>
        <v>0.92978603168113638</v>
      </c>
      <c r="L32" s="10" t="str">
        <f>name!D28</f>
        <v>91 Elementary trades and related occupations</v>
      </c>
      <c r="M32" s="11">
        <v>7.4978691103286641</v>
      </c>
      <c r="N32" s="11">
        <v>6.9683227482172887</v>
      </c>
      <c r="O32" s="11">
        <v>5.9880753000794149</v>
      </c>
      <c r="P32" s="11">
        <v>5.0014951983568094</v>
      </c>
      <c r="Q32" s="11">
        <v>4.6749764510487708</v>
      </c>
      <c r="R32" s="11"/>
      <c r="S32" s="11">
        <f t="shared" si="3"/>
        <v>-1.3130988490306441</v>
      </c>
      <c r="T32" s="11">
        <f>'RD T1'!T31</f>
        <v>1.652384542943343</v>
      </c>
      <c r="U32" s="11">
        <f t="shared" si="6"/>
        <v>0.33928569391269892</v>
      </c>
      <c r="W32" s="10" t="str">
        <f>name!D28</f>
        <v>91 Elementary trades and related occupations</v>
      </c>
      <c r="X32" s="11">
        <v>2.2955323405304542</v>
      </c>
      <c r="Y32" s="11">
        <v>2.1410212379752407</v>
      </c>
      <c r="Z32" s="11">
        <v>1.6406158680830769</v>
      </c>
      <c r="AA32" s="11">
        <v>1.4146169173834278</v>
      </c>
      <c r="AB32" s="11">
        <v>1.3732303549540252</v>
      </c>
      <c r="AC32" s="11"/>
      <c r="AD32" s="11">
        <f t="shared" si="4"/>
        <v>-0.26738551312905168</v>
      </c>
      <c r="AE32" s="11">
        <f>'RD T1'!T60</f>
        <v>0.85788585089748881</v>
      </c>
      <c r="AF32" s="11">
        <f t="shared" si="7"/>
        <v>0.59050033776843713</v>
      </c>
    </row>
    <row r="33" spans="1:32" x14ac:dyDescent="0.2">
      <c r="A33" s="10" t="str">
        <f>name!D29</f>
        <v>92 Elementary administration and service occupations</v>
      </c>
      <c r="B33" s="11">
        <v>56.791403465932653</v>
      </c>
      <c r="C33" s="11">
        <v>55.165295069393089</v>
      </c>
      <c r="D33" s="11">
        <v>48.801891818037923</v>
      </c>
      <c r="E33" s="11">
        <v>51.354550694054332</v>
      </c>
      <c r="F33" s="11">
        <v>51.395687778269085</v>
      </c>
      <c r="G33" s="11"/>
      <c r="H33" s="11">
        <f t="shared" ref="H33" si="8">F33-D33</f>
        <v>2.5937959602311622</v>
      </c>
      <c r="I33" s="11">
        <f>'RD T1'!E32</f>
        <v>24.280954746079615</v>
      </c>
      <c r="J33" s="11">
        <f>SUM(H33:I33)</f>
        <v>26.874750706310778</v>
      </c>
      <c r="L33" s="10" t="str">
        <f>name!D29</f>
        <v>92 Elementary administration and service occupations</v>
      </c>
      <c r="M33" s="11">
        <v>30.038367497948517</v>
      </c>
      <c r="N33" s="11">
        <v>28.859672509867707</v>
      </c>
      <c r="O33" s="11">
        <v>25.608572054544229</v>
      </c>
      <c r="P33" s="11">
        <v>27.821876953055309</v>
      </c>
      <c r="Q33" s="11">
        <v>27.377017824579454</v>
      </c>
      <c r="R33" s="11"/>
      <c r="S33" s="11">
        <f t="shared" ref="S33" si="9">Q33-O33</f>
        <v>1.7684457700352247</v>
      </c>
      <c r="T33" s="11">
        <f>'RD T1'!T32</f>
        <v>10.895017950117115</v>
      </c>
      <c r="U33" s="11">
        <f t="shared" ref="U33" si="10">SUM(S33:T33)</f>
        <v>12.66346372015234</v>
      </c>
      <c r="W33" s="10" t="str">
        <f>name!D29</f>
        <v>92 Elementary administration and service occupations</v>
      </c>
      <c r="X33" s="11">
        <v>26.75303596798414</v>
      </c>
      <c r="Y33" s="11">
        <v>26.305622559525343</v>
      </c>
      <c r="Z33" s="11">
        <v>23.193319763493644</v>
      </c>
      <c r="AA33" s="11">
        <v>23.532673740998991</v>
      </c>
      <c r="AB33" s="11">
        <v>24.018669953689706</v>
      </c>
      <c r="AC33" s="11"/>
      <c r="AD33" s="11">
        <f t="shared" ref="AD33" si="11">AB33-Z33</f>
        <v>0.82535019019606182</v>
      </c>
      <c r="AE33" s="11">
        <f>'RD T1'!T61</f>
        <v>13.3859367959625</v>
      </c>
      <c r="AF33" s="11">
        <f t="shared" ref="AF33" si="12">SUM(AD33:AE33)</f>
        <v>14.211286986158562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532.56999999999994</v>
      </c>
      <c r="C35" s="34">
        <f>SUM(C8:C33)</f>
        <v>560.78900000000044</v>
      </c>
      <c r="D35" s="34">
        <f>SUM(D8:D33)</f>
        <v>548.29599999999994</v>
      </c>
      <c r="E35" s="34">
        <f>SUM(E8:E33)</f>
        <v>568.90400000000034</v>
      </c>
      <c r="F35" s="34">
        <f>SUM(F8:F33)</f>
        <v>599.66999999999985</v>
      </c>
      <c r="G35" s="11"/>
      <c r="H35" s="34">
        <f>F35-D35</f>
        <v>51.37399999999991</v>
      </c>
      <c r="I35" s="34">
        <f>SUM(I8:I33)</f>
        <v>274.61198099981459</v>
      </c>
      <c r="J35" s="34">
        <f>SUM(J8:J33)</f>
        <v>325.98598099981439</v>
      </c>
      <c r="L35" s="231" t="str">
        <f>name!D3</f>
        <v>All occupations</v>
      </c>
      <c r="M35" s="34">
        <f>SUM(M8:M33)</f>
        <v>285.42827832606326</v>
      </c>
      <c r="N35" s="34">
        <f>SUM(N8:N33)</f>
        <v>302.89012416421468</v>
      </c>
      <c r="O35" s="34">
        <f>SUM(O8:O33)</f>
        <v>292.33886542271898</v>
      </c>
      <c r="P35" s="34">
        <f>SUM(P8:P33)</f>
        <v>300.58537547586616</v>
      </c>
      <c r="Q35" s="34">
        <f>SUM(Q8:Q33)</f>
        <v>312.29572548238775</v>
      </c>
      <c r="R35" s="11"/>
      <c r="S35" s="34">
        <f>Q35-O35</f>
        <v>19.95686005966877</v>
      </c>
      <c r="T35" s="34">
        <f>SUM(T8:T33)</f>
        <v>121.76337237534784</v>
      </c>
      <c r="U35" s="34">
        <f>SUM(U8:U33)</f>
        <v>141.72023243501658</v>
      </c>
      <c r="W35" s="231" t="str">
        <f>name!D3</f>
        <v>All occupations</v>
      </c>
      <c r="X35" s="34">
        <f>SUM(X8:X33)</f>
        <v>247.14172167393696</v>
      </c>
      <c r="Y35" s="34">
        <f>SUM(Y8:Y33)</f>
        <v>257.89887583578559</v>
      </c>
      <c r="Z35" s="34">
        <f>SUM(Z8:Z33)</f>
        <v>255.95713457728081</v>
      </c>
      <c r="AA35" s="34">
        <f>SUM(AA8:AA33)</f>
        <v>268.31862452413407</v>
      </c>
      <c r="AB35" s="34">
        <f>SUM(AB8:AB33)</f>
        <v>287.37427451761215</v>
      </c>
      <c r="AC35" s="11"/>
      <c r="AD35" s="34">
        <f t="shared" ref="AD35" si="13">AB35-Z35</f>
        <v>31.417139940331339</v>
      </c>
      <c r="AE35" s="34">
        <f>SUM(AE8:AE33)</f>
        <v>152.84860862446675</v>
      </c>
      <c r="AF35" s="34">
        <f>SUM(AF8:AF33)</f>
        <v>184.26574856479806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Cheshire and Warrington (Continued)</v>
      </c>
      <c r="L38" s="19" t="str">
        <f>CONCATENATE(L$1," (Continued)")</f>
        <v>Occupation Table 2.1  Males: Employment Change by Occupation (SOC 2020) and Replacement Demand, 2015-2035, Cheshire and Warrington (Continued)</v>
      </c>
      <c r="W38" s="19" t="str">
        <f>CONCATENATE(W$1," (Continued)")</f>
        <v>Occupation Table 2.2  Females: Employment Change by Occupation (SOC 2020) and Replacement Demand, 2015-2035, Cheshire and Warrington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5.5275368807937353</v>
      </c>
      <c r="C45" s="173">
        <f t="shared" si="20"/>
        <v>6.30834766541071</v>
      </c>
      <c r="D45" s="173">
        <f t="shared" si="20"/>
        <v>6.5378267989097276</v>
      </c>
      <c r="E45" s="173">
        <f t="shared" si="20"/>
        <v>5.9205548290420991</v>
      </c>
      <c r="F45" s="173">
        <f t="shared" si="20"/>
        <v>6.204154089788342</v>
      </c>
      <c r="H45" s="68">
        <f t="shared" ref="H45:H70" si="21">IF(D8&gt;0,(H8/D8)*100,0)</f>
        <v>3.7878247385650341</v>
      </c>
      <c r="I45" s="69">
        <f t="shared" ref="I45:I70" si="22">IF(D8&gt;0,I8/D8*100,0)</f>
        <v>49.874438412015984</v>
      </c>
      <c r="J45" s="69">
        <f t="shared" ref="J45:J70" si="23">IF(D8&gt;0,(J8/D8)*100,0)</f>
        <v>53.662263150581026</v>
      </c>
      <c r="L45" t="str">
        <f t="shared" ref="L45:L70" si="24">L8</f>
        <v>11 Corporate managers and directors</v>
      </c>
      <c r="M45" s="173">
        <f t="shared" ref="M45:Q45" si="25">M8/M$35*100</f>
        <v>7.3641873304265371</v>
      </c>
      <c r="N45" s="173">
        <f t="shared" si="25"/>
        <v>7.9654301253236817</v>
      </c>
      <c r="O45" s="173">
        <f t="shared" si="25"/>
        <v>8.2678415814688879</v>
      </c>
      <c r="P45" s="173">
        <f t="shared" si="25"/>
        <v>7.2609411669616595</v>
      </c>
      <c r="Q45" s="173">
        <f t="shared" si="25"/>
        <v>7.3262064810275431</v>
      </c>
      <c r="S45" s="68">
        <f t="shared" ref="S45:S70" si="26">IF(O8&gt;0,(S8/O8)*100,0)</f>
        <v>-5.3400020343645416</v>
      </c>
      <c r="T45" s="69">
        <f t="shared" ref="T45:T70" si="27">IF(O8&gt;0,T8/O8*100,0)</f>
        <v>43.222126591075181</v>
      </c>
      <c r="U45" s="69">
        <f t="shared" ref="U45:U70" si="28">IF(O8&gt;0,(U8/O8)*100,0)</f>
        <v>37.882124556710636</v>
      </c>
      <c r="W45" t="str">
        <f t="shared" ref="W45:W70" si="29">W8</f>
        <v>11 Corporate managers and directors</v>
      </c>
      <c r="X45" s="173">
        <f t="shared" ref="X45:AB45" si="30">X8/X$35*100</f>
        <v>3.4063572913065365</v>
      </c>
      <c r="Y45" s="173">
        <f t="shared" si="30"/>
        <v>4.3621820979695887</v>
      </c>
      <c r="Z45" s="173">
        <f t="shared" si="30"/>
        <v>4.5619078250818141</v>
      </c>
      <c r="AA45" s="173">
        <f t="shared" si="30"/>
        <v>4.4189798586843088</v>
      </c>
      <c r="AB45" s="173">
        <f t="shared" si="30"/>
        <v>4.9847959334624221</v>
      </c>
      <c r="AD45" s="68">
        <f t="shared" ref="AD45:AD70" si="31">IF(Z8&gt;0,(AD8/Z8)*100,0)</f>
        <v>22.682191776743437</v>
      </c>
      <c r="AE45" s="69">
        <f t="shared" ref="AE45:AE70" si="32">IF(Z8&gt;0,AE8/Z8*100,0)</f>
        <v>63.644553065158945</v>
      </c>
      <c r="AF45" s="69">
        <f t="shared" ref="AF45:AF70" si="33">IF(Z8&gt;0,(AF8/Z8)*100,0)</f>
        <v>86.326744841902382</v>
      </c>
    </row>
    <row r="46" spans="1:32" x14ac:dyDescent="0.2">
      <c r="A46" t="str">
        <f t="shared" si="19"/>
        <v>12 Other managers and proprietors</v>
      </c>
      <c r="B46" s="173">
        <f t="shared" si="20"/>
        <v>3.0799661940346632</v>
      </c>
      <c r="C46" s="173">
        <f t="shared" si="20"/>
        <v>2.9564224520176428</v>
      </c>
      <c r="D46" s="173">
        <f t="shared" si="20"/>
        <v>3.1697819350692389</v>
      </c>
      <c r="E46" s="173">
        <f t="shared" si="20"/>
        <v>3.7909117585673293</v>
      </c>
      <c r="F46" s="173">
        <f t="shared" si="20"/>
        <v>4.2794821104509682</v>
      </c>
      <c r="H46" s="68">
        <f t="shared" si="21"/>
        <v>47.658711506426485</v>
      </c>
      <c r="I46" s="69">
        <f t="shared" si="22"/>
        <v>72.141078633754461</v>
      </c>
      <c r="J46" s="69">
        <f t="shared" si="23"/>
        <v>119.79979014018095</v>
      </c>
      <c r="L46" t="str">
        <f t="shared" si="24"/>
        <v>12 Other managers and proprietors</v>
      </c>
      <c r="M46" s="173">
        <f t="shared" ref="M46:Q46" si="34">M9/M$35*100</f>
        <v>3.4763457259234145</v>
      </c>
      <c r="N46" s="173">
        <f t="shared" si="34"/>
        <v>3.2762390193604105</v>
      </c>
      <c r="O46" s="173">
        <f t="shared" si="34"/>
        <v>3.4725536546472502</v>
      </c>
      <c r="P46" s="173">
        <f t="shared" si="34"/>
        <v>4.2981711855541418</v>
      </c>
      <c r="Q46" s="173">
        <f t="shared" si="34"/>
        <v>4.8561039480379842</v>
      </c>
      <c r="S46" s="68">
        <f t="shared" si="26"/>
        <v>49.388956108341802</v>
      </c>
      <c r="T46" s="69">
        <f t="shared" si="27"/>
        <v>66.058356903284277</v>
      </c>
      <c r="U46" s="69">
        <f t="shared" si="28"/>
        <v>115.44731301162608</v>
      </c>
      <c r="W46" t="str">
        <f t="shared" si="29"/>
        <v>12 Other managers and proprietors</v>
      </c>
      <c r="X46" s="173">
        <f t="shared" ref="X46:AB46" si="35">X9/X$35*100</f>
        <v>2.6221805697200282</v>
      </c>
      <c r="Y46" s="173">
        <f t="shared" si="35"/>
        <v>2.5808129055305034</v>
      </c>
      <c r="Z46" s="173">
        <f t="shared" si="35"/>
        <v>2.8239742625083659</v>
      </c>
      <c r="AA46" s="173">
        <f t="shared" si="35"/>
        <v>3.2226516700441485</v>
      </c>
      <c r="AB46" s="173">
        <f t="shared" si="35"/>
        <v>3.6528549170443849</v>
      </c>
      <c r="AD46" s="68">
        <f t="shared" si="31"/>
        <v>45.228662394007394</v>
      </c>
      <c r="AE46" s="69">
        <f t="shared" si="32"/>
        <v>80.683982062470605</v>
      </c>
      <c r="AF46" s="69">
        <f t="shared" si="33"/>
        <v>125.91264445647801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5.3178833784007766</v>
      </c>
      <c r="C47" s="173">
        <f t="shared" si="20"/>
        <v>5.7932632727504947</v>
      </c>
      <c r="D47" s="173">
        <f t="shared" si="20"/>
        <v>6.0376398594573155</v>
      </c>
      <c r="E47" s="173">
        <f t="shared" si="20"/>
        <v>6.1840413982526083</v>
      </c>
      <c r="F47" s="173">
        <f t="shared" si="20"/>
        <v>6.5265830771098816</v>
      </c>
      <c r="H47" s="68">
        <f t="shared" si="21"/>
        <v>18.226793650881827</v>
      </c>
      <c r="I47" s="69">
        <f t="shared" si="22"/>
        <v>40.580701121979899</v>
      </c>
      <c r="J47" s="69">
        <f t="shared" si="23"/>
        <v>58.807494772861723</v>
      </c>
      <c r="L47" t="str">
        <f t="shared" si="24"/>
        <v>21 Science, research, engineering and technology professionals</v>
      </c>
      <c r="M47" s="173">
        <f t="shared" ref="M47:Q47" si="36">M10/M$35*100</f>
        <v>8.1766692373524616</v>
      </c>
      <c r="N47" s="173">
        <f t="shared" si="36"/>
        <v>8.9446056624241077</v>
      </c>
      <c r="O47" s="173">
        <f t="shared" si="36"/>
        <v>9.0620831674534017</v>
      </c>
      <c r="P47" s="173">
        <f t="shared" si="36"/>
        <v>9.0640645644843385</v>
      </c>
      <c r="Q47" s="173">
        <f t="shared" si="36"/>
        <v>9.3928170259832111</v>
      </c>
      <c r="S47" s="68">
        <f t="shared" si="26"/>
        <v>10.725411112944661</v>
      </c>
      <c r="T47" s="69">
        <f t="shared" si="27"/>
        <v>34.503065629141318</v>
      </c>
      <c r="U47" s="69">
        <f t="shared" si="28"/>
        <v>45.228476742085981</v>
      </c>
      <c r="W47" t="str">
        <f t="shared" si="29"/>
        <v>21 Science, research, engineering and technology professionals</v>
      </c>
      <c r="X47" s="173">
        <f t="shared" ref="X47:AB47" si="37">X10/X$35*100</f>
        <v>2.0162218042371514</v>
      </c>
      <c r="Y47" s="173">
        <f t="shared" si="37"/>
        <v>2.0921595568119784</v>
      </c>
      <c r="Z47" s="173">
        <f t="shared" si="37"/>
        <v>2.5833023718341557</v>
      </c>
      <c r="AA47" s="173">
        <f t="shared" si="37"/>
        <v>2.9576800290547793</v>
      </c>
      <c r="AB47" s="173">
        <f t="shared" si="37"/>
        <v>3.4117857906506419</v>
      </c>
      <c r="AD47" s="68">
        <f t="shared" si="31"/>
        <v>48.281565226692187</v>
      </c>
      <c r="AE47" s="69">
        <f t="shared" si="32"/>
        <v>64.93113859594169</v>
      </c>
      <c r="AF47" s="69">
        <f t="shared" si="33"/>
        <v>113.21270382263388</v>
      </c>
    </row>
    <row r="48" spans="1:32" x14ac:dyDescent="0.2">
      <c r="A48" t="str">
        <f t="shared" si="19"/>
        <v>22 Health professionals</v>
      </c>
      <c r="B48" s="173">
        <f t="shared" si="20"/>
        <v>3.5250588539195902</v>
      </c>
      <c r="C48" s="173">
        <f t="shared" si="20"/>
        <v>3.7371491863337227</v>
      </c>
      <c r="D48" s="173">
        <f t="shared" si="20"/>
        <v>3.8998691657030085</v>
      </c>
      <c r="E48" s="173">
        <f t="shared" si="20"/>
        <v>4.1731566627614409</v>
      </c>
      <c r="F48" s="173">
        <f t="shared" si="20"/>
        <v>4.5429917919657328</v>
      </c>
      <c r="H48" s="68">
        <f t="shared" si="21"/>
        <v>27.405788470084897</v>
      </c>
      <c r="I48" s="69">
        <f t="shared" si="22"/>
        <v>59.935332787802942</v>
      </c>
      <c r="J48" s="69">
        <f t="shared" si="23"/>
        <v>87.341121257887849</v>
      </c>
      <c r="L48" t="str">
        <f t="shared" si="24"/>
        <v>22 Health professionals</v>
      </c>
      <c r="M48" s="173">
        <f t="shared" ref="M48:Q48" si="38">M11/M$35*100</f>
        <v>1.8128058923441079</v>
      </c>
      <c r="N48" s="173">
        <f t="shared" si="38"/>
        <v>1.8483427092235554</v>
      </c>
      <c r="O48" s="173">
        <f t="shared" si="38"/>
        <v>2.0138239777932467</v>
      </c>
      <c r="P48" s="173">
        <f t="shared" si="38"/>
        <v>2.1271943665146624</v>
      </c>
      <c r="Q48" s="173">
        <f t="shared" si="38"/>
        <v>2.2968601341506494</v>
      </c>
      <c r="S48" s="68">
        <f t="shared" si="26"/>
        <v>21.840739201791916</v>
      </c>
      <c r="T48" s="69">
        <f t="shared" si="27"/>
        <v>41.898493665266763</v>
      </c>
      <c r="U48" s="69">
        <f t="shared" si="28"/>
        <v>63.739232867058682</v>
      </c>
      <c r="W48" t="str">
        <f t="shared" si="29"/>
        <v>22 Health professionals</v>
      </c>
      <c r="X48" s="173">
        <f t="shared" ref="X48:AB48" si="39">X11/X$35*100</f>
        <v>5.5025696180712869</v>
      </c>
      <c r="Y48" s="173">
        <f t="shared" si="39"/>
        <v>5.9554637350886939</v>
      </c>
      <c r="Z48" s="173">
        <f t="shared" si="39"/>
        <v>6.0539966967839876</v>
      </c>
      <c r="AA48" s="173">
        <f t="shared" si="39"/>
        <v>6.465156877496768</v>
      </c>
      <c r="AB48" s="173">
        <f t="shared" si="39"/>
        <v>6.9839107530793791</v>
      </c>
      <c r="AD48" s="68">
        <f t="shared" si="31"/>
        <v>29.520093577623435</v>
      </c>
      <c r="AE48" s="69">
        <f t="shared" si="32"/>
        <v>66.787991091820047</v>
      </c>
      <c r="AF48" s="69">
        <f t="shared" si="33"/>
        <v>96.308084669443488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4.3357127381016172</v>
      </c>
      <c r="C49" s="173">
        <f t="shared" si="20"/>
        <v>3.9776487510897733</v>
      </c>
      <c r="D49" s="173">
        <f t="shared" si="20"/>
        <v>4.3372011780564632</v>
      </c>
      <c r="E49" s="173">
        <f t="shared" si="20"/>
        <v>4.6229898545062413</v>
      </c>
      <c r="F49" s="173">
        <f t="shared" si="20"/>
        <v>5.0307683204486962</v>
      </c>
      <c r="H49" s="68">
        <f t="shared" si="21"/>
        <v>26.859207939920328</v>
      </c>
      <c r="I49" s="69">
        <f t="shared" si="22"/>
        <v>57.373218405550745</v>
      </c>
      <c r="J49" s="69">
        <f t="shared" si="23"/>
        <v>84.232426345471069</v>
      </c>
      <c r="L49" t="str">
        <f t="shared" si="24"/>
        <v>23 Teaching and other educational professionals</v>
      </c>
      <c r="M49" s="173">
        <f t="shared" ref="M49:Q49" si="40">M12/M$35*100</f>
        <v>2.7476800722751684</v>
      </c>
      <c r="N49" s="173">
        <f t="shared" si="40"/>
        <v>2.4975594361428812</v>
      </c>
      <c r="O49" s="173">
        <f t="shared" si="40"/>
        <v>2.7823451416699756</v>
      </c>
      <c r="P49" s="173">
        <f t="shared" si="40"/>
        <v>3.0941626250778138</v>
      </c>
      <c r="Q49" s="173">
        <f t="shared" si="40"/>
        <v>3.3268917369580744</v>
      </c>
      <c r="S49" s="68">
        <f t="shared" si="26"/>
        <v>27.734187315162046</v>
      </c>
      <c r="T49" s="69">
        <f t="shared" si="27"/>
        <v>49.637392615190116</v>
      </c>
      <c r="U49" s="69">
        <f t="shared" si="28"/>
        <v>77.371579930352169</v>
      </c>
      <c r="W49" t="str">
        <f t="shared" si="29"/>
        <v>23 Teaching and other educational professionals</v>
      </c>
      <c r="X49" s="173">
        <f t="shared" ref="X49:AB49" si="41">X12/X$35*100</f>
        <v>6.1697593194004643</v>
      </c>
      <c r="Y49" s="173">
        <f t="shared" si="41"/>
        <v>5.7159441776423288</v>
      </c>
      <c r="Z49" s="173">
        <f t="shared" si="41"/>
        <v>6.113064352660234</v>
      </c>
      <c r="AA49" s="173">
        <f t="shared" si="41"/>
        <v>6.3356667423312159</v>
      </c>
      <c r="AB49" s="173">
        <f t="shared" si="41"/>
        <v>6.8824071794483865</v>
      </c>
      <c r="AD49" s="68">
        <f t="shared" si="31"/>
        <v>26.404356925261784</v>
      </c>
      <c r="AE49" s="69">
        <f t="shared" si="32"/>
        <v>61.394625434709241</v>
      </c>
      <c r="AF49" s="69">
        <f t="shared" si="33"/>
        <v>87.798982359971021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5.0576407265513135</v>
      </c>
      <c r="C50" s="173">
        <f t="shared" si="20"/>
        <v>5.8110249140904537</v>
      </c>
      <c r="D50" s="173">
        <f t="shared" si="20"/>
        <v>6.4752997734660935</v>
      </c>
      <c r="E50" s="173">
        <f t="shared" si="20"/>
        <v>7.0261495134593872</v>
      </c>
      <c r="F50" s="173">
        <f t="shared" si="20"/>
        <v>7.523877635788331</v>
      </c>
      <c r="H50" s="68">
        <f t="shared" si="21"/>
        <v>27.080551266171305</v>
      </c>
      <c r="I50" s="69">
        <f t="shared" si="22"/>
        <v>55.510843890922331</v>
      </c>
      <c r="J50" s="69">
        <f t="shared" si="23"/>
        <v>82.591395157093643</v>
      </c>
      <c r="L50" t="str">
        <f t="shared" si="24"/>
        <v>24 Business, media and public service professionals</v>
      </c>
      <c r="M50" s="173">
        <f t="shared" ref="M50:Q50" si="42">M13/M$35*100</f>
        <v>5.74444937535268</v>
      </c>
      <c r="N50" s="173">
        <f t="shared" si="42"/>
        <v>6.2951278717199344</v>
      </c>
      <c r="O50" s="173">
        <f t="shared" si="42"/>
        <v>6.9719837758196288</v>
      </c>
      <c r="P50" s="173">
        <f t="shared" si="42"/>
        <v>7.590407117871818</v>
      </c>
      <c r="Q50" s="173">
        <f t="shared" si="42"/>
        <v>7.8255735090991747</v>
      </c>
      <c r="S50" s="68">
        <f t="shared" si="26"/>
        <v>19.905551322394633</v>
      </c>
      <c r="T50" s="69">
        <f t="shared" si="27"/>
        <v>47.859815966979625</v>
      </c>
      <c r="U50" s="69">
        <f t="shared" si="28"/>
        <v>67.765367289374254</v>
      </c>
      <c r="W50" t="str">
        <f t="shared" si="29"/>
        <v>24 Business, media and public service professionals</v>
      </c>
      <c r="X50" s="173">
        <f t="shared" ref="X50:AB50" si="43">X13/X$35*100</f>
        <v>4.2644334573009139</v>
      </c>
      <c r="Y50" s="173">
        <f t="shared" si="43"/>
        <v>5.242468713643806</v>
      </c>
      <c r="Z50" s="173">
        <f t="shared" si="43"/>
        <v>5.9080171385770814</v>
      </c>
      <c r="AA50" s="173">
        <f t="shared" si="43"/>
        <v>6.3940369115547462</v>
      </c>
      <c r="AB50" s="173">
        <f t="shared" si="43"/>
        <v>7.1960183248294642</v>
      </c>
      <c r="AD50" s="68">
        <f t="shared" si="31"/>
        <v>36.751205167957401</v>
      </c>
      <c r="AE50" s="69">
        <f t="shared" si="32"/>
        <v>65.823100842161381</v>
      </c>
      <c r="AF50" s="69">
        <f t="shared" si="33"/>
        <v>102.57430601011879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1.8051431670247069</v>
      </c>
      <c r="C51" s="173">
        <f t="shared" si="20"/>
        <v>2.0566434835108791</v>
      </c>
      <c r="D51" s="173">
        <f t="shared" si="20"/>
        <v>2.2475133492527077</v>
      </c>
      <c r="E51" s="173">
        <f t="shared" si="20"/>
        <v>1.9224685353581104</v>
      </c>
      <c r="F51" s="173">
        <f t="shared" si="20"/>
        <v>1.9597611982143104</v>
      </c>
      <c r="H51" s="68">
        <f t="shared" si="21"/>
        <v>-4.6330002521928249</v>
      </c>
      <c r="I51" s="69">
        <f t="shared" si="22"/>
        <v>37.291281537310766</v>
      </c>
      <c r="J51" s="69">
        <f t="shared" si="23"/>
        <v>32.658281285117937</v>
      </c>
      <c r="L51" t="str">
        <f t="shared" si="24"/>
        <v>31 Science, engineering and technology associate professionals</v>
      </c>
      <c r="M51" s="173">
        <f t="shared" ref="M51:Q51" si="44">M14/M$35*100</f>
        <v>2.5748764980084289</v>
      </c>
      <c r="N51" s="173">
        <f t="shared" si="44"/>
        <v>3.0090093429174982</v>
      </c>
      <c r="O51" s="173">
        <f t="shared" si="44"/>
        <v>3.2174969162270841</v>
      </c>
      <c r="P51" s="173">
        <f t="shared" si="44"/>
        <v>2.6035474243694945</v>
      </c>
      <c r="Q51" s="173">
        <f t="shared" si="44"/>
        <v>2.5605572285985323</v>
      </c>
      <c r="S51" s="68">
        <f t="shared" si="26"/>
        <v>-14.984946933586302</v>
      </c>
      <c r="T51" s="69">
        <f t="shared" si="27"/>
        <v>31.332484575680443</v>
      </c>
      <c r="U51" s="69">
        <f t="shared" si="28"/>
        <v>16.347537642094142</v>
      </c>
      <c r="W51" t="str">
        <f t="shared" si="29"/>
        <v>31 Science, engineering and technology associate professionals</v>
      </c>
      <c r="X51" s="173">
        <f t="shared" ref="X51:AB51" si="45">X14/X$35*100</f>
        <v>0.91616473819134403</v>
      </c>
      <c r="Y51" s="173">
        <f t="shared" si="45"/>
        <v>0.93813448470041139</v>
      </c>
      <c r="Z51" s="173">
        <f t="shared" si="45"/>
        <v>1.139656379700821</v>
      </c>
      <c r="AA51" s="173">
        <f t="shared" si="45"/>
        <v>1.1594862640183936</v>
      </c>
      <c r="AB51" s="173">
        <f t="shared" si="45"/>
        <v>1.3068633962425467</v>
      </c>
      <c r="AD51" s="68">
        <f t="shared" si="31"/>
        <v>28.746940177179773</v>
      </c>
      <c r="AE51" s="69">
        <f t="shared" si="32"/>
        <v>56.505473199199365</v>
      </c>
      <c r="AF51" s="69">
        <f t="shared" si="33"/>
        <v>85.252413376379138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1.6194466789220712</v>
      </c>
      <c r="C52" s="173">
        <f t="shared" si="20"/>
        <v>1.672499157387529</v>
      </c>
      <c r="D52" s="173">
        <f t="shared" si="20"/>
        <v>1.7882644618238921</v>
      </c>
      <c r="E52" s="173">
        <f t="shared" si="20"/>
        <v>1.8199148499514137</v>
      </c>
      <c r="F52" s="173">
        <f t="shared" si="20"/>
        <v>2.0006431160836136</v>
      </c>
      <c r="H52" s="68">
        <f t="shared" si="21"/>
        <v>22.358775832342907</v>
      </c>
      <c r="I52" s="69">
        <f t="shared" si="22"/>
        <v>62.359452189376739</v>
      </c>
      <c r="J52" s="69">
        <f t="shared" si="23"/>
        <v>84.718228021719639</v>
      </c>
      <c r="L52" t="str">
        <f t="shared" si="24"/>
        <v>32 Health and social care associate professionals</v>
      </c>
      <c r="M52" s="173">
        <f t="shared" ref="M52:Q52" si="46">M15/M$35*100</f>
        <v>0.74269133730918446</v>
      </c>
      <c r="N52" s="173">
        <f t="shared" si="46"/>
        <v>0.69863439793741522</v>
      </c>
      <c r="O52" s="173">
        <f t="shared" si="46"/>
        <v>0.75963683816984784</v>
      </c>
      <c r="P52" s="173">
        <f t="shared" si="46"/>
        <v>0.69279309859865734</v>
      </c>
      <c r="Q52" s="173">
        <f t="shared" si="46"/>
        <v>0.73264716578159828</v>
      </c>
      <c r="S52" s="68">
        <f t="shared" si="26"/>
        <v>3.0311006384801771</v>
      </c>
      <c r="T52" s="69">
        <f t="shared" si="27"/>
        <v>45.898335485384536</v>
      </c>
      <c r="U52" s="69">
        <f t="shared" si="28"/>
        <v>48.929436123864711</v>
      </c>
      <c r="W52" t="str">
        <f t="shared" si="29"/>
        <v>32 Health and social care associate professionals</v>
      </c>
      <c r="X52" s="173">
        <f t="shared" ref="X52:AB52" si="47">X15/X$35*100</f>
        <v>2.6320266916157977</v>
      </c>
      <c r="Y52" s="173">
        <f t="shared" si="47"/>
        <v>2.8162576051630741</v>
      </c>
      <c r="Z52" s="173">
        <f t="shared" si="47"/>
        <v>2.9631011505456821</v>
      </c>
      <c r="AA52" s="173">
        <f t="shared" si="47"/>
        <v>3.0825790255681667</v>
      </c>
      <c r="AB52" s="173">
        <f t="shared" si="47"/>
        <v>3.3786012366321816</v>
      </c>
      <c r="AD52" s="68">
        <f t="shared" si="31"/>
        <v>28.018020579307922</v>
      </c>
      <c r="AE52" s="69">
        <f t="shared" si="32"/>
        <v>67.179353564055589</v>
      </c>
      <c r="AF52" s="69">
        <f t="shared" si="33"/>
        <v>95.197374143363504</v>
      </c>
    </row>
    <row r="53" spans="1:32" x14ac:dyDescent="0.2">
      <c r="A53" t="str">
        <f t="shared" si="19"/>
        <v>33 Protective service occupations</v>
      </c>
      <c r="B53" s="173">
        <f t="shared" si="20"/>
        <v>0.81037411335998721</v>
      </c>
      <c r="C53" s="173">
        <f t="shared" si="20"/>
        <v>0.78851311126776624</v>
      </c>
      <c r="D53" s="173">
        <f t="shared" si="20"/>
        <v>0.82342218157405966</v>
      </c>
      <c r="E53" s="173">
        <f t="shared" si="20"/>
        <v>0.91616984005425484</v>
      </c>
      <c r="F53" s="173">
        <f t="shared" si="20"/>
        <v>0.98907060246260325</v>
      </c>
      <c r="H53" s="68">
        <f t="shared" si="21"/>
        <v>31.371747513473995</v>
      </c>
      <c r="I53" s="69">
        <f t="shared" si="22"/>
        <v>38.72262915019185</v>
      </c>
      <c r="J53" s="69">
        <f t="shared" si="23"/>
        <v>70.094376663665841</v>
      </c>
      <c r="L53" t="str">
        <f t="shared" si="24"/>
        <v>33 Protective service occupations</v>
      </c>
      <c r="M53" s="173">
        <f t="shared" ref="M53:Q53" si="48">M16/M$35*100</f>
        <v>1.2503338424131965</v>
      </c>
      <c r="N53" s="173">
        <f t="shared" si="48"/>
        <v>1.1882044162002348</v>
      </c>
      <c r="O53" s="173">
        <f t="shared" si="48"/>
        <v>1.2329010669172606</v>
      </c>
      <c r="P53" s="173">
        <f t="shared" si="48"/>
        <v>1.3404959398488698</v>
      </c>
      <c r="Q53" s="173">
        <f t="shared" si="48"/>
        <v>1.3943459051275922</v>
      </c>
      <c r="S53" s="68">
        <f t="shared" si="26"/>
        <v>20.81525641692561</v>
      </c>
      <c r="T53" s="69">
        <f t="shared" si="27"/>
        <v>31.496887355340004</v>
      </c>
      <c r="U53" s="69">
        <f t="shared" si="28"/>
        <v>52.312143772265607</v>
      </c>
      <c r="W53" t="str">
        <f t="shared" si="29"/>
        <v>33 Protective service occupations</v>
      </c>
      <c r="X53" s="173">
        <f t="shared" ref="X53:AB53" si="49">X16/X$35*100</f>
        <v>0.30225696039243677</v>
      </c>
      <c r="Y53" s="173">
        <f t="shared" si="49"/>
        <v>0.31909443471859805</v>
      </c>
      <c r="Z53" s="173">
        <f t="shared" si="49"/>
        <v>0.3557399934862438</v>
      </c>
      <c r="AA53" s="173">
        <f t="shared" si="49"/>
        <v>0.44081625527355495</v>
      </c>
      <c r="AB53" s="173">
        <f t="shared" si="49"/>
        <v>0.54864932648614073</v>
      </c>
      <c r="AD53" s="68">
        <f t="shared" si="31"/>
        <v>73.158097638896564</v>
      </c>
      <c r="AE53" s="69">
        <f t="shared" si="32"/>
        <v>67.324687712464041</v>
      </c>
      <c r="AF53" s="69">
        <f t="shared" si="33"/>
        <v>140.48278535136058</v>
      </c>
    </row>
    <row r="54" spans="1:32" x14ac:dyDescent="0.2">
      <c r="A54" t="str">
        <f t="shared" si="19"/>
        <v>34 Culture, media and sports occupations</v>
      </c>
      <c r="B54" s="173">
        <f t="shared" si="20"/>
        <v>1.256416757241047</v>
      </c>
      <c r="C54" s="173">
        <f t="shared" si="20"/>
        <v>1.3261560772464716</v>
      </c>
      <c r="D54" s="173">
        <f t="shared" si="20"/>
        <v>1.3139227942115783</v>
      </c>
      <c r="E54" s="173">
        <f t="shared" si="20"/>
        <v>1.2151964084856899</v>
      </c>
      <c r="F54" s="173">
        <f t="shared" si="20"/>
        <v>1.3089912993872166</v>
      </c>
      <c r="H54" s="68">
        <f t="shared" si="21"/>
        <v>8.9592632699639978</v>
      </c>
      <c r="I54" s="69">
        <f t="shared" si="22"/>
        <v>45.944187090603378</v>
      </c>
      <c r="J54" s="69">
        <f t="shared" si="23"/>
        <v>54.903450360567376</v>
      </c>
      <c r="L54" t="str">
        <f t="shared" si="24"/>
        <v>34 Culture, media and sports occupations</v>
      </c>
      <c r="M54" s="173">
        <f t="shared" ref="M54:Q54" si="50">M17/M$35*100</f>
        <v>1.3391006971504571</v>
      </c>
      <c r="N54" s="173">
        <f t="shared" si="50"/>
        <v>1.4594712439625983</v>
      </c>
      <c r="O54" s="173">
        <f t="shared" si="50"/>
        <v>1.3542679568529992</v>
      </c>
      <c r="P54" s="173">
        <f t="shared" si="50"/>
        <v>1.2529848979359246</v>
      </c>
      <c r="Q54" s="173">
        <f t="shared" si="50"/>
        <v>1.3169423510625222</v>
      </c>
      <c r="S54" s="68">
        <f t="shared" si="26"/>
        <v>3.8823209672338432</v>
      </c>
      <c r="T54" s="69">
        <f t="shared" si="27"/>
        <v>39.572397077161632</v>
      </c>
      <c r="U54" s="69">
        <f t="shared" si="28"/>
        <v>43.454718044395477</v>
      </c>
      <c r="W54" t="str">
        <f t="shared" si="29"/>
        <v>34 Culture, media and sports occupations</v>
      </c>
      <c r="X54" s="173">
        <f t="shared" ref="X54:AB54" si="51">X17/X$35*100</f>
        <v>1.1609236351016183</v>
      </c>
      <c r="Y54" s="173">
        <f t="shared" si="51"/>
        <v>1.169583671613605</v>
      </c>
      <c r="Z54" s="173">
        <f t="shared" si="51"/>
        <v>1.267842972715818</v>
      </c>
      <c r="AA54" s="173">
        <f t="shared" si="51"/>
        <v>1.1728636508912074</v>
      </c>
      <c r="AB54" s="173">
        <f t="shared" si="51"/>
        <v>1.3003507227195381</v>
      </c>
      <c r="AD54" s="68">
        <f t="shared" si="31"/>
        <v>15.153113223637737</v>
      </c>
      <c r="AE54" s="69">
        <f t="shared" si="32"/>
        <v>53.717746238272454</v>
      </c>
      <c r="AF54" s="69">
        <f t="shared" si="33"/>
        <v>68.8708594619102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5.3604238703842304</v>
      </c>
      <c r="C55" s="173">
        <f t="shared" si="52"/>
        <v>5.6788098207709403</v>
      </c>
      <c r="D55" s="173">
        <f t="shared" si="52"/>
        <v>5.9121585948590374</v>
      </c>
      <c r="E55" s="173">
        <f t="shared" si="52"/>
        <v>5.4926574787158353</v>
      </c>
      <c r="F55" s="173">
        <f t="shared" si="52"/>
        <v>5.4785322435664563</v>
      </c>
      <c r="H55" s="68">
        <f t="shared" si="21"/>
        <v>1.3480487276049451</v>
      </c>
      <c r="I55" s="69">
        <f t="shared" si="22"/>
        <v>45.482950440118323</v>
      </c>
      <c r="J55" s="69">
        <f t="shared" si="23"/>
        <v>46.83099916772327</v>
      </c>
      <c r="L55" t="str">
        <f t="shared" si="24"/>
        <v>35 Business and public service associate professionals</v>
      </c>
      <c r="M55" s="173">
        <f t="shared" ref="M55:Q55" si="53">M18/M$35*100</f>
        <v>5.4077512572197373</v>
      </c>
      <c r="N55" s="173">
        <f t="shared" si="53"/>
        <v>5.5498784324062056</v>
      </c>
      <c r="O55" s="173">
        <f t="shared" si="53"/>
        <v>5.8376611185364666</v>
      </c>
      <c r="P55" s="173">
        <f t="shared" si="53"/>
        <v>5.2444555245080453</v>
      </c>
      <c r="Q55" s="173">
        <f t="shared" si="53"/>
        <v>4.9665409972859624</v>
      </c>
      <c r="S55" s="68">
        <f t="shared" si="26"/>
        <v>-9.1144944370025538</v>
      </c>
      <c r="T55" s="69">
        <f t="shared" si="27"/>
        <v>35.624977675842509</v>
      </c>
      <c r="U55" s="69">
        <f t="shared" si="28"/>
        <v>26.510483238839953</v>
      </c>
      <c r="W55" t="str">
        <f t="shared" si="29"/>
        <v>35 Business and public service associate professionals</v>
      </c>
      <c r="X55" s="173">
        <f t="shared" ref="X55:AB55" si="54">X18/X$35*100</f>
        <v>5.3057646471230315</v>
      </c>
      <c r="Y55" s="173">
        <f t="shared" si="54"/>
        <v>5.8302336845001097</v>
      </c>
      <c r="Z55" s="173">
        <f t="shared" si="54"/>
        <v>5.9972451377325706</v>
      </c>
      <c r="AA55" s="173">
        <f t="shared" si="54"/>
        <v>5.7707070465820536</v>
      </c>
      <c r="AB55" s="173">
        <f t="shared" si="54"/>
        <v>6.0349240012009764</v>
      </c>
      <c r="AD55" s="68">
        <f t="shared" si="31"/>
        <v>12.979761232776951</v>
      </c>
      <c r="AE55" s="69">
        <f t="shared" si="32"/>
        <v>56.44253295020615</v>
      </c>
      <c r="AF55" s="69">
        <f t="shared" si="33"/>
        <v>69.422294182983109</v>
      </c>
    </row>
    <row r="56" spans="1:32" x14ac:dyDescent="0.2">
      <c r="A56" t="str">
        <f t="shared" si="19"/>
        <v>41 Administrative occupations</v>
      </c>
      <c r="B56" s="173">
        <f t="shared" si="52"/>
        <v>10.834832315658938</v>
      </c>
      <c r="C56" s="173">
        <f t="shared" si="52"/>
        <v>10.516853887578206</v>
      </c>
      <c r="D56" s="173">
        <f t="shared" si="52"/>
        <v>11.224601563407779</v>
      </c>
      <c r="E56" s="173">
        <f t="shared" si="52"/>
        <v>10.238578879337846</v>
      </c>
      <c r="F56" s="173">
        <f t="shared" si="52"/>
        <v>9.5861777266567216</v>
      </c>
      <c r="H56" s="68">
        <f t="shared" si="21"/>
        <v>-6.5946423457406755</v>
      </c>
      <c r="I56" s="69">
        <f t="shared" si="22"/>
        <v>45.575827988034376</v>
      </c>
      <c r="J56" s="69">
        <f t="shared" si="23"/>
        <v>38.981185642293703</v>
      </c>
      <c r="L56" t="str">
        <f t="shared" si="24"/>
        <v>41 Administrative occupations</v>
      </c>
      <c r="M56" s="173">
        <f t="shared" ref="M56:Q56" si="55">M19/M$35*100</f>
        <v>7.2717707978221551</v>
      </c>
      <c r="N56" s="173">
        <f t="shared" si="55"/>
        <v>6.9036763255911122</v>
      </c>
      <c r="O56" s="173">
        <f t="shared" si="55"/>
        <v>8.3651645327001845</v>
      </c>
      <c r="P56" s="173">
        <f t="shared" si="55"/>
        <v>8.024488072143674</v>
      </c>
      <c r="Q56" s="173">
        <f t="shared" si="55"/>
        <v>8.6201351320042114</v>
      </c>
      <c r="S56" s="68">
        <f t="shared" si="26"/>
        <v>10.082699089135824</v>
      </c>
      <c r="T56" s="69">
        <f t="shared" si="27"/>
        <v>38.483217029136142</v>
      </c>
      <c r="U56" s="69">
        <f t="shared" si="28"/>
        <v>48.565916118271971</v>
      </c>
      <c r="W56" t="str">
        <f t="shared" si="29"/>
        <v>41 Administrative occupations</v>
      </c>
      <c r="X56" s="173">
        <f t="shared" ref="X56:AB56" si="56">X19/X$35*100</f>
        <v>14.949874113206004</v>
      </c>
      <c r="Y56" s="173">
        <f t="shared" si="56"/>
        <v>14.760361335336395</v>
      </c>
      <c r="Z56" s="173">
        <f t="shared" si="56"/>
        <v>14.490478791973102</v>
      </c>
      <c r="AA56" s="173">
        <f t="shared" si="56"/>
        <v>12.718925958480915</v>
      </c>
      <c r="AB56" s="173">
        <f t="shared" si="56"/>
        <v>10.635996724722302</v>
      </c>
      <c r="AD56" s="68">
        <f t="shared" si="31"/>
        <v>-17.590722311950813</v>
      </c>
      <c r="AE56" s="69">
        <f t="shared" si="32"/>
        <v>50.252287816947238</v>
      </c>
      <c r="AF56" s="69">
        <f t="shared" si="33"/>
        <v>32.661565504996432</v>
      </c>
    </row>
    <row r="57" spans="1:32" x14ac:dyDescent="0.2">
      <c r="A57" t="str">
        <f t="shared" si="19"/>
        <v>42 Secretarial and related occupations</v>
      </c>
      <c r="B57" s="173">
        <f t="shared" si="52"/>
        <v>2.3637651098565962</v>
      </c>
      <c r="C57" s="173">
        <f t="shared" si="52"/>
        <v>2.1146938731860807</v>
      </c>
      <c r="D57" s="173">
        <f t="shared" si="52"/>
        <v>2.0858101028800515</v>
      </c>
      <c r="E57" s="173">
        <f t="shared" si="52"/>
        <v>2.1601876978372005</v>
      </c>
      <c r="F57" s="173">
        <f t="shared" si="52"/>
        <v>1.5284867489933625</v>
      </c>
      <c r="H57" s="68">
        <f t="shared" si="21"/>
        <v>-19.853574737033995</v>
      </c>
      <c r="I57" s="69">
        <f t="shared" si="22"/>
        <v>50.953809613240686</v>
      </c>
      <c r="J57" s="69">
        <f t="shared" si="23"/>
        <v>31.100234876206688</v>
      </c>
      <c r="L57" t="str">
        <f t="shared" si="24"/>
        <v>42 Secretarial and related occupations</v>
      </c>
      <c r="M57" s="173">
        <f t="shared" ref="M57:Q57" si="57">M20/M$35*100</f>
        <v>0.40235995325350438</v>
      </c>
      <c r="N57" s="173">
        <f t="shared" si="57"/>
        <v>0.31530685846581058</v>
      </c>
      <c r="O57" s="173">
        <f t="shared" si="57"/>
        <v>0.33171222505632991</v>
      </c>
      <c r="P57" s="173">
        <f t="shared" si="57"/>
        <v>0.41128230727155002</v>
      </c>
      <c r="Q57" s="173">
        <f t="shared" si="57"/>
        <v>0.50186109462049999</v>
      </c>
      <c r="S57" s="68">
        <f t="shared" si="26"/>
        <v>61.622393795923749</v>
      </c>
      <c r="T57" s="69">
        <f t="shared" si="27"/>
        <v>46.046273417300846</v>
      </c>
      <c r="U57" s="69">
        <f t="shared" si="28"/>
        <v>107.66866721322461</v>
      </c>
      <c r="W57" t="str">
        <f t="shared" si="29"/>
        <v>42 Secretarial and related occupations</v>
      </c>
      <c r="X57" s="173">
        <f t="shared" ref="X57:AB57" si="58">X20/X$35*100</f>
        <v>4.6290260830228362</v>
      </c>
      <c r="Y57" s="173">
        <f t="shared" si="58"/>
        <v>4.2279894606206385</v>
      </c>
      <c r="Z57" s="173">
        <f t="shared" si="58"/>
        <v>4.0892353416032154</v>
      </c>
      <c r="AA57" s="173">
        <f t="shared" si="58"/>
        <v>4.1194083237899051</v>
      </c>
      <c r="AB57" s="173">
        <f t="shared" si="58"/>
        <v>2.6441426443214411</v>
      </c>
      <c r="AD57" s="68">
        <f t="shared" si="31"/>
        <v>-27.402206170147391</v>
      </c>
      <c r="AE57" s="69">
        <f t="shared" si="32"/>
        <v>51.40848579144199</v>
      </c>
      <c r="AF57" s="69">
        <f t="shared" si="33"/>
        <v>24.006279621294595</v>
      </c>
    </row>
    <row r="58" spans="1:32" x14ac:dyDescent="0.2">
      <c r="A58" t="str">
        <f t="shared" si="19"/>
        <v>51 Skilled agricultural and related trades</v>
      </c>
      <c r="B58" s="173">
        <f t="shared" si="52"/>
        <v>1.0956580764725312</v>
      </c>
      <c r="C58" s="173">
        <f t="shared" si="52"/>
        <v>1.1016207811618421</v>
      </c>
      <c r="D58" s="173">
        <f t="shared" si="52"/>
        <v>1.0730663497502251</v>
      </c>
      <c r="E58" s="173">
        <f t="shared" si="52"/>
        <v>1.0511892090961792</v>
      </c>
      <c r="F58" s="173">
        <f t="shared" si="52"/>
        <v>1.0838255731949071</v>
      </c>
      <c r="H58" s="68">
        <f t="shared" si="21"/>
        <v>10.466364951966575</v>
      </c>
      <c r="I58" s="69">
        <f t="shared" si="22"/>
        <v>58.306117170243013</v>
      </c>
      <c r="J58" s="69">
        <f t="shared" si="23"/>
        <v>68.772482122209595</v>
      </c>
      <c r="L58" t="str">
        <f t="shared" si="24"/>
        <v>51 Skilled agricultural and related trades</v>
      </c>
      <c r="M58" s="173">
        <f t="shared" ref="M58:Q58" si="59">M21/M$35*100</f>
        <v>1.5901026126597149</v>
      </c>
      <c r="N58" s="173">
        <f t="shared" si="59"/>
        <v>1.743685716292305</v>
      </c>
      <c r="O58" s="173">
        <f t="shared" si="59"/>
        <v>1.6271126916628229</v>
      </c>
      <c r="P58" s="173">
        <f t="shared" si="59"/>
        <v>1.5764880781218484</v>
      </c>
      <c r="Q58" s="173">
        <f t="shared" si="59"/>
        <v>1.6183761407281128</v>
      </c>
      <c r="S58" s="68">
        <f t="shared" si="26"/>
        <v>6.2530284527876105</v>
      </c>
      <c r="T58" s="69">
        <f t="shared" si="27"/>
        <v>54.06061648992381</v>
      </c>
      <c r="U58" s="69">
        <f t="shared" si="28"/>
        <v>60.31364494271142</v>
      </c>
      <c r="W58" t="str">
        <f t="shared" si="29"/>
        <v>51 Skilled agricultural and related trades</v>
      </c>
      <c r="X58" s="173">
        <f t="shared" ref="X58:AB58" si="60">X21/X$35*100</f>
        <v>0.52461547089485894</v>
      </c>
      <c r="Y58" s="173">
        <f t="shared" si="60"/>
        <v>0.34754565271116905</v>
      </c>
      <c r="Z58" s="173">
        <f t="shared" si="60"/>
        <v>0.44026789600196808</v>
      </c>
      <c r="AA58" s="173">
        <f t="shared" si="60"/>
        <v>0.46272033906093851</v>
      </c>
      <c r="AB58" s="173">
        <f t="shared" si="60"/>
        <v>0.50291812218862841</v>
      </c>
      <c r="AD58" s="68">
        <f t="shared" si="31"/>
        <v>28.251045859429119</v>
      </c>
      <c r="AE58" s="69">
        <f t="shared" si="32"/>
        <v>76.226564517992941</v>
      </c>
      <c r="AF58" s="69">
        <f t="shared" si="33"/>
        <v>104.47761037742205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3.6889624220238426</v>
      </c>
      <c r="C59" s="173">
        <f t="shared" si="52"/>
        <v>3.8442811257905793</v>
      </c>
      <c r="D59" s="173">
        <f t="shared" si="52"/>
        <v>3.3046840055853952</v>
      </c>
      <c r="E59" s="173">
        <f t="shared" si="52"/>
        <v>3.0871664916183783</v>
      </c>
      <c r="F59" s="173">
        <f t="shared" si="52"/>
        <v>2.6802057548298523</v>
      </c>
      <c r="H59" s="68">
        <f t="shared" si="21"/>
        <v>-11.297585417640359</v>
      </c>
      <c r="I59" s="69">
        <f t="shared" si="22"/>
        <v>35.489542748676854</v>
      </c>
      <c r="J59" s="69">
        <f t="shared" si="23"/>
        <v>24.191957331036495</v>
      </c>
      <c r="L59" t="str">
        <f t="shared" si="24"/>
        <v>52 Skilled metal, electrical and electronic trades</v>
      </c>
      <c r="M59" s="173">
        <f t="shared" ref="M59:Q59" si="61">M22/M$35*100</f>
        <v>6.797780061164918</v>
      </c>
      <c r="N59" s="173">
        <f t="shared" si="61"/>
        <v>6.9817051261115539</v>
      </c>
      <c r="O59" s="173">
        <f t="shared" si="61"/>
        <v>6.0893308087707441</v>
      </c>
      <c r="P59" s="173">
        <f t="shared" si="61"/>
        <v>5.5933901708552041</v>
      </c>
      <c r="Q59" s="173">
        <f t="shared" si="61"/>
        <v>4.8252117935044296</v>
      </c>
      <c r="S59" s="68">
        <f t="shared" si="26"/>
        <v>-15.350130044165667</v>
      </c>
      <c r="T59" s="69">
        <f t="shared" si="27"/>
        <v>33.618137757001236</v>
      </c>
      <c r="U59" s="69">
        <f t="shared" si="28"/>
        <v>18.268007712835573</v>
      </c>
      <c r="W59" t="str">
        <f t="shared" si="29"/>
        <v>52 Skilled metal, electrical and electronic trades</v>
      </c>
      <c r="X59" s="173">
        <f t="shared" ref="X59:AB59" si="62">X22/X$35*100</f>
        <v>9.8534790624392424E-2</v>
      </c>
      <c r="Y59" s="173">
        <f t="shared" si="62"/>
        <v>0.15952390483201564</v>
      </c>
      <c r="Z59" s="173">
        <f t="shared" si="62"/>
        <v>0.12422768273021585</v>
      </c>
      <c r="AA59" s="173">
        <f t="shared" si="62"/>
        <v>0.27955599873531456</v>
      </c>
      <c r="AB59" s="173">
        <f t="shared" si="62"/>
        <v>0.34918215107674094</v>
      </c>
      <c r="AD59" s="68">
        <f t="shared" si="31"/>
        <v>215.58350846682606</v>
      </c>
      <c r="AE59" s="69">
        <f t="shared" si="32"/>
        <v>140.25986627161814</v>
      </c>
      <c r="AF59" s="69">
        <f t="shared" si="33"/>
        <v>355.8433747384442</v>
      </c>
    </row>
    <row r="60" spans="1:32" x14ac:dyDescent="0.2">
      <c r="A60" t="str">
        <f t="shared" si="19"/>
        <v>53 Skilled construction and building trades</v>
      </c>
      <c r="B60" s="173">
        <f t="shared" si="52"/>
        <v>2.9325151967743524</v>
      </c>
      <c r="C60" s="173">
        <f t="shared" si="52"/>
        <v>2.9945013202990545</v>
      </c>
      <c r="D60" s="173">
        <f t="shared" si="52"/>
        <v>2.6031932791193011</v>
      </c>
      <c r="E60" s="173">
        <f t="shared" si="52"/>
        <v>2.573452174163938</v>
      </c>
      <c r="F60" s="173">
        <f t="shared" si="52"/>
        <v>2.2476446115011393</v>
      </c>
      <c r="H60" s="68">
        <f t="shared" si="21"/>
        <v>-5.5681551617630918</v>
      </c>
      <c r="I60" s="69">
        <f t="shared" si="22"/>
        <v>41.30289427762218</v>
      </c>
      <c r="J60" s="69">
        <f t="shared" si="23"/>
        <v>35.734739115859085</v>
      </c>
      <c r="L60" t="str">
        <f t="shared" si="24"/>
        <v>53 Skilled construction and building trades</v>
      </c>
      <c r="M60" s="173">
        <f t="shared" ref="M60:Q60" si="63">M23/M$35*100</f>
        <v>5.4129726836492811</v>
      </c>
      <c r="N60" s="173">
        <f t="shared" si="63"/>
        <v>5.4722200700012769</v>
      </c>
      <c r="O60" s="173">
        <f t="shared" si="63"/>
        <v>4.8062208458336908</v>
      </c>
      <c r="P60" s="173">
        <f t="shared" si="63"/>
        <v>4.7857440238259716</v>
      </c>
      <c r="Q60" s="173">
        <f t="shared" si="63"/>
        <v>4.2176409872023575</v>
      </c>
      <c r="S60" s="68">
        <f t="shared" si="26"/>
        <v>-6.2555923686405004</v>
      </c>
      <c r="T60" s="69">
        <f t="shared" si="27"/>
        <v>40.920926049195288</v>
      </c>
      <c r="U60" s="69">
        <f t="shared" si="28"/>
        <v>34.665333680554788</v>
      </c>
      <c r="W60" t="str">
        <f t="shared" si="29"/>
        <v>53 Skilled construction and building trades</v>
      </c>
      <c r="X60" s="173">
        <f t="shared" ref="X60:AB60" si="64">X23/X$35*100</f>
        <v>6.779164809815047E-2</v>
      </c>
      <c r="Y60" s="173">
        <f t="shared" si="64"/>
        <v>8.4536950314103132E-2</v>
      </c>
      <c r="Z60" s="173">
        <f t="shared" si="64"/>
        <v>8.7027514051293345E-2</v>
      </c>
      <c r="AA60" s="173">
        <f t="shared" si="64"/>
        <v>9.5120386826349421E-2</v>
      </c>
      <c r="AB60" s="173">
        <f t="shared" si="64"/>
        <v>0.1068077242049435</v>
      </c>
      <c r="AD60" s="68">
        <f t="shared" si="31"/>
        <v>37.79286550415015</v>
      </c>
      <c r="AE60" s="69">
        <f t="shared" si="32"/>
        <v>65.396050831912831</v>
      </c>
      <c r="AF60" s="69">
        <f t="shared" si="33"/>
        <v>103.18891633606297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2.0868193854793811</v>
      </c>
      <c r="C61" s="173">
        <f t="shared" si="52"/>
        <v>1.7164773297834175</v>
      </c>
      <c r="D61" s="173">
        <f t="shared" si="52"/>
        <v>1.709880345272869</v>
      </c>
      <c r="E61" s="173">
        <f t="shared" si="52"/>
        <v>1.6417614297170251</v>
      </c>
      <c r="F61" s="173">
        <f t="shared" si="52"/>
        <v>1.5738195853185748</v>
      </c>
      <c r="H61" s="68">
        <f t="shared" si="21"/>
        <v>0.66684798652907862</v>
      </c>
      <c r="I61" s="69">
        <f t="shared" si="22"/>
        <v>43.701998800781205</v>
      </c>
      <c r="J61" s="69">
        <f t="shared" si="23"/>
        <v>44.368846787310282</v>
      </c>
      <c r="L61" t="str">
        <f t="shared" si="24"/>
        <v>54 Textiles, printing and other skilled trades</v>
      </c>
      <c r="M61" s="173">
        <f t="shared" ref="M61:Q61" si="65">M24/M$35*100</f>
        <v>2.3301744524502341</v>
      </c>
      <c r="N61" s="173">
        <f t="shared" si="65"/>
        <v>1.8780044242333687</v>
      </c>
      <c r="O61" s="173">
        <f t="shared" si="65"/>
        <v>1.7822917412517476</v>
      </c>
      <c r="P61" s="173">
        <f t="shared" si="65"/>
        <v>1.7045068199330313</v>
      </c>
      <c r="Q61" s="173">
        <f t="shared" si="65"/>
        <v>1.5871890911257089</v>
      </c>
      <c r="S61" s="68">
        <f t="shared" si="26"/>
        <v>-4.8674018185813903</v>
      </c>
      <c r="T61" s="69">
        <f t="shared" si="27"/>
        <v>30.896876701187637</v>
      </c>
      <c r="U61" s="69">
        <f t="shared" si="28"/>
        <v>26.029474882606245</v>
      </c>
      <c r="W61" t="str">
        <f t="shared" si="29"/>
        <v>54 Textiles, printing and other skilled trades</v>
      </c>
      <c r="X61" s="173">
        <f t="shared" ref="X61:AB61" si="66">X24/X$35*100</f>
        <v>1.8057643806143706</v>
      </c>
      <c r="Y61" s="173">
        <f t="shared" si="66"/>
        <v>1.5267713392657125</v>
      </c>
      <c r="Z61" s="173">
        <f t="shared" si="66"/>
        <v>1.6271763980705405</v>
      </c>
      <c r="AA61" s="173">
        <f t="shared" si="66"/>
        <v>1.5714705704413887</v>
      </c>
      <c r="AB61" s="173">
        <f t="shared" si="66"/>
        <v>1.5592906595043645</v>
      </c>
      <c r="AD61" s="68">
        <f t="shared" si="31"/>
        <v>7.5902927927950881</v>
      </c>
      <c r="AE61" s="69">
        <f t="shared" si="32"/>
        <v>59.721433993635408</v>
      </c>
      <c r="AF61" s="69">
        <f t="shared" si="33"/>
        <v>67.311726786430498</v>
      </c>
    </row>
    <row r="62" spans="1:32" x14ac:dyDescent="0.2">
      <c r="A62" t="str">
        <f t="shared" si="19"/>
        <v>61 Caring personal service occupations</v>
      </c>
      <c r="B62" s="173">
        <f t="shared" si="52"/>
        <v>7.0706867760227272</v>
      </c>
      <c r="C62" s="173">
        <f t="shared" si="52"/>
        <v>6.523783168249869</v>
      </c>
      <c r="D62" s="173">
        <f t="shared" si="52"/>
        <v>6.6424472520255922</v>
      </c>
      <c r="E62" s="173">
        <f t="shared" si="52"/>
        <v>7.2662581386585154</v>
      </c>
      <c r="F62" s="173">
        <f t="shared" si="52"/>
        <v>7.9369005780031188</v>
      </c>
      <c r="H62" s="68">
        <f t="shared" si="21"/>
        <v>30.683293446183356</v>
      </c>
      <c r="I62" s="69">
        <f t="shared" si="22"/>
        <v>64.977193332128564</v>
      </c>
      <c r="J62" s="69">
        <f t="shared" si="23"/>
        <v>95.660486778311906</v>
      </c>
      <c r="L62" t="str">
        <f t="shared" si="24"/>
        <v>61 Caring personal service occupations</v>
      </c>
      <c r="M62" s="173">
        <f t="shared" ref="M62:Q62" si="67">M25/M$35*100</f>
        <v>1.9563992790466882</v>
      </c>
      <c r="N62" s="173">
        <f t="shared" si="67"/>
        <v>1.8587914523507993</v>
      </c>
      <c r="O62" s="173">
        <f t="shared" si="67"/>
        <v>1.7931841347009461</v>
      </c>
      <c r="P62" s="173">
        <f t="shared" si="67"/>
        <v>2.2225045680942404</v>
      </c>
      <c r="Q62" s="173">
        <f t="shared" si="67"/>
        <v>2.584411995828984</v>
      </c>
      <c r="S62" s="68">
        <f t="shared" si="26"/>
        <v>53.962992342960703</v>
      </c>
      <c r="T62" s="69">
        <f t="shared" si="27"/>
        <v>57.813657953179934</v>
      </c>
      <c r="U62" s="69">
        <f t="shared" si="28"/>
        <v>111.77665029614063</v>
      </c>
      <c r="W62" t="str">
        <f t="shared" si="29"/>
        <v>61 Caring personal service occupations</v>
      </c>
      <c r="X62" s="173">
        <f t="shared" ref="X62:AB62" si="68">X25/X$35*100</f>
        <v>12.977266471426386</v>
      </c>
      <c r="Y62" s="173">
        <f t="shared" si="68"/>
        <v>12.002596968715604</v>
      </c>
      <c r="Z62" s="173">
        <f t="shared" si="68"/>
        <v>12.180984320727195</v>
      </c>
      <c r="AA62" s="173">
        <f t="shared" si="68"/>
        <v>12.91655007610634</v>
      </c>
      <c r="AB62" s="173">
        <f t="shared" si="68"/>
        <v>13.753563561188217</v>
      </c>
      <c r="AD62" s="68">
        <f t="shared" si="31"/>
        <v>26.769127989665144</v>
      </c>
      <c r="AE62" s="69">
        <f t="shared" si="32"/>
        <v>66.18164459462821</v>
      </c>
      <c r="AF62" s="69">
        <f t="shared" si="33"/>
        <v>92.950772584293347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2.3570230892043602</v>
      </c>
      <c r="C63" s="173">
        <f t="shared" si="52"/>
        <v>2.177451738426488</v>
      </c>
      <c r="D63" s="173">
        <f t="shared" si="52"/>
        <v>1.9387992857043426</v>
      </c>
      <c r="E63" s="173">
        <f t="shared" si="52"/>
        <v>1.8923501278434425</v>
      </c>
      <c r="F63" s="173">
        <f t="shared" si="52"/>
        <v>1.8278173990667155</v>
      </c>
      <c r="H63" s="68">
        <f t="shared" si="21"/>
        <v>3.1091486897690128</v>
      </c>
      <c r="I63" s="69">
        <f t="shared" si="22"/>
        <v>51.118715157009774</v>
      </c>
      <c r="J63" s="69">
        <f t="shared" si="23"/>
        <v>54.227863846778789</v>
      </c>
      <c r="L63" t="str">
        <f t="shared" si="24"/>
        <v>62 Leisure, travel and related personal service occupations</v>
      </c>
      <c r="M63" s="173">
        <f t="shared" ref="M63:Q63" si="69">M26/M$35*100</f>
        <v>1.3158380815400832</v>
      </c>
      <c r="N63" s="173">
        <f t="shared" si="69"/>
        <v>1.2703205534692812</v>
      </c>
      <c r="O63" s="173">
        <f t="shared" si="69"/>
        <v>1.2281625023473952</v>
      </c>
      <c r="P63" s="173">
        <f t="shared" si="69"/>
        <v>1.2125990788444407</v>
      </c>
      <c r="Q63" s="173">
        <f t="shared" si="69"/>
        <v>1.243235726604649</v>
      </c>
      <c r="S63" s="68">
        <f t="shared" si="26"/>
        <v>8.1377007022734738</v>
      </c>
      <c r="T63" s="69">
        <f t="shared" si="27"/>
        <v>44.182773648152427</v>
      </c>
      <c r="U63" s="69">
        <f t="shared" si="28"/>
        <v>52.320474350425897</v>
      </c>
      <c r="W63" t="str">
        <f t="shared" si="29"/>
        <v>62 Leisure, travel and related personal service occupations</v>
      </c>
      <c r="X63" s="173">
        <f t="shared" ref="X63:AB63" si="70">X26/X$35*100</f>
        <v>3.5595057867579833</v>
      </c>
      <c r="Y63" s="173">
        <f t="shared" si="70"/>
        <v>3.2428347353646845</v>
      </c>
      <c r="Z63" s="173">
        <f t="shared" si="70"/>
        <v>2.7504459362941618</v>
      </c>
      <c r="AA63" s="173">
        <f t="shared" si="70"/>
        <v>2.6538448793011438</v>
      </c>
      <c r="AB63" s="173">
        <f t="shared" si="70"/>
        <v>2.4630947140306181</v>
      </c>
      <c r="AD63" s="68">
        <f t="shared" si="31"/>
        <v>0.5445761665723281</v>
      </c>
      <c r="AE63" s="69">
        <f t="shared" si="32"/>
        <v>54.656060494571399</v>
      </c>
      <c r="AF63" s="69">
        <f t="shared" si="33"/>
        <v>55.200636661143733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9.433007820355592E-2</v>
      </c>
      <c r="C64" s="173">
        <f t="shared" si="52"/>
        <v>7.428468282920446E-2</v>
      </c>
      <c r="D64" s="173">
        <f t="shared" si="52"/>
        <v>9.6665190641361531E-2</v>
      </c>
      <c r="E64" s="173">
        <f t="shared" si="52"/>
        <v>7.1844939526036239E-2</v>
      </c>
      <c r="F64" s="173">
        <f t="shared" si="52"/>
        <v>7.6790524824171202E-2</v>
      </c>
      <c r="H64" s="68">
        <f t="shared" si="21"/>
        <v>-13.117007845186945</v>
      </c>
      <c r="I64" s="69">
        <f t="shared" si="22"/>
        <v>37.33602781499058</v>
      </c>
      <c r="J64" s="69">
        <f t="shared" si="23"/>
        <v>24.219019969803636</v>
      </c>
      <c r="L64" t="str">
        <f t="shared" si="24"/>
        <v>63 Community and civil enforcement occupations</v>
      </c>
      <c r="M64" s="173">
        <f t="shared" ref="M64:Q64" si="71">M27/M$35*100</f>
        <v>0.14645374435962474</v>
      </c>
      <c r="N64" s="173">
        <f t="shared" si="71"/>
        <v>0.10456551504764305</v>
      </c>
      <c r="O64" s="173">
        <f t="shared" si="71"/>
        <v>0.15082779261555429</v>
      </c>
      <c r="P64" s="173">
        <f t="shared" si="71"/>
        <v>9.9323116902915967E-2</v>
      </c>
      <c r="Q64" s="173">
        <f t="shared" si="71"/>
        <v>0.11248746164994894</v>
      </c>
      <c r="S64" s="68">
        <f t="shared" si="26"/>
        <v>-20.328641151457688</v>
      </c>
      <c r="T64" s="69">
        <f t="shared" si="27"/>
        <v>29.764569903692088</v>
      </c>
      <c r="U64" s="69">
        <f t="shared" si="28"/>
        <v>9.4359287522344015</v>
      </c>
      <c r="W64" t="str">
        <f t="shared" si="29"/>
        <v>63 Community and civil enforcement occupations</v>
      </c>
      <c r="X64" s="173">
        <f t="shared" ref="X64:AB64" si="72">X27/X$35*100</f>
        <v>3.4131548428005573E-2</v>
      </c>
      <c r="Y64" s="173">
        <f t="shared" si="72"/>
        <v>3.8721266739408684E-2</v>
      </c>
      <c r="Z64" s="173">
        <f t="shared" si="72"/>
        <v>3.480391986401906E-2</v>
      </c>
      <c r="AA64" s="173">
        <f t="shared" si="72"/>
        <v>4.1062364224488494E-2</v>
      </c>
      <c r="AB64" s="173">
        <f t="shared" si="72"/>
        <v>3.7997905678917802E-2</v>
      </c>
      <c r="AD64" s="68">
        <f t="shared" si="31"/>
        <v>22.577892056605517</v>
      </c>
      <c r="AE64" s="69">
        <f t="shared" si="32"/>
        <v>74.811925545319028</v>
      </c>
      <c r="AF64" s="69">
        <f t="shared" si="33"/>
        <v>97.389817601924548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8.2142186509068651</v>
      </c>
      <c r="C65" s="173">
        <f t="shared" si="73"/>
        <v>8.0623430088915295</v>
      </c>
      <c r="D65" s="173">
        <f t="shared" si="73"/>
        <v>7.8248069231618214</v>
      </c>
      <c r="E65" s="173">
        <f t="shared" si="73"/>
        <v>7.1127784366023112</v>
      </c>
      <c r="F65" s="173">
        <f t="shared" si="73"/>
        <v>6.4652463549652568</v>
      </c>
      <c r="H65" s="68">
        <f t="shared" si="21"/>
        <v>-9.6332438127022808</v>
      </c>
      <c r="I65" s="69">
        <f t="shared" si="22"/>
        <v>43.690945029484212</v>
      </c>
      <c r="J65" s="69">
        <f t="shared" si="23"/>
        <v>34.057701216781936</v>
      </c>
      <c r="L65" t="str">
        <f t="shared" si="24"/>
        <v>71 Sales occupations</v>
      </c>
      <c r="M65" s="173">
        <f t="shared" ref="M65:Q65" si="74">M28/M$35*100</f>
        <v>5.6559275309054149</v>
      </c>
      <c r="N65" s="173">
        <f t="shared" si="74"/>
        <v>5.5237847373487297</v>
      </c>
      <c r="O65" s="173">
        <f t="shared" si="74"/>
        <v>5.3999898010094407</v>
      </c>
      <c r="P65" s="173">
        <f t="shared" si="74"/>
        <v>4.9643965432280872</v>
      </c>
      <c r="Q65" s="173">
        <f t="shared" si="74"/>
        <v>4.6295503412133652</v>
      </c>
      <c r="S65" s="68">
        <f t="shared" si="26"/>
        <v>-8.4147881903900608</v>
      </c>
      <c r="T65" s="69">
        <f t="shared" si="27"/>
        <v>30.939922784179412</v>
      </c>
      <c r="U65" s="69">
        <f t="shared" si="28"/>
        <v>22.52513459378935</v>
      </c>
      <c r="W65" t="str">
        <f t="shared" si="29"/>
        <v>71 Sales occupations</v>
      </c>
      <c r="X65" s="173">
        <f t="shared" ref="X65:AB65" si="75">X28/X$35*100</f>
        <v>11.168833617950996</v>
      </c>
      <c r="Y65" s="173">
        <f t="shared" si="75"/>
        <v>11.043760541534384</v>
      </c>
      <c r="Z65" s="173">
        <f t="shared" si="75"/>
        <v>10.594287396985381</v>
      </c>
      <c r="AA65" s="173">
        <f t="shared" si="75"/>
        <v>9.5195147532882061</v>
      </c>
      <c r="AB65" s="173">
        <f t="shared" si="75"/>
        <v>8.4601361875436467</v>
      </c>
      <c r="AD65" s="68">
        <f t="shared" si="31"/>
        <v>-10.342576908083629</v>
      </c>
      <c r="AE65" s="69">
        <f t="shared" si="32"/>
        <v>51.114048434248595</v>
      </c>
      <c r="AF65" s="69">
        <f t="shared" si="33"/>
        <v>40.771471526164966</v>
      </c>
    </row>
    <row r="66" spans="1:32" x14ac:dyDescent="0.2">
      <c r="A66" t="str">
        <f t="shared" si="19"/>
        <v>72 Customer service occupations</v>
      </c>
      <c r="B66" s="173">
        <f t="shared" si="73"/>
        <v>2.162792121279931</v>
      </c>
      <c r="C66" s="173">
        <f t="shared" si="73"/>
        <v>2.223159526446985</v>
      </c>
      <c r="D66" s="173">
        <f t="shared" si="73"/>
        <v>2.2631277499245752</v>
      </c>
      <c r="E66" s="173">
        <f t="shared" si="73"/>
        <v>2.8572186424520112</v>
      </c>
      <c r="F66" s="173">
        <f t="shared" si="73"/>
        <v>3.1725820092339827</v>
      </c>
      <c r="H66" s="68">
        <f t="shared" si="21"/>
        <v>53.320784379203822</v>
      </c>
      <c r="I66" s="69">
        <f t="shared" si="22"/>
        <v>59.719371474949668</v>
      </c>
      <c r="J66" s="69">
        <f t="shared" si="23"/>
        <v>113.04015585415348</v>
      </c>
      <c r="L66" t="str">
        <f t="shared" si="24"/>
        <v>72 Customer service occupations</v>
      </c>
      <c r="M66" s="173">
        <f t="shared" ref="M66:Q66" si="76">M29/M$35*100</f>
        <v>1.8771368919410212</v>
      </c>
      <c r="N66" s="173">
        <f t="shared" si="76"/>
        <v>1.6692038687208484</v>
      </c>
      <c r="O66" s="173">
        <f t="shared" si="76"/>
        <v>1.8928682417544973</v>
      </c>
      <c r="P66" s="173">
        <f t="shared" si="76"/>
        <v>2.5905732572609477</v>
      </c>
      <c r="Q66" s="173">
        <f t="shared" si="76"/>
        <v>3.0118929607337321</v>
      </c>
      <c r="S66" s="68">
        <f t="shared" si="26"/>
        <v>69.980315693242318</v>
      </c>
      <c r="T66" s="69">
        <f t="shared" si="27"/>
        <v>49.98369992527558</v>
      </c>
      <c r="U66" s="69">
        <f t="shared" si="28"/>
        <v>119.96401561851791</v>
      </c>
      <c r="W66" t="str">
        <f t="shared" si="29"/>
        <v>72 Customer service occupations</v>
      </c>
      <c r="X66" s="173">
        <f t="shared" ref="X66:AB66" si="77">X29/X$35*100</f>
        <v>2.492700320319718</v>
      </c>
      <c r="Y66" s="173">
        <f t="shared" si="77"/>
        <v>2.8737544443440841</v>
      </c>
      <c r="Z66" s="173">
        <f t="shared" si="77"/>
        <v>2.6860159210598678</v>
      </c>
      <c r="AA66" s="173">
        <f t="shared" si="77"/>
        <v>3.1559295626078905</v>
      </c>
      <c r="AB66" s="173">
        <f t="shared" si="77"/>
        <v>3.3472062098959832</v>
      </c>
      <c r="AD66" s="68">
        <f t="shared" si="31"/>
        <v>39.911861318646032</v>
      </c>
      <c r="AE66" s="69">
        <f t="shared" si="32"/>
        <v>67.555418497618945</v>
      </c>
      <c r="AF66" s="69">
        <f t="shared" si="33"/>
        <v>107.46727981626498</v>
      </c>
    </row>
    <row r="67" spans="1:32" x14ac:dyDescent="0.2">
      <c r="A67" t="str">
        <f t="shared" si="19"/>
        <v>81 Process, plant and machine operatives</v>
      </c>
      <c r="B67" s="173">
        <f t="shared" si="73"/>
        <v>2.5285395500159566</v>
      </c>
      <c r="C67" s="173">
        <f t="shared" si="73"/>
        <v>2.3996038498523071</v>
      </c>
      <c r="D67" s="173">
        <f t="shared" si="73"/>
        <v>2.0883500046548495</v>
      </c>
      <c r="E67" s="173">
        <f t="shared" si="73"/>
        <v>2.3900874172008475</v>
      </c>
      <c r="F67" s="173">
        <f t="shared" si="73"/>
        <v>2.1396598599090306</v>
      </c>
      <c r="H67" s="68">
        <f t="shared" si="21"/>
        <v>12.056924036076069</v>
      </c>
      <c r="I67" s="69">
        <f t="shared" si="22"/>
        <v>44.309008671609348</v>
      </c>
      <c r="J67" s="69">
        <f t="shared" si="23"/>
        <v>56.365932707685417</v>
      </c>
      <c r="L67" t="str">
        <f t="shared" si="24"/>
        <v>81 Process, plant and machine operatives</v>
      </c>
      <c r="M67" s="173">
        <f t="shared" ref="M67:Q67" si="78">M30/M$35*100</f>
        <v>3.6007206939603775</v>
      </c>
      <c r="N67" s="173">
        <f t="shared" si="78"/>
        <v>3.3248639090263357</v>
      </c>
      <c r="O67" s="173">
        <f t="shared" si="78"/>
        <v>2.9454693158993024</v>
      </c>
      <c r="P67" s="173">
        <f t="shared" si="78"/>
        <v>3.3726749978073971</v>
      </c>
      <c r="Q67" s="173">
        <f t="shared" si="78"/>
        <v>3.0836813814480561</v>
      </c>
      <c r="S67" s="68">
        <f t="shared" si="26"/>
        <v>11.839309877598566</v>
      </c>
      <c r="T67" s="69">
        <f t="shared" si="27"/>
        <v>40.336935822316057</v>
      </c>
      <c r="U67" s="69">
        <f t="shared" si="28"/>
        <v>52.176245699914624</v>
      </c>
      <c r="W67" t="str">
        <f t="shared" si="29"/>
        <v>81 Process, plant and machine operatives</v>
      </c>
      <c r="X67" s="173">
        <f t="shared" ref="X67:AB67" si="79">X30/X$35*100</f>
        <v>1.2902588748757171</v>
      </c>
      <c r="Y67" s="173">
        <f t="shared" si="79"/>
        <v>1.3129293410969571</v>
      </c>
      <c r="Z67" s="173">
        <f t="shared" si="79"/>
        <v>1.1093998089710013</v>
      </c>
      <c r="AA67" s="173">
        <f t="shared" si="79"/>
        <v>1.2893384200771791</v>
      </c>
      <c r="AB67" s="173">
        <f t="shared" si="79"/>
        <v>1.1137716295345701</v>
      </c>
      <c r="AD67" s="68">
        <f t="shared" si="31"/>
        <v>12.716816064029066</v>
      </c>
      <c r="AE67" s="69">
        <f t="shared" si="32"/>
        <v>56.353901458157054</v>
      </c>
      <c r="AF67" s="69">
        <f t="shared" si="33"/>
        <v>69.070717522186115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4.3717086796660505</v>
      </c>
      <c r="C68" s="173">
        <f t="shared" si="73"/>
        <v>4.6830020850973764</v>
      </c>
      <c r="D68" s="173">
        <f t="shared" si="73"/>
        <v>4.3096753940809274</v>
      </c>
      <c r="E68" s="173">
        <f t="shared" si="73"/>
        <v>4.4181856997623177</v>
      </c>
      <c r="F68" s="173">
        <f t="shared" si="73"/>
        <v>4.2567367694646867</v>
      </c>
      <c r="H68" s="68">
        <f t="shared" si="21"/>
        <v>8.0262946307555243</v>
      </c>
      <c r="I68" s="69">
        <f t="shared" si="22"/>
        <v>55.165041100147306</v>
      </c>
      <c r="J68" s="69">
        <f t="shared" si="23"/>
        <v>63.191335730902829</v>
      </c>
      <c r="L68" t="str">
        <f t="shared" si="24"/>
        <v>82 Transport and mobile machine drivers and operatives</v>
      </c>
      <c r="M68" s="173">
        <f t="shared" ref="M68:Q68" si="80">M31/M$35*100</f>
        <v>7.8546248005116404</v>
      </c>
      <c r="N68" s="173">
        <f t="shared" si="80"/>
        <v>8.3926585044124415</v>
      </c>
      <c r="O68" s="173">
        <f t="shared" si="80"/>
        <v>7.8068434545833663</v>
      </c>
      <c r="P68" s="173">
        <f t="shared" si="80"/>
        <v>7.9529943132511436</v>
      </c>
      <c r="Q68" s="173">
        <f t="shared" si="80"/>
        <v>7.7054923131345525</v>
      </c>
      <c r="S68" s="68">
        <f t="shared" si="26"/>
        <v>5.4397587306776716</v>
      </c>
      <c r="T68" s="69">
        <f t="shared" si="27"/>
        <v>53.768144072741464</v>
      </c>
      <c r="U68" s="69">
        <f t="shared" si="28"/>
        <v>59.207902803419145</v>
      </c>
      <c r="W68" t="str">
        <f t="shared" si="29"/>
        <v>82 Transport and mobile machine drivers and operatives</v>
      </c>
      <c r="X68" s="173">
        <f t="shared" ref="X68:AB68" si="81">X31/X$35*100</f>
        <v>0.34922819683349565</v>
      </c>
      <c r="Y68" s="173">
        <f t="shared" si="81"/>
        <v>0.32618474802466263</v>
      </c>
      <c r="Z68" s="173">
        <f t="shared" si="81"/>
        <v>0.3154200876668164</v>
      </c>
      <c r="AA68" s="173">
        <f t="shared" si="81"/>
        <v>0.45829742810305729</v>
      </c>
      <c r="AB68" s="173">
        <f t="shared" si="81"/>
        <v>0.50890089817906337</v>
      </c>
      <c r="AD68" s="68">
        <f t="shared" si="31"/>
        <v>81.144235237508695</v>
      </c>
      <c r="AE68" s="69">
        <f t="shared" si="32"/>
        <v>94.653468026886529</v>
      </c>
      <c r="AF68" s="69">
        <f t="shared" si="33"/>
        <v>175.79770326439524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1.8388946900612324</v>
      </c>
      <c r="C69" s="173">
        <f t="shared" si="73"/>
        <v>1.6243799336635583</v>
      </c>
      <c r="D69" s="173">
        <f t="shared" si="73"/>
        <v>1.3913453988653013</v>
      </c>
      <c r="E69" s="173">
        <f t="shared" si="73"/>
        <v>1.1278022505976824</v>
      </c>
      <c r="F69" s="173">
        <f t="shared" si="73"/>
        <v>1.0085891917225804</v>
      </c>
      <c r="H69" s="68">
        <f t="shared" si="21"/>
        <v>-20.717634615432775</v>
      </c>
      <c r="I69" s="69">
        <f t="shared" si="22"/>
        <v>32.905649717702175</v>
      </c>
      <c r="J69" s="69">
        <f t="shared" si="23"/>
        <v>12.188015102269398</v>
      </c>
      <c r="L69" t="str">
        <f t="shared" si="24"/>
        <v>91 Elementary trades and related occupations</v>
      </c>
      <c r="M69" s="173">
        <f t="shared" ref="M69:Q70" si="82">M32/M$35*100</f>
        <v>2.6268837671939993</v>
      </c>
      <c r="N69" s="173">
        <f t="shared" si="82"/>
        <v>2.3006107470309423</v>
      </c>
      <c r="O69" s="173">
        <f t="shared" si="82"/>
        <v>2.0483336320747907</v>
      </c>
      <c r="P69" s="173">
        <f t="shared" si="82"/>
        <v>1.663918342813181</v>
      </c>
      <c r="Q69" s="173">
        <f t="shared" si="82"/>
        <v>1.4969710020294278</v>
      </c>
      <c r="S69" s="68">
        <f t="shared" si="26"/>
        <v>-21.928562738902592</v>
      </c>
      <c r="T69" s="69">
        <f t="shared" si="27"/>
        <v>27.594585240459967</v>
      </c>
      <c r="U69" s="69">
        <f t="shared" si="28"/>
        <v>5.6660225015573742</v>
      </c>
      <c r="W69" t="str">
        <f t="shared" si="29"/>
        <v>91 Elementary trades and related occupations</v>
      </c>
      <c r="X69" s="173">
        <f t="shared" ref="X69:AB70" si="83">X32/X$35*100</f>
        <v>0.92883238207712782</v>
      </c>
      <c r="Y69" s="173">
        <f t="shared" si="83"/>
        <v>0.83017858493439645</v>
      </c>
      <c r="Z69" s="173">
        <f t="shared" si="83"/>
        <v>0.64097289993208917</v>
      </c>
      <c r="AA69" s="173">
        <f t="shared" si="83"/>
        <v>0.52721532837769502</v>
      </c>
      <c r="AB69" s="173">
        <f t="shared" si="83"/>
        <v>0.47785430942248969</v>
      </c>
      <c r="AD69" s="68">
        <f t="shared" si="31"/>
        <v>-16.297874373327218</v>
      </c>
      <c r="AE69" s="69">
        <f t="shared" si="32"/>
        <v>52.29047625266827</v>
      </c>
      <c r="AF69" s="69">
        <f t="shared" si="33"/>
        <v>35.992601879341059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10.663650499639983</v>
      </c>
      <c r="C70" s="173">
        <f t="shared" si="73"/>
        <v>9.8370857968671004</v>
      </c>
      <c r="D70" s="173">
        <f t="shared" si="73"/>
        <v>8.9006470625424825</v>
      </c>
      <c r="E70" s="173">
        <f t="shared" si="73"/>
        <v>9.026927336431859</v>
      </c>
      <c r="F70" s="173">
        <f t="shared" si="73"/>
        <v>8.5706618270497277</v>
      </c>
      <c r="H70" s="68">
        <f t="shared" si="21"/>
        <v>5.3149496128190172</v>
      </c>
      <c r="I70" s="69">
        <f t="shared" si="22"/>
        <v>49.754126001125648</v>
      </c>
      <c r="J70" s="69">
        <f t="shared" si="23"/>
        <v>55.069075613944662</v>
      </c>
      <c r="L70" t="str">
        <f t="shared" si="24"/>
        <v>92 Elementary administration and service occupations</v>
      </c>
      <c r="M70" s="173">
        <f t="shared" si="82"/>
        <v>10.523963383765969</v>
      </c>
      <c r="N70" s="173">
        <f t="shared" si="82"/>
        <v>9.5280995342790273</v>
      </c>
      <c r="O70" s="173">
        <f t="shared" si="82"/>
        <v>8.7598930841831439</v>
      </c>
      <c r="P70" s="173">
        <f t="shared" si="82"/>
        <v>9.2558983979209302</v>
      </c>
      <c r="Q70" s="173">
        <f t="shared" si="82"/>
        <v>8.7663760950591065</v>
      </c>
      <c r="S70" s="68">
        <f t="shared" si="26"/>
        <v>6.9056789510503567</v>
      </c>
      <c r="T70" s="69">
        <f t="shared" si="27"/>
        <v>42.544418044518807</v>
      </c>
      <c r="U70" s="69">
        <f t="shared" si="28"/>
        <v>49.450096995569162</v>
      </c>
      <c r="W70" t="str">
        <f t="shared" si="29"/>
        <v>92 Elementary administration and service occupations</v>
      </c>
      <c r="X70" s="173">
        <f t="shared" si="83"/>
        <v>10.824977582409332</v>
      </c>
      <c r="Y70" s="173">
        <f t="shared" si="83"/>
        <v>10.199975658783085</v>
      </c>
      <c r="Z70" s="173">
        <f t="shared" si="83"/>
        <v>9.0614078024423712</v>
      </c>
      <c r="AA70" s="173">
        <f t="shared" si="83"/>
        <v>8.770421279079839</v>
      </c>
      <c r="AB70" s="173">
        <f t="shared" si="83"/>
        <v>8.3579749767120113</v>
      </c>
      <c r="AD70" s="68">
        <f t="shared" si="31"/>
        <v>3.5585685818688431</v>
      </c>
      <c r="AE70" s="69">
        <f t="shared" si="32"/>
        <v>57.714621850003581</v>
      </c>
      <c r="AF70" s="69">
        <f t="shared" si="33"/>
        <v>61.273190431872415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9.3697564819002732</v>
      </c>
      <c r="I72" s="67">
        <f>IF(D35&gt;0,I35/D35*100,0)</f>
        <v>50.084622357233066</v>
      </c>
      <c r="J72" s="67">
        <f>IF(D35&gt;0,(J35/D35)*100,0)</f>
        <v>59.454378839133312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6.8266188386588125</v>
      </c>
      <c r="T72" s="67">
        <f t="shared" ref="T72" si="85">IF(O35&gt;0,T35/O35*100,0)</f>
        <v>41.651448636252745</v>
      </c>
      <c r="U72" s="67">
        <f t="shared" ref="U72" si="86">IF(O35&gt;0,(U35/O35)*100,0)</f>
        <v>48.478067474911555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12.274375548162578</v>
      </c>
      <c r="AE72" s="67">
        <f t="shared" ref="AE72" si="88">IF(Z35&gt;0,AE35/Z35*100,0)</f>
        <v>59.716486855074301</v>
      </c>
      <c r="AF72" s="67">
        <f t="shared" ref="AF72" si="89">IF(Z35&gt;0,(AF35/Z35)*100,0)</f>
        <v>71.990862403236875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Cheshire and Warrington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Cheshire and Warrington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Cheshire and Warrington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4.7012073395937382</v>
      </c>
      <c r="C82" s="18">
        <f t="shared" ref="B82:E107" si="96">IF(AND(D$6-C$6 &lt;&gt; 0,C8&lt;&gt;0,D8&lt;&gt;0),(EXP(LN(D8/C8)/(D$6-C$6))-1)*100,0)</f>
        <v>1.3289126199211632</v>
      </c>
      <c r="D82" s="18">
        <f t="shared" si="96"/>
        <v>-1.2378396523959889</v>
      </c>
      <c r="E82" s="18">
        <f t="shared" si="96"/>
        <v>0.9995294328206672</v>
      </c>
      <c r="F82" s="18">
        <f t="shared" ref="F82:F107" si="97">IF(AND(F$6-D$6 &lt;&gt; 0,D8&lt;&gt;0,F8&lt;&gt;0),(EXP(LN(F8/D8)/(F$6-D$6))-1)*100,0)</f>
        <v>0.24816396810949382</v>
      </c>
      <c r="H82" s="18">
        <f t="shared" ref="H82:H107" si="98">IF($F$6-$D$6 &lt;&gt; 0,(EXP(LN(1+(H45/100))/($F$6-$D$6))-1)*100,0)</f>
        <v>0.24816396810949382</v>
      </c>
      <c r="I82" s="18">
        <f t="shared" ref="I82:I107" si="99">IF(D8&gt;0,((1+(I8/D8))^(1/($F$6-$D$6))-1)*100,0)</f>
        <v>2.7342302462519674</v>
      </c>
      <c r="J82" s="18">
        <f t="shared" ref="J82:J107" si="100">IF($F$6-$D$6 &lt;&gt; 0,(EXP(LN(1+(J45/100))/($F$6-$D$6))-1)*100,0)</f>
        <v>2.9053170411750262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3.506620723533671</v>
      </c>
      <c r="N82" s="18">
        <f t="shared" si="102"/>
        <v>0.18076834702018818</v>
      </c>
      <c r="O82" s="18">
        <f t="shared" si="102"/>
        <v>-2.0202307810198494</v>
      </c>
      <c r="P82" s="18">
        <f t="shared" si="102"/>
        <v>0.47278554911835968</v>
      </c>
      <c r="Q82" s="18">
        <f t="shared" ref="Q82:Q107" si="103">IF(AND(Q$6-O$6 &lt;&gt; 0,O8&lt;&gt;0,Q8&lt;&gt;0),(EXP(LN(Q8/O8)/(Q$6-O$6))-1)*100,0)</f>
        <v>-0.3651894421430768</v>
      </c>
      <c r="S82" s="18">
        <f t="shared" ref="S82:S107" si="104">IF($F$6-$D$6 &lt;&gt; 0,(EXP(LN(1+(S45/100))/($F$6-$D$6))-1)*100,0)</f>
        <v>-0.3651894421430768</v>
      </c>
      <c r="T82" s="18">
        <f t="shared" ref="T82:T107" si="105">IF(O8&gt;0,((1+(T8/O8))^(1/($F$6-$D$6))-1)*100,0)</f>
        <v>2.4237504924778053</v>
      </c>
      <c r="U82" s="18">
        <f t="shared" ref="U82:U107" si="106">IF($F$6-$D$6 &lt;&gt; 0,(EXP(LN(1+(U45/100))/($F$6-$D$6))-1)*100,0)</f>
        <v>2.1646216747132296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7.5175212308216111</v>
      </c>
      <c r="Y82" s="18">
        <f t="shared" si="108"/>
        <v>3.7911933660648378</v>
      </c>
      <c r="Z82" s="18">
        <f t="shared" si="108"/>
        <v>0.30713336970080718</v>
      </c>
      <c r="AA82" s="18">
        <f t="shared" si="108"/>
        <v>1.9089303219961051</v>
      </c>
      <c r="AB82" s="18">
        <f t="shared" ref="AB82:AB107" si="109">IF(AND(AB$6-Z$6 &lt;&gt; 0,Z8&lt;&gt;0,AB8&lt;&gt;0),(EXP(LN(AB8/Z8)/(AB$6-Z$6))-1)*100,0)</f>
        <v>1.3721758818010077</v>
      </c>
      <c r="AD82" s="18">
        <f t="shared" ref="AD82:AD107" si="110">IF($F$6-$D$6 &lt;&gt; 0,(EXP(LN(1+(AD45/100))/($F$6-$D$6))-1)*100,0)</f>
        <v>1.3721758818010077</v>
      </c>
      <c r="AE82" s="18">
        <f t="shared" ref="AE82:AE107" si="111">IF(Z8&gt;0,((1+(AE8/Z8))^(1/($F$6-$D$6))-1)*100,0)</f>
        <v>3.3380122899974607</v>
      </c>
      <c r="AF82" s="18">
        <f t="shared" ref="AF82:AF107" si="112">IF($F$6-$D$6 &lt;&gt; 0,(EXP(LN(1+(AF45/100))/($F$6-$D$6))-1)*100,0)</f>
        <v>4.2361462268196259</v>
      </c>
    </row>
    <row r="83" spans="1:32" x14ac:dyDescent="0.2">
      <c r="A83" t="str">
        <f t="shared" si="95"/>
        <v>12 Other managers and proprietors</v>
      </c>
      <c r="B83" s="18">
        <f t="shared" si="96"/>
        <v>0.26764908392280518</v>
      </c>
      <c r="C83" s="18">
        <f t="shared" si="96"/>
        <v>4.828286146812899</v>
      </c>
      <c r="D83" s="18">
        <f t="shared" si="96"/>
        <v>4.4113328762621862</v>
      </c>
      <c r="E83" s="18">
        <f t="shared" si="96"/>
        <v>1.7541398649390194</v>
      </c>
      <c r="F83" s="18">
        <f t="shared" si="97"/>
        <v>2.6322708608241374</v>
      </c>
      <c r="H83" s="18">
        <f t="shared" si="98"/>
        <v>2.6322708608241374</v>
      </c>
      <c r="I83" s="18">
        <f t="shared" si="99"/>
        <v>3.687316471913582</v>
      </c>
      <c r="J83" s="18">
        <f t="shared" si="100"/>
        <v>5.3905857370344146</v>
      </c>
      <c r="L83" t="str">
        <f t="shared" si="101"/>
        <v>12 Other managers and proprietors</v>
      </c>
      <c r="M83" s="18">
        <f t="shared" si="102"/>
        <v>2.3447952149036055E-3</v>
      </c>
      <c r="N83" s="18">
        <f t="shared" si="102"/>
        <v>2.299810745994435</v>
      </c>
      <c r="O83" s="18">
        <f t="shared" si="102"/>
        <v>4.9405187397349115</v>
      </c>
      <c r="P83" s="18">
        <f t="shared" si="102"/>
        <v>1.6155672622271577</v>
      </c>
      <c r="Q83" s="18">
        <f t="shared" si="103"/>
        <v>2.7120111123229318</v>
      </c>
      <c r="S83" s="18">
        <f t="shared" si="104"/>
        <v>2.7120111123229318</v>
      </c>
      <c r="T83" s="18">
        <f t="shared" si="105"/>
        <v>3.4389370633832073</v>
      </c>
      <c r="U83" s="18">
        <f t="shared" si="106"/>
        <v>5.2501537202830795</v>
      </c>
      <c r="W83" t="str">
        <f t="shared" si="107"/>
        <v>12 Other managers and proprietors</v>
      </c>
      <c r="X83" s="18">
        <f t="shared" si="108"/>
        <v>0.66982809946773969</v>
      </c>
      <c r="Y83" s="18">
        <f t="shared" si="108"/>
        <v>8.5980439909767892</v>
      </c>
      <c r="Z83" s="18">
        <f t="shared" si="108"/>
        <v>3.6495073500826258</v>
      </c>
      <c r="AA83" s="18">
        <f t="shared" si="108"/>
        <v>1.9580715650501013</v>
      </c>
      <c r="AB83" s="18">
        <f t="shared" si="109"/>
        <v>2.5187941238823619</v>
      </c>
      <c r="AD83" s="18">
        <f t="shared" si="110"/>
        <v>2.5187941238823619</v>
      </c>
      <c r="AE83" s="18">
        <f t="shared" si="111"/>
        <v>4.0226652242692174</v>
      </c>
      <c r="AF83" s="18">
        <f t="shared" si="112"/>
        <v>5.5834955195465552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3.4908159282818652</v>
      </c>
      <c r="C84" s="18">
        <f t="shared" si="96"/>
        <v>1.8965617713891936</v>
      </c>
      <c r="D84" s="18">
        <f t="shared" si="96"/>
        <v>1.2245416122306008</v>
      </c>
      <c r="E84" s="18">
        <f t="shared" si="96"/>
        <v>1.071493172401472</v>
      </c>
      <c r="F84" s="18">
        <f t="shared" si="97"/>
        <v>1.1224835900954355</v>
      </c>
      <c r="H84" s="18">
        <f t="shared" si="98"/>
        <v>1.1224835900954355</v>
      </c>
      <c r="I84" s="18">
        <f t="shared" si="99"/>
        <v>2.2967211231074369</v>
      </c>
      <c r="J84" s="18">
        <f t="shared" si="100"/>
        <v>3.1315154921539579</v>
      </c>
      <c r="L84" t="str">
        <f t="shared" si="101"/>
        <v>21 Science, research, engineering and technology professionals</v>
      </c>
      <c r="M84" s="18">
        <f t="shared" si="102"/>
        <v>3.7990123031452772</v>
      </c>
      <c r="N84" s="18">
        <f t="shared" si="102"/>
        <v>-2.2158896766448</v>
      </c>
      <c r="O84" s="18">
        <f t="shared" si="102"/>
        <v>0.56231148245624585</v>
      </c>
      <c r="P84" s="18">
        <f t="shared" si="102"/>
        <v>0.74119692704086582</v>
      </c>
      <c r="Q84" s="18">
        <f t="shared" si="103"/>
        <v>0.68153311669367778</v>
      </c>
      <c r="S84" s="18">
        <f t="shared" si="104"/>
        <v>0.68153311669367778</v>
      </c>
      <c r="T84" s="18">
        <f t="shared" si="105"/>
        <v>1.995766381567754</v>
      </c>
      <c r="U84" s="18">
        <f t="shared" si="106"/>
        <v>2.5187853869373944</v>
      </c>
      <c r="W84" t="str">
        <f t="shared" si="107"/>
        <v>21 Science, research, engineering and technology professionals</v>
      </c>
      <c r="X84" s="18">
        <f t="shared" si="108"/>
        <v>2.009347400124728</v>
      </c>
      <c r="Y84" s="18">
        <f t="shared" si="108"/>
        <v>22.545743385609661</v>
      </c>
      <c r="Z84" s="18">
        <f t="shared" si="108"/>
        <v>3.7174677802125133</v>
      </c>
      <c r="AA84" s="18">
        <f t="shared" si="108"/>
        <v>2.136921484226173</v>
      </c>
      <c r="AB84" s="18">
        <f t="shared" si="109"/>
        <v>2.6610757521482231</v>
      </c>
      <c r="AD84" s="18">
        <f t="shared" si="110"/>
        <v>2.6610757521482231</v>
      </c>
      <c r="AE84" s="18">
        <f t="shared" si="111"/>
        <v>3.391977971636595</v>
      </c>
      <c r="AF84" s="18">
        <f t="shared" si="112"/>
        <v>5.1770224548399302</v>
      </c>
    </row>
    <row r="85" spans="1:32" x14ac:dyDescent="0.2">
      <c r="A85" t="str">
        <f t="shared" si="95"/>
        <v>22 Health professionals</v>
      </c>
      <c r="B85" s="18">
        <f t="shared" si="96"/>
        <v>2.7896086548740318</v>
      </c>
      <c r="C85" s="18">
        <f t="shared" si="96"/>
        <v>2.0293673047554917</v>
      </c>
      <c r="D85" s="18">
        <f t="shared" si="96"/>
        <v>2.1145698398086443</v>
      </c>
      <c r="E85" s="18">
        <f t="shared" si="96"/>
        <v>1.3853161784518564</v>
      </c>
      <c r="F85" s="18">
        <f t="shared" si="97"/>
        <v>1.6278202231283734</v>
      </c>
      <c r="H85" s="18">
        <f t="shared" si="98"/>
        <v>1.6278202231283734</v>
      </c>
      <c r="I85" s="18">
        <f t="shared" si="99"/>
        <v>3.1801831793625723</v>
      </c>
      <c r="J85" s="18">
        <f t="shared" si="100"/>
        <v>4.273881729618112</v>
      </c>
      <c r="L85" t="str">
        <f t="shared" si="101"/>
        <v>22 Health professionals</v>
      </c>
      <c r="M85" s="18">
        <f t="shared" si="102"/>
        <v>1.9893508332337495</v>
      </c>
      <c r="N85" s="18">
        <f t="shared" si="102"/>
        <v>5.1575484088076662</v>
      </c>
      <c r="O85" s="18">
        <f t="shared" si="102"/>
        <v>1.6654509296656572</v>
      </c>
      <c r="P85" s="18">
        <f t="shared" si="102"/>
        <v>1.1562117541409345</v>
      </c>
      <c r="Q85" s="18">
        <f t="shared" si="103"/>
        <v>1.3256740950000623</v>
      </c>
      <c r="S85" s="18">
        <f t="shared" si="104"/>
        <v>1.3256740950000623</v>
      </c>
      <c r="T85" s="18">
        <f t="shared" si="105"/>
        <v>2.3603712474436822</v>
      </c>
      <c r="U85" s="18">
        <f t="shared" si="106"/>
        <v>3.3419970979872371</v>
      </c>
      <c r="W85" t="str">
        <f t="shared" si="107"/>
        <v>22 Health professionals</v>
      </c>
      <c r="X85" s="18">
        <f t="shared" si="108"/>
        <v>3.0892440444756142</v>
      </c>
      <c r="Y85" s="18">
        <f t="shared" si="108"/>
        <v>0.88913204454934558</v>
      </c>
      <c r="Z85" s="18">
        <f t="shared" si="108"/>
        <v>2.2831497580256599</v>
      </c>
      <c r="AA85" s="18">
        <f t="shared" si="108"/>
        <v>1.4685999856873355</v>
      </c>
      <c r="AB85" s="18">
        <f t="shared" si="109"/>
        <v>1.7393932568612769</v>
      </c>
      <c r="AD85" s="18">
        <f t="shared" si="110"/>
        <v>1.7393932568612769</v>
      </c>
      <c r="AE85" s="18">
        <f t="shared" si="111"/>
        <v>3.4691747338886358</v>
      </c>
      <c r="AF85" s="18">
        <f t="shared" si="112"/>
        <v>4.5994045841863285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-0.8603961355292622</v>
      </c>
      <c r="C86" s="18">
        <f t="shared" si="96"/>
        <v>6.6101927516861725</v>
      </c>
      <c r="D86" s="18">
        <f t="shared" si="96"/>
        <v>2.0345977272834714</v>
      </c>
      <c r="E86" s="18">
        <f t="shared" si="96"/>
        <v>1.3814436627118232</v>
      </c>
      <c r="F86" s="18">
        <f t="shared" si="97"/>
        <v>1.5986957981444228</v>
      </c>
      <c r="H86" s="18">
        <f t="shared" si="98"/>
        <v>1.5986957981444228</v>
      </c>
      <c r="I86" s="18">
        <f t="shared" si="99"/>
        <v>3.0691564765633839</v>
      </c>
      <c r="J86" s="18">
        <f t="shared" si="100"/>
        <v>4.1576256932611022</v>
      </c>
      <c r="L86" t="str">
        <f t="shared" si="101"/>
        <v>23 Teaching and other educational professionals</v>
      </c>
      <c r="M86" s="18">
        <f t="shared" si="102"/>
        <v>-0.89753751970695905</v>
      </c>
      <c r="N86" s="18">
        <f t="shared" si="102"/>
        <v>7.5218216346618405</v>
      </c>
      <c r="O86" s="18">
        <f t="shared" si="102"/>
        <v>2.7170846791764403</v>
      </c>
      <c r="P86" s="18">
        <f t="shared" si="102"/>
        <v>1.1135533142023757</v>
      </c>
      <c r="Q86" s="18">
        <f t="shared" si="103"/>
        <v>1.6452628529926239</v>
      </c>
      <c r="S86" s="18">
        <f t="shared" si="104"/>
        <v>1.6452628529926239</v>
      </c>
      <c r="T86" s="18">
        <f t="shared" si="105"/>
        <v>2.7233897450712252</v>
      </c>
      <c r="U86" s="18">
        <f t="shared" si="106"/>
        <v>3.8944310120943904</v>
      </c>
      <c r="W86" t="str">
        <f t="shared" si="107"/>
        <v>23 Teaching and other educational professionals</v>
      </c>
      <c r="X86" s="18">
        <f t="shared" si="108"/>
        <v>-0.84130914417802627</v>
      </c>
      <c r="Y86" s="18">
        <f t="shared" si="108"/>
        <v>6.1423697254038734</v>
      </c>
      <c r="Z86" s="18">
        <f t="shared" si="108"/>
        <v>1.6724730589617431</v>
      </c>
      <c r="AA86" s="18">
        <f t="shared" si="108"/>
        <v>1.5253535792421058</v>
      </c>
      <c r="AB86" s="18">
        <f t="shared" si="109"/>
        <v>1.5743697371423782</v>
      </c>
      <c r="AD86" s="18">
        <f t="shared" si="110"/>
        <v>1.5743697371423782</v>
      </c>
      <c r="AE86" s="18">
        <f t="shared" si="111"/>
        <v>3.242680397771025</v>
      </c>
      <c r="AF86" s="18">
        <f t="shared" si="112"/>
        <v>4.2908520517546789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4.8773939734322536</v>
      </c>
      <c r="C87" s="18">
        <f t="shared" si="96"/>
        <v>8.9488706412093713</v>
      </c>
      <c r="D87" s="18">
        <f t="shared" si="96"/>
        <v>2.3991339601538986</v>
      </c>
      <c r="E87" s="18">
        <f t="shared" si="96"/>
        <v>1.2184697429650226</v>
      </c>
      <c r="F87" s="18">
        <f t="shared" si="97"/>
        <v>1.610504113553346</v>
      </c>
      <c r="H87" s="18">
        <f t="shared" si="98"/>
        <v>1.610504113553346</v>
      </c>
      <c r="I87" s="18">
        <f t="shared" si="99"/>
        <v>2.9873883892692632</v>
      </c>
      <c r="J87" s="18">
        <f t="shared" si="100"/>
        <v>4.0955155558098033</v>
      </c>
      <c r="L87" t="str">
        <f t="shared" si="101"/>
        <v>24 Business, media and public service professionals</v>
      </c>
      <c r="M87" s="18">
        <f t="shared" si="102"/>
        <v>3.84511372773928</v>
      </c>
      <c r="N87" s="18">
        <f t="shared" si="102"/>
        <v>6.8939819414413295</v>
      </c>
      <c r="O87" s="18">
        <f t="shared" si="102"/>
        <v>2.2817142986778283</v>
      </c>
      <c r="P87" s="18">
        <f t="shared" si="102"/>
        <v>0.68967285380658883</v>
      </c>
      <c r="Q87" s="18">
        <f t="shared" si="103"/>
        <v>1.2175807198173905</v>
      </c>
      <c r="S87" s="18">
        <f t="shared" si="104"/>
        <v>1.2175807198173905</v>
      </c>
      <c r="T87" s="18">
        <f t="shared" si="105"/>
        <v>2.6415836427722272</v>
      </c>
      <c r="U87" s="18">
        <f t="shared" si="106"/>
        <v>3.5094865077395898</v>
      </c>
      <c r="W87" t="str">
        <f t="shared" si="107"/>
        <v>24 Business, media and public service professionals</v>
      </c>
      <c r="X87" s="18">
        <f t="shared" si="108"/>
        <v>6.425199179189689</v>
      </c>
      <c r="Y87" s="18">
        <f t="shared" si="108"/>
        <v>11.846832578294597</v>
      </c>
      <c r="Z87" s="18">
        <f t="shared" si="108"/>
        <v>2.5565480192623058</v>
      </c>
      <c r="AA87" s="18">
        <f t="shared" si="108"/>
        <v>1.8852743079932344</v>
      </c>
      <c r="AB87" s="18">
        <f t="shared" si="109"/>
        <v>2.1085425910572164</v>
      </c>
      <c r="AD87" s="18">
        <f t="shared" si="110"/>
        <v>2.1085425910572164</v>
      </c>
      <c r="AE87" s="18">
        <f t="shared" si="111"/>
        <v>3.429161086464938</v>
      </c>
      <c r="AF87" s="18">
        <f t="shared" si="112"/>
        <v>4.8187454219747572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4.656820685794405</v>
      </c>
      <c r="C88" s="18">
        <f t="shared" si="96"/>
        <v>6.8461449854386291</v>
      </c>
      <c r="D88" s="18">
        <f t="shared" si="96"/>
        <v>-2.3581107092864206</v>
      </c>
      <c r="E88" s="18">
        <f t="shared" si="96"/>
        <v>0.72139333003051753</v>
      </c>
      <c r="F88" s="18">
        <f t="shared" si="97"/>
        <v>-0.3157510011651099</v>
      </c>
      <c r="H88" s="18">
        <f t="shared" si="98"/>
        <v>-0.3157510011651099</v>
      </c>
      <c r="I88" s="18">
        <f t="shared" si="99"/>
        <v>2.1353772273404514</v>
      </c>
      <c r="J88" s="18">
        <f t="shared" si="100"/>
        <v>1.9019022097022109</v>
      </c>
      <c r="L88" t="str">
        <f t="shared" si="101"/>
        <v>31 Science, engineering and technology associate professionals</v>
      </c>
      <c r="M88" s="18">
        <f t="shared" si="102"/>
        <v>5.5270535059250614</v>
      </c>
      <c r="N88" s="18">
        <f t="shared" si="102"/>
        <v>3.2038851988495987</v>
      </c>
      <c r="O88" s="18">
        <f t="shared" si="102"/>
        <v>-3.6113875129437978</v>
      </c>
      <c r="P88" s="18">
        <f t="shared" si="102"/>
        <v>0.21592022376675235</v>
      </c>
      <c r="Q88" s="18">
        <f t="shared" si="103"/>
        <v>-1.076443434014196</v>
      </c>
      <c r="S88" s="18">
        <f t="shared" si="104"/>
        <v>-1.076443434014196</v>
      </c>
      <c r="T88" s="18">
        <f t="shared" si="105"/>
        <v>1.8336891577303005</v>
      </c>
      <c r="U88" s="18">
        <f t="shared" si="106"/>
        <v>1.0145219981961384</v>
      </c>
      <c r="W88" t="str">
        <f t="shared" si="107"/>
        <v>31 Science, engineering and technology associate professionals</v>
      </c>
      <c r="X88" s="18">
        <f t="shared" si="108"/>
        <v>1.6713821022982689</v>
      </c>
      <c r="Y88" s="18">
        <f t="shared" si="108"/>
        <v>20.566489574151969</v>
      </c>
      <c r="Z88" s="18">
        <f t="shared" si="108"/>
        <v>1.2966428438483835</v>
      </c>
      <c r="AA88" s="18">
        <f t="shared" si="108"/>
        <v>1.9004649231369575</v>
      </c>
      <c r="AB88" s="18">
        <f t="shared" si="109"/>
        <v>1.6987920258483502</v>
      </c>
      <c r="AD88" s="18">
        <f t="shared" si="110"/>
        <v>1.6987920258483502</v>
      </c>
      <c r="AE88" s="18">
        <f t="shared" si="111"/>
        <v>3.0311708833002049</v>
      </c>
      <c r="AF88" s="18">
        <f t="shared" si="112"/>
        <v>4.1959707042550365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2.1187547906335924</v>
      </c>
      <c r="C89" s="18">
        <f t="shared" si="96"/>
        <v>4.5397433560459888</v>
      </c>
      <c r="D89" s="18">
        <f t="shared" si="96"/>
        <v>1.0947602175737536</v>
      </c>
      <c r="E89" s="18">
        <f t="shared" si="96"/>
        <v>1.4843767877137592</v>
      </c>
      <c r="F89" s="18">
        <f t="shared" si="97"/>
        <v>1.3543380414602124</v>
      </c>
      <c r="H89" s="18">
        <f t="shared" si="98"/>
        <v>1.3543380414602124</v>
      </c>
      <c r="I89" s="18">
        <f t="shared" si="99"/>
        <v>3.2837121129078106</v>
      </c>
      <c r="J89" s="18">
        <f t="shared" si="100"/>
        <v>4.1759133855825636</v>
      </c>
      <c r="L89" t="str">
        <f t="shared" si="101"/>
        <v>32 Health and social care associate professionals</v>
      </c>
      <c r="M89" s="18">
        <f t="shared" si="102"/>
        <v>-4.4330953944249352E-2</v>
      </c>
      <c r="N89" s="18">
        <f t="shared" si="102"/>
        <v>4.9439717345942213</v>
      </c>
      <c r="O89" s="18">
        <f t="shared" si="102"/>
        <v>-1.2775863104523721</v>
      </c>
      <c r="P89" s="18">
        <f t="shared" si="102"/>
        <v>0.94596206344483846</v>
      </c>
      <c r="Q89" s="18">
        <f>IF(AND(Q$6-O$6 &lt;&gt; 0,O15&lt;&gt;0,Q15&lt;&gt;0),(EXP(LN(Q15/O15)/(Q$6-O$6))-1)*100,0)</f>
        <v>0.19926964266241409</v>
      </c>
      <c r="S89" s="18">
        <f t="shared" si="104"/>
        <v>0.19926964266241409</v>
      </c>
      <c r="T89" s="18">
        <f t="shared" si="105"/>
        <v>2.5502419015283717</v>
      </c>
      <c r="U89" s="18">
        <f t="shared" si="106"/>
        <v>2.6909180279791167</v>
      </c>
      <c r="W89" t="str">
        <f t="shared" si="107"/>
        <v>32 Health and social care associate professionals</v>
      </c>
      <c r="X89" s="18">
        <f t="shared" si="108"/>
        <v>2.7948524292326304</v>
      </c>
      <c r="Y89" s="18">
        <f t="shared" si="108"/>
        <v>4.4219718982288825</v>
      </c>
      <c r="Z89" s="18">
        <f t="shared" si="108"/>
        <v>1.7490268557382782</v>
      </c>
      <c r="AA89" s="18">
        <f t="shared" si="108"/>
        <v>1.6159726854720891</v>
      </c>
      <c r="AB89" s="18">
        <f t="shared" si="109"/>
        <v>1.660304731986173</v>
      </c>
      <c r="AD89" s="18">
        <f t="shared" si="110"/>
        <v>1.660304731986173</v>
      </c>
      <c r="AE89" s="18">
        <f t="shared" si="111"/>
        <v>3.485342835319849</v>
      </c>
      <c r="AF89" s="18">
        <f t="shared" si="112"/>
        <v>4.5598451526649875</v>
      </c>
    </row>
    <row r="90" spans="1:32" x14ac:dyDescent="0.2">
      <c r="A90" t="str">
        <f t="shared" si="95"/>
        <v>33 Protective service occupations</v>
      </c>
      <c r="B90" s="18">
        <f t="shared" si="96"/>
        <v>0.60893152949452745</v>
      </c>
      <c r="C90" s="18">
        <f t="shared" si="96"/>
        <v>2.1008209718938131</v>
      </c>
      <c r="D90" s="18">
        <f t="shared" si="96"/>
        <v>2.9142391736583395</v>
      </c>
      <c r="E90" s="18">
        <f t="shared" si="96"/>
        <v>1.3007040659087643</v>
      </c>
      <c r="F90" s="18">
        <f t="shared" si="97"/>
        <v>1.8357184764760781</v>
      </c>
      <c r="H90" s="18">
        <f t="shared" si="98"/>
        <v>1.8357184764760781</v>
      </c>
      <c r="I90" s="18">
        <f t="shared" si="99"/>
        <v>2.2060225036920844</v>
      </c>
      <c r="J90" s="18">
        <f t="shared" si="100"/>
        <v>3.6046696770531517</v>
      </c>
      <c r="L90" t="str">
        <f t="shared" si="101"/>
        <v>33 Protective service occupations</v>
      </c>
      <c r="M90" s="18">
        <f t="shared" si="102"/>
        <v>0.2105216367070506</v>
      </c>
      <c r="N90" s="18">
        <f t="shared" si="102"/>
        <v>0.14713051360979446</v>
      </c>
      <c r="O90" s="18">
        <f t="shared" si="102"/>
        <v>2.2548021716931821</v>
      </c>
      <c r="P90" s="18">
        <f t="shared" si="102"/>
        <v>0.7790642575588036</v>
      </c>
      <c r="Q90" s="18">
        <f t="shared" si="103"/>
        <v>1.2685951655598604</v>
      </c>
      <c r="S90" s="18">
        <f t="shared" si="104"/>
        <v>1.2685951655598604</v>
      </c>
      <c r="T90" s="18">
        <f t="shared" si="105"/>
        <v>1.8421825980607931</v>
      </c>
      <c r="U90" s="18">
        <f t="shared" si="106"/>
        <v>2.8447914989016887</v>
      </c>
      <c r="W90" t="str">
        <f t="shared" si="107"/>
        <v>33 Protective service occupations</v>
      </c>
      <c r="X90" s="18">
        <f t="shared" si="108"/>
        <v>2.4499085604727577</v>
      </c>
      <c r="Y90" s="18">
        <f t="shared" si="108"/>
        <v>10.64486252812522</v>
      </c>
      <c r="Z90" s="18">
        <f t="shared" si="108"/>
        <v>5.3711445682036896</v>
      </c>
      <c r="AA90" s="18">
        <f t="shared" si="108"/>
        <v>2.9161264362119521</v>
      </c>
      <c r="AB90" s="18">
        <f t="shared" si="109"/>
        <v>3.7280436605817924</v>
      </c>
      <c r="AD90" s="18">
        <f t="shared" si="110"/>
        <v>3.7280436605817924</v>
      </c>
      <c r="AE90" s="18">
        <f t="shared" si="111"/>
        <v>3.4913379360885122</v>
      </c>
      <c r="AF90" s="18">
        <f t="shared" si="112"/>
        <v>6.0243453459001062</v>
      </c>
    </row>
    <row r="91" spans="1:32" x14ac:dyDescent="0.2">
      <c r="A91" t="str">
        <f t="shared" si="95"/>
        <v>34 Culture, media and sports occupations</v>
      </c>
      <c r="B91" s="18">
        <f t="shared" si="96"/>
        <v>2.6764694176873327</v>
      </c>
      <c r="C91" s="18">
        <f t="shared" si="96"/>
        <v>-3.129665716337604</v>
      </c>
      <c r="D91" s="18">
        <f t="shared" si="96"/>
        <v>-0.82091254806048175</v>
      </c>
      <c r="E91" s="18">
        <f t="shared" si="96"/>
        <v>1.2782904113541438</v>
      </c>
      <c r="F91" s="18">
        <f t="shared" si="97"/>
        <v>0.57366515869363699</v>
      </c>
      <c r="H91" s="18">
        <f t="shared" si="98"/>
        <v>0.57366515869363699</v>
      </c>
      <c r="I91" s="18">
        <f t="shared" si="99"/>
        <v>2.5523901571260721</v>
      </c>
      <c r="J91" s="18">
        <f t="shared" si="100"/>
        <v>2.9605228764909786</v>
      </c>
      <c r="L91" t="str">
        <f t="shared" si="101"/>
        <v>34 Culture, media and sports occupations</v>
      </c>
      <c r="M91" s="18">
        <f t="shared" si="102"/>
        <v>3.7033068977237349</v>
      </c>
      <c r="N91" s="18">
        <f t="shared" si="102"/>
        <v>-10.440738409246443</v>
      </c>
      <c r="O91" s="18">
        <f t="shared" si="102"/>
        <v>-0.99331836597671419</v>
      </c>
      <c r="P91" s="18">
        <f t="shared" si="102"/>
        <v>0.88391140562482651</v>
      </c>
      <c r="Q91" s="18">
        <f t="shared" si="103"/>
        <v>0.25424628127173055</v>
      </c>
      <c r="S91" s="18">
        <f t="shared" si="104"/>
        <v>0.25424628127173055</v>
      </c>
      <c r="T91" s="18">
        <f t="shared" si="105"/>
        <v>2.2476422927858453</v>
      </c>
      <c r="U91" s="18">
        <f t="shared" si="106"/>
        <v>2.4348311143281176</v>
      </c>
      <c r="W91" t="str">
        <f t="shared" si="107"/>
        <v>34 Culture, media and sports occupations</v>
      </c>
      <c r="X91" s="18">
        <f t="shared" si="108"/>
        <v>1.2587953046929501</v>
      </c>
      <c r="Y91" s="18">
        <f t="shared" si="108"/>
        <v>7.5850588661062757</v>
      </c>
      <c r="Z91" s="18">
        <f>IF(AND(AA$6-Z$6 &lt;&gt; 0,Z17&lt;&gt;0,AA17&lt;&gt;0),(EXP(LN(AA17/Z17)/(AA$6-Z$6))-1)*100,0)</f>
        <v>-0.61218848565498529</v>
      </c>
      <c r="AA91" s="18">
        <f t="shared" si="108"/>
        <v>1.7328015820966325</v>
      </c>
      <c r="AB91" s="18">
        <f t="shared" si="109"/>
        <v>0.94505420779531502</v>
      </c>
      <c r="AD91" s="18">
        <f t="shared" si="110"/>
        <v>0.94505420779531502</v>
      </c>
      <c r="AE91" s="18">
        <f t="shared" si="111"/>
        <v>2.9077937034272194</v>
      </c>
      <c r="AF91" s="18">
        <f t="shared" si="112"/>
        <v>3.5548190794321366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2.7709201471409761</v>
      </c>
      <c r="C92" s="18">
        <f t="shared" si="96"/>
        <v>1.7898190143066151</v>
      </c>
      <c r="D92" s="18">
        <f t="shared" si="96"/>
        <v>-0.73136038840004858</v>
      </c>
      <c r="E92" s="18">
        <f t="shared" si="96"/>
        <v>0.50218505272576763</v>
      </c>
      <c r="F92" s="18">
        <f t="shared" si="97"/>
        <v>8.9309416554272936E-2</v>
      </c>
      <c r="H92" s="18">
        <f t="shared" si="98"/>
        <v>8.9309416554272936E-2</v>
      </c>
      <c r="I92" s="18">
        <f t="shared" si="99"/>
        <v>2.5307513715961516</v>
      </c>
      <c r="J92" s="18">
        <f t="shared" si="100"/>
        <v>2.5938159553952289</v>
      </c>
      <c r="L92" t="str">
        <f t="shared" si="101"/>
        <v>35 Business and public service associate professionals</v>
      </c>
      <c r="M92" s="18">
        <f t="shared" si="102"/>
        <v>2.1559624130003563</v>
      </c>
      <c r="N92" s="18">
        <f t="shared" si="102"/>
        <v>1.5212260202473349</v>
      </c>
      <c r="O92" s="18">
        <f t="shared" si="102"/>
        <v>-1.5742884213235109</v>
      </c>
      <c r="P92" s="18">
        <f t="shared" si="102"/>
        <v>-0.16215892628859141</v>
      </c>
      <c r="Q92" s="18">
        <f t="shared" si="103"/>
        <v>-0.63510563920612384</v>
      </c>
      <c r="S92" s="18">
        <f t="shared" si="104"/>
        <v>-0.63510563920612384</v>
      </c>
      <c r="T92" s="18">
        <f t="shared" si="105"/>
        <v>2.0522643424155884</v>
      </c>
      <c r="U92" s="18">
        <f t="shared" si="106"/>
        <v>1.5800528177130735</v>
      </c>
      <c r="W92" t="str">
        <f t="shared" si="107"/>
        <v>35 Business and public service associate professionals</v>
      </c>
      <c r="X92" s="18">
        <f t="shared" si="108"/>
        <v>3.4809341316673681</v>
      </c>
      <c r="Y92" s="18">
        <f t="shared" si="108"/>
        <v>2.0901000136141379</v>
      </c>
      <c r="Z92" s="18">
        <f t="shared" si="108"/>
        <v>0.17334157802928463</v>
      </c>
      <c r="AA92" s="18">
        <f t="shared" si="108"/>
        <v>1.1402411197237505</v>
      </c>
      <c r="AB92" s="18">
        <f t="shared" si="109"/>
        <v>0.81690872170903095</v>
      </c>
      <c r="AD92" s="18">
        <f t="shared" si="110"/>
        <v>0.81690872170903095</v>
      </c>
      <c r="AE92" s="18">
        <f t="shared" si="111"/>
        <v>3.0284080300203353</v>
      </c>
      <c r="AF92" s="18">
        <f t="shared" si="112"/>
        <v>3.5773281483298724</v>
      </c>
    </row>
    <row r="93" spans="1:32" x14ac:dyDescent="0.2">
      <c r="A93" t="str">
        <f t="shared" si="95"/>
        <v>41 Administrative occupations</v>
      </c>
      <c r="B93" s="18">
        <f t="shared" si="96"/>
        <v>0.54757675403309669</v>
      </c>
      <c r="C93" s="18">
        <f t="shared" si="96"/>
        <v>4.3519778631583739</v>
      </c>
      <c r="D93" s="18">
        <f t="shared" si="96"/>
        <v>-1.0949353265955031</v>
      </c>
      <c r="E93" s="18">
        <f t="shared" si="96"/>
        <v>-0.13164114495515244</v>
      </c>
      <c r="F93" s="18">
        <f t="shared" si="97"/>
        <v>-0.45377717234005299</v>
      </c>
      <c r="H93" s="18">
        <f t="shared" si="98"/>
        <v>-0.45377717234005299</v>
      </c>
      <c r="I93" s="18">
        <f t="shared" si="99"/>
        <v>2.535113838739611</v>
      </c>
      <c r="J93" s="18">
        <f t="shared" si="100"/>
        <v>2.2187111679994986</v>
      </c>
      <c r="L93" t="str">
        <f t="shared" si="101"/>
        <v>41 Administrative occupations</v>
      </c>
      <c r="M93" s="18">
        <f t="shared" si="102"/>
        <v>0.18601185168594103</v>
      </c>
      <c r="N93" s="18">
        <f t="shared" si="102"/>
        <v>16.94872993797436</v>
      </c>
      <c r="O93" s="18">
        <f t="shared" si="102"/>
        <v>-0.27482028552374693</v>
      </c>
      <c r="P93" s="18">
        <f t="shared" si="102"/>
        <v>1.1042689096642411</v>
      </c>
      <c r="Q93" s="18">
        <f t="shared" si="103"/>
        <v>0.64246639979006481</v>
      </c>
      <c r="S93" s="18">
        <f t="shared" si="104"/>
        <v>0.64246639979006481</v>
      </c>
      <c r="T93" s="18">
        <f t="shared" si="105"/>
        <v>2.1942536523861911</v>
      </c>
      <c r="U93" s="18">
        <f t="shared" si="106"/>
        <v>2.6741884978982444</v>
      </c>
      <c r="W93" t="str">
        <f t="shared" si="107"/>
        <v>41 Administrative occupations</v>
      </c>
      <c r="X93" s="18">
        <f t="shared" si="108"/>
        <v>0.74899177136906747</v>
      </c>
      <c r="Y93" s="18">
        <f t="shared" si="108"/>
        <v>-2.5675693723107074</v>
      </c>
      <c r="Z93" s="18">
        <f t="shared" si="108"/>
        <v>-1.6509302177761698</v>
      </c>
      <c r="AA93" s="18">
        <f t="shared" si="108"/>
        <v>-1.0963128535511513</v>
      </c>
      <c r="AB93" s="18">
        <f t="shared" si="109"/>
        <v>-1.2815319556372828</v>
      </c>
      <c r="AD93" s="18">
        <f t="shared" si="110"/>
        <v>-1.2815319556372828</v>
      </c>
      <c r="AE93" s="18">
        <f t="shared" si="111"/>
        <v>2.7514768926888866</v>
      </c>
      <c r="AF93" s="18">
        <f t="shared" si="112"/>
        <v>1.9020703933910088</v>
      </c>
    </row>
    <row r="94" spans="1:32" x14ac:dyDescent="0.2">
      <c r="A94" t="str">
        <f t="shared" si="95"/>
        <v>42 Secretarial and related occupations</v>
      </c>
      <c r="B94" s="18">
        <f t="shared" si="96"/>
        <v>-1.4817941508545984</v>
      </c>
      <c r="C94" s="18">
        <f t="shared" si="96"/>
        <v>-3.5631866895871944</v>
      </c>
      <c r="D94" s="18">
        <f t="shared" si="96"/>
        <v>1.4490831202586874</v>
      </c>
      <c r="E94" s="18">
        <f t="shared" si="96"/>
        <v>-2.889910922509642</v>
      </c>
      <c r="F94" s="18">
        <f t="shared" si="97"/>
        <v>-1.4646015491474151</v>
      </c>
      <c r="H94" s="18">
        <f t="shared" si="98"/>
        <v>-1.4646015491474151</v>
      </c>
      <c r="I94" s="18">
        <f t="shared" si="99"/>
        <v>2.7833902459221793</v>
      </c>
      <c r="J94" s="18">
        <f t="shared" si="100"/>
        <v>1.8216736567155278</v>
      </c>
      <c r="L94" t="str">
        <f t="shared" si="101"/>
        <v>42 Secretarial and related occupations</v>
      </c>
      <c r="M94" s="18">
        <f t="shared" si="102"/>
        <v>-4.5058657072237995</v>
      </c>
      <c r="N94" s="18">
        <f t="shared" si="102"/>
        <v>1.5382101914936497</v>
      </c>
      <c r="O94" s="18">
        <f t="shared" si="102"/>
        <v>4.9764707384370332</v>
      </c>
      <c r="P94" s="18">
        <f t="shared" si="102"/>
        <v>2.400993341466573</v>
      </c>
      <c r="Q94" s="18">
        <f t="shared" si="103"/>
        <v>3.25238743035412</v>
      </c>
      <c r="S94" s="18">
        <f t="shared" si="104"/>
        <v>3.25238743035412</v>
      </c>
      <c r="T94" s="18">
        <f t="shared" si="105"/>
        <v>2.5571708800920856</v>
      </c>
      <c r="U94" s="18">
        <f t="shared" si="106"/>
        <v>4.9924487764987147</v>
      </c>
      <c r="W94" t="str">
        <f t="shared" si="107"/>
        <v>42 Secretarial and related occupations</v>
      </c>
      <c r="X94" s="18">
        <f t="shared" si="108"/>
        <v>-1.1931822345044862</v>
      </c>
      <c r="Y94" s="18">
        <f t="shared" si="108"/>
        <v>-4.0099981438105337</v>
      </c>
      <c r="Z94" s="18">
        <f t="shared" si="108"/>
        <v>1.0963004547627442</v>
      </c>
      <c r="AA94" s="18">
        <f t="shared" si="108"/>
        <v>-3.6781731829031217</v>
      </c>
      <c r="AB94" s="18">
        <f t="shared" si="109"/>
        <v>-2.1122765811329325</v>
      </c>
      <c r="AD94" s="18">
        <f t="shared" si="110"/>
        <v>-2.1122765811329325</v>
      </c>
      <c r="AE94" s="18">
        <f t="shared" si="111"/>
        <v>2.804000346366986</v>
      </c>
      <c r="AF94" s="18">
        <f t="shared" si="112"/>
        <v>1.4447505459565635</v>
      </c>
    </row>
    <row r="95" spans="1:32" x14ac:dyDescent="0.2">
      <c r="A95" t="str">
        <f t="shared" si="95"/>
        <v>51 Skilled agricultural and related trades</v>
      </c>
      <c r="B95" s="18">
        <f t="shared" si="96"/>
        <v>1.4366658360040141</v>
      </c>
      <c r="C95" s="18">
        <f t="shared" si="96"/>
        <v>-4.762048068271751</v>
      </c>
      <c r="D95" s="18">
        <f t="shared" si="96"/>
        <v>0.32649627448355645</v>
      </c>
      <c r="E95" s="18">
        <f t="shared" si="96"/>
        <v>0.83590107956290627</v>
      </c>
      <c r="F95" s="18">
        <f t="shared" si="97"/>
        <v>0.66581273695967003</v>
      </c>
      <c r="H95" s="18">
        <f t="shared" si="98"/>
        <v>0.66581273695967003</v>
      </c>
      <c r="I95" s="18">
        <f t="shared" si="99"/>
        <v>3.1097767321760728</v>
      </c>
      <c r="J95" s="18">
        <f t="shared" si="100"/>
        <v>3.550796195413719</v>
      </c>
      <c r="L95" t="str">
        <f t="shared" si="101"/>
        <v>51 Skilled agricultural and related trades</v>
      </c>
      <c r="M95" s="18">
        <f t="shared" si="102"/>
        <v>3.8622660040297241</v>
      </c>
      <c r="N95" s="18">
        <f t="shared" si="102"/>
        <v>-9.9360756461702948</v>
      </c>
      <c r="O95" s="18">
        <f t="shared" si="102"/>
        <v>-7.5756370093893466E-2</v>
      </c>
      <c r="P95" s="18">
        <f t="shared" si="102"/>
        <v>0.64650466237985427</v>
      </c>
      <c r="Q95" s="18">
        <f t="shared" si="103"/>
        <v>0.40517277774412275</v>
      </c>
      <c r="S95" s="18">
        <f t="shared" si="104"/>
        <v>0.40517277774412275</v>
      </c>
      <c r="T95" s="18">
        <f t="shared" si="105"/>
        <v>2.9230803124902449</v>
      </c>
      <c r="U95" s="18">
        <f t="shared" si="106"/>
        <v>3.1964361211163306</v>
      </c>
      <c r="W95" t="str">
        <f t="shared" si="107"/>
        <v>51 Skilled agricultural and related trades</v>
      </c>
      <c r="X95" s="18">
        <f t="shared" si="108"/>
        <v>-8.8160215479744846</v>
      </c>
      <c r="Y95" s="18">
        <f t="shared" si="108"/>
        <v>25.725377486166877</v>
      </c>
      <c r="Z95" s="18">
        <f t="shared" si="108"/>
        <v>1.9569957502364899</v>
      </c>
      <c r="AA95" s="18">
        <f t="shared" si="108"/>
        <v>1.5307458331809576</v>
      </c>
      <c r="AB95" s="18">
        <f t="shared" si="109"/>
        <v>1.6726307682916941</v>
      </c>
      <c r="AD95" s="18">
        <f t="shared" si="110"/>
        <v>1.6726307682916941</v>
      </c>
      <c r="AE95" s="18">
        <f t="shared" si="111"/>
        <v>3.8495833171052984</v>
      </c>
      <c r="AF95" s="18">
        <f t="shared" si="112"/>
        <v>4.8841148502295928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2.3489576191152661</v>
      </c>
      <c r="C96" s="18">
        <f t="shared" si="96"/>
        <v>-15.951418065452138</v>
      </c>
      <c r="D96" s="18">
        <f t="shared" si="96"/>
        <v>-0.62187360733034769</v>
      </c>
      <c r="E96" s="18">
        <f t="shared" si="96"/>
        <v>-0.88300154313102341</v>
      </c>
      <c r="F96" s="18">
        <f t="shared" si="97"/>
        <v>-0.79603522536131344</v>
      </c>
      <c r="H96" s="18">
        <f t="shared" si="98"/>
        <v>-0.79603522536131344</v>
      </c>
      <c r="I96" s="18">
        <f t="shared" si="99"/>
        <v>2.0454672237034899</v>
      </c>
      <c r="J96" s="18">
        <f t="shared" si="100"/>
        <v>1.4548698614102795</v>
      </c>
      <c r="L96" t="str">
        <f t="shared" si="101"/>
        <v>52 Skilled metal, electrical and electronic trades</v>
      </c>
      <c r="M96" s="18">
        <f t="shared" si="102"/>
        <v>2.175230741265044</v>
      </c>
      <c r="N96" s="18">
        <f t="shared" si="102"/>
        <v>-15.81988597194346</v>
      </c>
      <c r="O96" s="18">
        <f t="shared" si="102"/>
        <v>-1.1361845226759093</v>
      </c>
      <c r="P96" s="18">
        <f t="shared" si="102"/>
        <v>-1.089147301135196</v>
      </c>
      <c r="Q96" s="18">
        <f t="shared" si="103"/>
        <v>-1.1048288610422063</v>
      </c>
      <c r="S96" s="18">
        <f t="shared" si="104"/>
        <v>-1.1048288610422063</v>
      </c>
      <c r="T96" s="18">
        <f t="shared" si="105"/>
        <v>1.9508914687549783</v>
      </c>
      <c r="U96" s="18">
        <f t="shared" si="106"/>
        <v>1.1248333058846649</v>
      </c>
      <c r="W96" t="str">
        <f t="shared" si="107"/>
        <v>52 Skilled metal, electrical and electronic trades</v>
      </c>
      <c r="X96" s="18">
        <f t="shared" si="108"/>
        <v>14.007884932172354</v>
      </c>
      <c r="Y96" s="18">
        <f t="shared" si="108"/>
        <v>-22.712296503042673</v>
      </c>
      <c r="Z96" s="18">
        <f t="shared" si="108"/>
        <v>18.726264071002042</v>
      </c>
      <c r="AA96" s="18">
        <f t="shared" si="108"/>
        <v>2.9527683114339842</v>
      </c>
      <c r="AB96" s="18">
        <f t="shared" si="109"/>
        <v>7.9628366117833416</v>
      </c>
      <c r="AD96" s="18">
        <f t="shared" si="110"/>
        <v>7.9628366117833416</v>
      </c>
      <c r="AE96" s="18">
        <f t="shared" si="111"/>
        <v>6.0177904540756444</v>
      </c>
      <c r="AF96" s="18">
        <f t="shared" si="112"/>
        <v>10.642261265340158</v>
      </c>
    </row>
    <row r="97" spans="1:32" x14ac:dyDescent="0.2">
      <c r="A97" t="str">
        <f t="shared" si="95"/>
        <v>53 Skilled construction and building trades</v>
      </c>
      <c r="B97" s="18">
        <f t="shared" si="96"/>
        <v>1.8302374035433555</v>
      </c>
      <c r="C97" s="18">
        <f t="shared" si="96"/>
        <v>-15.004193967782642</v>
      </c>
      <c r="D97" s="18">
        <f t="shared" si="96"/>
        <v>0.50940901829714669</v>
      </c>
      <c r="E97" s="18">
        <f t="shared" si="96"/>
        <v>-0.82356622126835699</v>
      </c>
      <c r="F97" s="18">
        <f t="shared" si="97"/>
        <v>-0.38121705136987538</v>
      </c>
      <c r="H97" s="18">
        <f t="shared" si="98"/>
        <v>-0.38121705136987538</v>
      </c>
      <c r="I97" s="18">
        <f t="shared" si="99"/>
        <v>2.3316720861636053</v>
      </c>
      <c r="J97" s="18">
        <f t="shared" si="100"/>
        <v>2.0577683311405526</v>
      </c>
      <c r="L97" t="str">
        <f t="shared" si="101"/>
        <v>53 Skilled construction and building trades</v>
      </c>
      <c r="M97" s="18">
        <f t="shared" si="102"/>
        <v>1.772152170980168</v>
      </c>
      <c r="N97" s="18">
        <f t="shared" si="102"/>
        <v>-15.230111475651842</v>
      </c>
      <c r="O97" s="18">
        <f t="shared" si="102"/>
        <v>0.47208307579564845</v>
      </c>
      <c r="P97" s="18">
        <f t="shared" si="102"/>
        <v>-0.87759433921066332</v>
      </c>
      <c r="Q97" s="18">
        <f t="shared" si="103"/>
        <v>-0.42972851225047126</v>
      </c>
      <c r="S97" s="18">
        <f t="shared" si="104"/>
        <v>-0.42972851225047126</v>
      </c>
      <c r="T97" s="18">
        <f t="shared" si="105"/>
        <v>2.3132073349188653</v>
      </c>
      <c r="U97" s="18">
        <f t="shared" si="106"/>
        <v>2.0039651257982127</v>
      </c>
      <c r="W97" t="str">
        <f t="shared" si="107"/>
        <v>53 Skilled construction and building trades</v>
      </c>
      <c r="X97" s="18">
        <f t="shared" si="108"/>
        <v>6.8054566958177132</v>
      </c>
      <c r="Y97" s="18">
        <f t="shared" si="108"/>
        <v>2.1710348174472482</v>
      </c>
      <c r="Z97" s="18">
        <f t="shared" si="108"/>
        <v>2.7590597526378158</v>
      </c>
      <c r="AA97" s="18">
        <f t="shared" si="108"/>
        <v>1.8620969207655547</v>
      </c>
      <c r="AB97" s="18">
        <f t="shared" si="109"/>
        <v>2.1602112053103806</v>
      </c>
      <c r="AD97" s="18">
        <f t="shared" si="110"/>
        <v>2.1602112053103806</v>
      </c>
      <c r="AE97" s="18">
        <f t="shared" si="111"/>
        <v>3.4113820612377888</v>
      </c>
      <c r="AF97" s="18">
        <f t="shared" si="112"/>
        <v>4.8399167964342515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-3.5296177737443868</v>
      </c>
      <c r="C98" s="18">
        <f t="shared" si="96"/>
        <v>-2.6035248712840908</v>
      </c>
      <c r="D98" s="18">
        <f t="shared" si="96"/>
        <v>-7.5117189476792134E-2</v>
      </c>
      <c r="E98" s="18">
        <f t="shared" si="96"/>
        <v>0.10409028373632445</v>
      </c>
      <c r="F98" s="18">
        <f t="shared" si="97"/>
        <v>4.4318777254304109E-2</v>
      </c>
      <c r="H98" s="18">
        <f t="shared" si="98"/>
        <v>4.4318777254304109E-2</v>
      </c>
      <c r="I98" s="18">
        <f t="shared" si="99"/>
        <v>2.4465931576210576</v>
      </c>
      <c r="J98" s="18">
        <f t="shared" si="100"/>
        <v>2.4782182348011217</v>
      </c>
      <c r="L98" t="str">
        <f t="shared" si="101"/>
        <v>54 Textiles, printing and other skilled trades</v>
      </c>
      <c r="M98" s="18">
        <f t="shared" si="102"/>
        <v>-3.8334418976738061</v>
      </c>
      <c r="N98" s="18">
        <f t="shared" si="102"/>
        <v>-8.4024985216002097</v>
      </c>
      <c r="O98" s="18">
        <f t="shared" si="102"/>
        <v>-0.33555614708050685</v>
      </c>
      <c r="P98" s="18">
        <f t="shared" si="102"/>
        <v>-0.33037782019760265</v>
      </c>
      <c r="Q98" s="18">
        <f t="shared" si="103"/>
        <v>-0.33210395905270973</v>
      </c>
      <c r="S98" s="18">
        <f t="shared" si="104"/>
        <v>-0.33210395905270973</v>
      </c>
      <c r="T98" s="18">
        <f t="shared" si="105"/>
        <v>1.8111365418377323</v>
      </c>
      <c r="U98" s="18">
        <f t="shared" si="106"/>
        <v>1.5542590331579342</v>
      </c>
      <c r="W98" t="str">
        <f t="shared" si="107"/>
        <v>54 Textiles, printing and other skilled trades</v>
      </c>
      <c r="X98" s="18">
        <f t="shared" si="108"/>
        <v>-3.0820823446158441</v>
      </c>
      <c r="Y98" s="18">
        <f t="shared" si="108"/>
        <v>5.7738782044755244</v>
      </c>
      <c r="Z98" s="18">
        <f t="shared" si="108"/>
        <v>0.24692020421941407</v>
      </c>
      <c r="AA98" s="18">
        <f t="shared" si="108"/>
        <v>0.61014835933437261</v>
      </c>
      <c r="AB98" s="18">
        <f t="shared" si="109"/>
        <v>0.48892630959820327</v>
      </c>
      <c r="AD98" s="18">
        <f t="shared" si="110"/>
        <v>0.48892630959820327</v>
      </c>
      <c r="AE98" s="18">
        <f t="shared" si="111"/>
        <v>3.1709778325320626</v>
      </c>
      <c r="AF98" s="18">
        <f t="shared" si="112"/>
        <v>3.4908034893257112</v>
      </c>
    </row>
    <row r="99" spans="1:32" x14ac:dyDescent="0.2">
      <c r="A99" t="str">
        <f t="shared" si="95"/>
        <v>61 Caring personal service occupations</v>
      </c>
      <c r="B99" s="18">
        <f t="shared" si="96"/>
        <v>-0.71922089087252949</v>
      </c>
      <c r="C99" s="18">
        <f t="shared" si="96"/>
        <v>-0.4493298930712708</v>
      </c>
      <c r="D99" s="18">
        <f t="shared" si="96"/>
        <v>2.5655052049518678</v>
      </c>
      <c r="E99" s="18">
        <f t="shared" si="96"/>
        <v>1.4194720171474717</v>
      </c>
      <c r="F99" s="18">
        <f t="shared" si="97"/>
        <v>1.800053145557956</v>
      </c>
      <c r="H99" s="18">
        <f t="shared" si="98"/>
        <v>1.800053145557956</v>
      </c>
      <c r="I99" s="18">
        <f t="shared" si="99"/>
        <v>3.3939024393971451</v>
      </c>
      <c r="J99" s="18">
        <f t="shared" si="100"/>
        <v>4.5763649972004661</v>
      </c>
      <c r="L99" t="str">
        <f t="shared" si="101"/>
        <v>61 Caring personal service occupations</v>
      </c>
      <c r="M99" s="18">
        <f t="shared" si="102"/>
        <v>0.20521449042856243</v>
      </c>
      <c r="N99" s="18">
        <f t="shared" si="102"/>
        <v>-6.8901418680571087</v>
      </c>
      <c r="O99" s="18">
        <f t="shared" si="102"/>
        <v>4.9686985963032226</v>
      </c>
      <c r="P99" s="18">
        <f t="shared" si="102"/>
        <v>1.9088094328035377</v>
      </c>
      <c r="Q99" s="18">
        <f t="shared" si="103"/>
        <v>2.9187310502178709</v>
      </c>
      <c r="S99" s="18">
        <f t="shared" si="104"/>
        <v>2.9187310502178709</v>
      </c>
      <c r="T99" s="18">
        <f t="shared" si="105"/>
        <v>3.0883620103450804</v>
      </c>
      <c r="U99" s="18">
        <f t="shared" si="106"/>
        <v>5.1296467146680014</v>
      </c>
      <c r="W99" t="str">
        <f t="shared" si="107"/>
        <v>61 Caring personal service occupations</v>
      </c>
      <c r="X99" s="18">
        <f t="shared" si="108"/>
        <v>-0.8828409529318626</v>
      </c>
      <c r="Y99" s="18">
        <f t="shared" si="108"/>
        <v>0.72214161035442093</v>
      </c>
      <c r="Z99" s="18">
        <f t="shared" si="108"/>
        <v>2.1385164364581488</v>
      </c>
      <c r="AA99" s="18">
        <f t="shared" si="108"/>
        <v>1.3226588054061628</v>
      </c>
      <c r="AB99" s="18">
        <f t="shared" si="109"/>
        <v>1.5938846694930175</v>
      </c>
      <c r="AD99" s="18">
        <f t="shared" si="110"/>
        <v>1.5938846694930175</v>
      </c>
      <c r="AE99" s="18">
        <f t="shared" si="111"/>
        <v>3.4440550759704314</v>
      </c>
      <c r="AF99" s="18">
        <f t="shared" si="112"/>
        <v>4.4791830598076787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-0.68796704227359617</v>
      </c>
      <c r="C100" s="18">
        <f t="shared" si="96"/>
        <v>-12.943760292562278</v>
      </c>
      <c r="D100" s="18">
        <f t="shared" si="96"/>
        <v>0.25326156019951362</v>
      </c>
      <c r="E100" s="18">
        <f t="shared" si="96"/>
        <v>0.17987024779961835</v>
      </c>
      <c r="F100" s="18">
        <f t="shared" si="97"/>
        <v>0.20432804701446816</v>
      </c>
      <c r="H100" s="18">
        <f t="shared" si="98"/>
        <v>0.20432804701446816</v>
      </c>
      <c r="I100" s="18">
        <f t="shared" si="99"/>
        <v>2.7908719677093075</v>
      </c>
      <c r="J100" s="18">
        <f t="shared" si="100"/>
        <v>2.9305253900742345</v>
      </c>
      <c r="L100" t="str">
        <f t="shared" si="101"/>
        <v>62 Leisure, travel and related personal service occupations</v>
      </c>
      <c r="M100" s="18">
        <f t="shared" si="102"/>
        <v>0.60620040007506315</v>
      </c>
      <c r="N100" s="18">
        <f t="shared" si="102"/>
        <v>-6.6866131685017427</v>
      </c>
      <c r="O100" s="18">
        <f t="shared" si="102"/>
        <v>0.30175638514735592</v>
      </c>
      <c r="P100" s="18">
        <f t="shared" si="102"/>
        <v>0.63370078879361191</v>
      </c>
      <c r="Q100" s="18">
        <f t="shared" si="103"/>
        <v>0.52293077166840618</v>
      </c>
      <c r="S100" s="18">
        <f t="shared" si="104"/>
        <v>0.52293077166840618</v>
      </c>
      <c r="T100" s="18">
        <f t="shared" si="105"/>
        <v>2.469407505478971</v>
      </c>
      <c r="U100" s="18">
        <f t="shared" si="106"/>
        <v>2.8451664896654849</v>
      </c>
      <c r="W100" t="str">
        <f t="shared" si="107"/>
        <v>62 Leisure, travel and related personal service occupations</v>
      </c>
      <c r="X100" s="18">
        <f t="shared" si="108"/>
        <v>-1.2562483795653945</v>
      </c>
      <c r="Y100" s="18">
        <f t="shared" si="108"/>
        <v>-15.822487679155827</v>
      </c>
      <c r="Z100" s="18">
        <f t="shared" si="108"/>
        <v>0.22849291882016676</v>
      </c>
      <c r="AA100" s="18">
        <f t="shared" si="108"/>
        <v>-5.9788383771886E-2</v>
      </c>
      <c r="AB100" s="18">
        <f t="shared" si="109"/>
        <v>3.6213136176899141E-2</v>
      </c>
      <c r="AD100" s="18">
        <f t="shared" si="110"/>
        <v>3.6213136176899141E-2</v>
      </c>
      <c r="AE100" s="18">
        <f t="shared" si="111"/>
        <v>2.9495524330171108</v>
      </c>
      <c r="AF100" s="18">
        <f t="shared" si="112"/>
        <v>2.9736799303337502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-4.5737260318489685</v>
      </c>
      <c r="C101" s="18">
        <f t="shared" si="96"/>
        <v>27.229092571491332</v>
      </c>
      <c r="D101" s="18">
        <f t="shared" si="96"/>
        <v>-5.0642039631731528</v>
      </c>
      <c r="E101" s="18">
        <f t="shared" si="96"/>
        <v>1.1995260948461928</v>
      </c>
      <c r="F101" s="18">
        <f t="shared" si="97"/>
        <v>-0.93300616921413448</v>
      </c>
      <c r="H101" s="18">
        <f t="shared" si="98"/>
        <v>-0.93300616921413448</v>
      </c>
      <c r="I101" s="18">
        <f t="shared" si="99"/>
        <v>2.1375961023895051</v>
      </c>
      <c r="J101" s="18">
        <f t="shared" si="100"/>
        <v>1.4563435785952539</v>
      </c>
      <c r="L101" t="str">
        <f t="shared" si="101"/>
        <v>63 Community and civil enforcement occupations</v>
      </c>
      <c r="M101" s="18">
        <f t="shared" si="102"/>
        <v>-6.7027099694636716</v>
      </c>
      <c r="N101" s="18">
        <f t="shared" si="102"/>
        <v>39.21766265480673</v>
      </c>
      <c r="O101" s="18">
        <f t="shared" si="102"/>
        <v>-7.5024880729958943</v>
      </c>
      <c r="P101" s="18">
        <f t="shared" si="102"/>
        <v>1.6401265233010554</v>
      </c>
      <c r="Q101" s="18">
        <f t="shared" si="103"/>
        <v>-1.503647450689205</v>
      </c>
      <c r="S101" s="18">
        <f t="shared" si="104"/>
        <v>-1.503647450689205</v>
      </c>
      <c r="T101" s="18">
        <f t="shared" si="105"/>
        <v>1.7521845746722553</v>
      </c>
      <c r="U101" s="18">
        <f t="shared" si="106"/>
        <v>0.60293750455273631</v>
      </c>
      <c r="W101" t="str">
        <f t="shared" si="107"/>
        <v>63 Community and civil enforcement occupations</v>
      </c>
      <c r="X101" s="18">
        <f t="shared" si="108"/>
        <v>4.3095895917889981</v>
      </c>
      <c r="Y101" s="18">
        <f t="shared" si="108"/>
        <v>-10.793521811139362</v>
      </c>
      <c r="Z101" s="18">
        <f t="shared" si="108"/>
        <v>4.3421722948444375</v>
      </c>
      <c r="AA101" s="18">
        <f t="shared" si="108"/>
        <v>-8.9466539121452193E-2</v>
      </c>
      <c r="AB101" s="18">
        <f t="shared" si="109"/>
        <v>1.3664280839005727</v>
      </c>
      <c r="AD101" s="18">
        <f t="shared" si="110"/>
        <v>1.3664280839005727</v>
      </c>
      <c r="AE101" s="18">
        <f t="shared" si="111"/>
        <v>3.7937979809357536</v>
      </c>
      <c r="AF101" s="18">
        <f t="shared" si="112"/>
        <v>4.6377316477717478</v>
      </c>
    </row>
    <row r="102" spans="1:32" x14ac:dyDescent="0.2">
      <c r="A102" t="str">
        <f t="shared" si="95"/>
        <v>71 Sales occupations</v>
      </c>
      <c r="B102" s="18">
        <f t="shared" si="96"/>
        <v>0.82760466989606485</v>
      </c>
      <c r="C102" s="18">
        <f t="shared" si="96"/>
        <v>-5.1083604748969886</v>
      </c>
      <c r="D102" s="18">
        <f t="shared" si="96"/>
        <v>-1.1633738557434881</v>
      </c>
      <c r="E102" s="18">
        <f t="shared" si="96"/>
        <v>-0.42692634408050267</v>
      </c>
      <c r="F102" s="18">
        <f t="shared" si="97"/>
        <v>-0.6730165473713301</v>
      </c>
      <c r="H102" s="18">
        <f t="shared" si="98"/>
        <v>-0.6730165473713301</v>
      </c>
      <c r="I102" s="18">
        <f t="shared" si="99"/>
        <v>2.4460677824824417</v>
      </c>
      <c r="J102" s="18">
        <f t="shared" si="100"/>
        <v>1.9732163990255014</v>
      </c>
      <c r="L102" t="str">
        <f t="shared" si="101"/>
        <v>71 Sales occupations</v>
      </c>
      <c r="M102" s="18">
        <f t="shared" si="102"/>
        <v>0.89746529542606979</v>
      </c>
      <c r="N102" s="18">
        <f t="shared" si="102"/>
        <v>-5.6465819129467354</v>
      </c>
      <c r="O102" s="18">
        <f t="shared" si="102"/>
        <v>-1.1194296174250717</v>
      </c>
      <c r="P102" s="18">
        <f t="shared" si="102"/>
        <v>-0.31563333885092915</v>
      </c>
      <c r="Q102" s="18">
        <f t="shared" si="103"/>
        <v>-0.58428882428186446</v>
      </c>
      <c r="S102" s="18">
        <f t="shared" si="104"/>
        <v>-0.58428882428186446</v>
      </c>
      <c r="T102" s="18">
        <f t="shared" si="105"/>
        <v>1.8133682722971223</v>
      </c>
      <c r="U102" s="18">
        <f t="shared" si="106"/>
        <v>1.3635189622538846</v>
      </c>
      <c r="W102" t="str">
        <f t="shared" si="107"/>
        <v>71 Sales occupations</v>
      </c>
      <c r="X102" s="18">
        <f t="shared" si="108"/>
        <v>0.78667905796803161</v>
      </c>
      <c r="Y102" s="18">
        <f t="shared" si="108"/>
        <v>-4.7921935605199089</v>
      </c>
      <c r="Z102" s="18">
        <f t="shared" si="108"/>
        <v>-1.188992360283303</v>
      </c>
      <c r="AA102" s="18">
        <f t="shared" si="108"/>
        <v>-0.49246656896002605</v>
      </c>
      <c r="AB102" s="18">
        <f t="shared" si="109"/>
        <v>-0.72518567055575023</v>
      </c>
      <c r="AD102" s="18">
        <f t="shared" si="110"/>
        <v>-0.72518567055575023</v>
      </c>
      <c r="AE102" s="18">
        <f t="shared" si="111"/>
        <v>2.7906603444988187</v>
      </c>
      <c r="AF102" s="18">
        <f t="shared" si="112"/>
        <v>2.3059698269975559</v>
      </c>
    </row>
    <row r="103" spans="1:32" x14ac:dyDescent="0.2">
      <c r="A103" t="str">
        <f t="shared" si="95"/>
        <v>72 Customer service occupations</v>
      </c>
      <c r="B103" s="18">
        <f t="shared" si="96"/>
        <v>1.9987052628112734</v>
      </c>
      <c r="C103" s="18">
        <f t="shared" si="96"/>
        <v>-0.46999317314125877</v>
      </c>
      <c r="D103" s="18">
        <f t="shared" si="96"/>
        <v>5.5484021238666248</v>
      </c>
      <c r="E103" s="18">
        <f t="shared" si="96"/>
        <v>1.5860962884075569</v>
      </c>
      <c r="F103" s="18">
        <f t="shared" si="97"/>
        <v>2.8900556599257055</v>
      </c>
      <c r="H103" s="18">
        <f t="shared" si="98"/>
        <v>2.8900556599257055</v>
      </c>
      <c r="I103" s="18">
        <f t="shared" si="99"/>
        <v>3.1708890139990231</v>
      </c>
      <c r="J103" s="18">
        <f t="shared" si="100"/>
        <v>5.1713458265554291</v>
      </c>
      <c r="L103" t="str">
        <f t="shared" si="101"/>
        <v>72 Customer service occupations</v>
      </c>
      <c r="M103" s="18">
        <f t="shared" si="102"/>
        <v>-1.4400695827558319</v>
      </c>
      <c r="N103" s="18">
        <f t="shared" si="102"/>
        <v>9.4491633362531182</v>
      </c>
      <c r="O103" s="18">
        <f t="shared" si="102"/>
        <v>7.0708761749875615</v>
      </c>
      <c r="P103" s="18">
        <f t="shared" si="102"/>
        <v>1.907039446025971</v>
      </c>
      <c r="Q103" s="18">
        <f t="shared" si="103"/>
        <v>3.6000365829543579</v>
      </c>
      <c r="S103" s="18">
        <f t="shared" si="104"/>
        <v>3.6000365829543579</v>
      </c>
      <c r="T103" s="18">
        <f t="shared" si="105"/>
        <v>2.7392215712373602</v>
      </c>
      <c r="U103" s="18">
        <f t="shared" si="106"/>
        <v>5.3958334786131656</v>
      </c>
      <c r="W103" t="str">
        <f t="shared" si="107"/>
        <v>72 Customer service occupations</v>
      </c>
      <c r="X103" s="18">
        <f t="shared" si="108"/>
        <v>4.7299127991421219</v>
      </c>
      <c r="Y103" s="18">
        <f t="shared" si="108"/>
        <v>-7.2365873968370353</v>
      </c>
      <c r="Z103" s="18">
        <f t="shared" si="108"/>
        <v>4.255856295981042</v>
      </c>
      <c r="AA103" s="18">
        <f t="shared" si="108"/>
        <v>1.2826891129390061</v>
      </c>
      <c r="AB103" s="18">
        <f t="shared" si="109"/>
        <v>2.2642024364906366</v>
      </c>
      <c r="AD103" s="18">
        <f t="shared" si="110"/>
        <v>2.2642024364906366</v>
      </c>
      <c r="AE103" s="18">
        <f t="shared" si="111"/>
        <v>3.5008457122930325</v>
      </c>
      <c r="AF103" s="18">
        <f t="shared" si="112"/>
        <v>4.9856579171138726</v>
      </c>
    </row>
    <row r="104" spans="1:32" x14ac:dyDescent="0.2">
      <c r="A104" t="str">
        <f t="shared" si="95"/>
        <v>81 Process, plant and machine operatives</v>
      </c>
      <c r="B104" s="18">
        <f t="shared" si="96"/>
        <v>-1.7694574068438662E-2</v>
      </c>
      <c r="C104" s="18">
        <f t="shared" si="96"/>
        <v>-14.909842234772553</v>
      </c>
      <c r="D104" s="18">
        <f t="shared" si="96"/>
        <v>3.496790327164967</v>
      </c>
      <c r="E104" s="18">
        <f t="shared" si="96"/>
        <v>-0.57847304415954426</v>
      </c>
      <c r="F104" s="18">
        <f t="shared" si="97"/>
        <v>0.76179907960660653</v>
      </c>
      <c r="H104" s="18">
        <f t="shared" si="98"/>
        <v>0.76179907960660653</v>
      </c>
      <c r="I104" s="18">
        <f t="shared" si="99"/>
        <v>2.4753860033184916</v>
      </c>
      <c r="J104" s="18">
        <f t="shared" si="100"/>
        <v>3.0250441515971005</v>
      </c>
      <c r="L104" t="str">
        <f t="shared" si="101"/>
        <v>81 Process, plant and machine operatives</v>
      </c>
      <c r="M104" s="18">
        <f t="shared" si="102"/>
        <v>-0.50685972356646625</v>
      </c>
      <c r="N104" s="18">
        <f t="shared" si="102"/>
        <v>-14.496858223736409</v>
      </c>
      <c r="O104" s="18">
        <f t="shared" si="102"/>
        <v>3.3190147274088755</v>
      </c>
      <c r="P104" s="18">
        <f t="shared" si="102"/>
        <v>-0.51231624562751987</v>
      </c>
      <c r="Q104" s="18">
        <f t="shared" si="103"/>
        <v>0.74874197132162035</v>
      </c>
      <c r="S104" s="18">
        <f t="shared" si="104"/>
        <v>0.74874197132162035</v>
      </c>
      <c r="T104" s="18">
        <f t="shared" si="105"/>
        <v>2.2848861217408034</v>
      </c>
      <c r="U104" s="18">
        <f t="shared" si="106"/>
        <v>2.8386715090101156</v>
      </c>
      <c r="W104" t="str">
        <f t="shared" si="107"/>
        <v>81 Process, plant and machine operatives</v>
      </c>
      <c r="X104" s="18">
        <f t="shared" si="108"/>
        <v>1.5119031594680088</v>
      </c>
      <c r="Y104" s="18">
        <f t="shared" si="108"/>
        <v>-16.138133665401611</v>
      </c>
      <c r="Z104" s="18">
        <f t="shared" si="108"/>
        <v>4.0285351982785489</v>
      </c>
      <c r="AA104" s="18">
        <f t="shared" si="108"/>
        <v>-0.77465225693760242</v>
      </c>
      <c r="AB104" s="18">
        <f t="shared" si="109"/>
        <v>0.80124918887707341</v>
      </c>
      <c r="AD104" s="18">
        <f t="shared" si="110"/>
        <v>0.80124918887707341</v>
      </c>
      <c r="AE104" s="18">
        <f t="shared" si="111"/>
        <v>3.024515662856353</v>
      </c>
      <c r="AF104" s="18">
        <f t="shared" si="112"/>
        <v>3.5629850209635938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3.0561659624100512</v>
      </c>
      <c r="C105" s="18">
        <f t="shared" si="96"/>
        <v>-10.022110886104475</v>
      </c>
      <c r="D105" s="18">
        <f t="shared" si="96"/>
        <v>1.2429201533368017</v>
      </c>
      <c r="E105" s="18">
        <f t="shared" si="96"/>
        <v>0.15453442751971469</v>
      </c>
      <c r="F105" s="18">
        <f t="shared" si="97"/>
        <v>0.51602337340870275</v>
      </c>
      <c r="H105" s="18">
        <f t="shared" si="98"/>
        <v>0.51602337340870275</v>
      </c>
      <c r="I105" s="18">
        <f t="shared" si="99"/>
        <v>2.9721052811770177</v>
      </c>
      <c r="J105" s="18">
        <f t="shared" si="100"/>
        <v>3.3189077870140249</v>
      </c>
      <c r="L105" t="str">
        <f t="shared" si="101"/>
        <v>82 Transport and mobile machine drivers and operatives</v>
      </c>
      <c r="M105" s="18">
        <f t="shared" si="102"/>
        <v>3.1906993377812221</v>
      </c>
      <c r="N105" s="18">
        <f t="shared" si="102"/>
        <v>-10.220462749861914</v>
      </c>
      <c r="O105" s="18">
        <f t="shared" si="102"/>
        <v>0.93163260035264983</v>
      </c>
      <c r="P105" s="18">
        <f t="shared" si="102"/>
        <v>6.605793901546253E-2</v>
      </c>
      <c r="Q105" s="18">
        <f t="shared" si="103"/>
        <v>0.35375488449724823</v>
      </c>
      <c r="S105" s="18">
        <f t="shared" si="104"/>
        <v>0.35375488449724823</v>
      </c>
      <c r="T105" s="18">
        <f t="shared" si="105"/>
        <v>2.9100426463687601</v>
      </c>
      <c r="U105" s="18">
        <f t="shared" si="106"/>
        <v>3.1488304505162823</v>
      </c>
      <c r="W105" t="str">
        <f t="shared" si="107"/>
        <v>82 Transport and mobile machine drivers and operatives</v>
      </c>
      <c r="X105" s="18">
        <f t="shared" si="108"/>
        <v>-0.6393480457752454</v>
      </c>
      <c r="Y105" s="18">
        <f t="shared" si="108"/>
        <v>-4.0282335392319402</v>
      </c>
      <c r="Z105" s="18">
        <f t="shared" si="108"/>
        <v>8.7798185998859459</v>
      </c>
      <c r="AA105" s="18">
        <f t="shared" si="108"/>
        <v>1.7485635266871968</v>
      </c>
      <c r="AB105" s="18">
        <f t="shared" si="109"/>
        <v>4.0403092684977215</v>
      </c>
      <c r="AD105" s="18">
        <f t="shared" si="110"/>
        <v>4.0403092684977215</v>
      </c>
      <c r="AE105" s="18">
        <f t="shared" si="111"/>
        <v>4.5403965223059783</v>
      </c>
      <c r="AF105" s="18">
        <f t="shared" si="112"/>
        <v>6.9972731375284036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-1.793917712661719</v>
      </c>
      <c r="C106" s="18">
        <f t="shared" si="96"/>
        <v>-16.25422006540035</v>
      </c>
      <c r="D106" s="18">
        <f t="shared" si="96"/>
        <v>-3.4028346724769509</v>
      </c>
      <c r="E106" s="18">
        <f t="shared" si="96"/>
        <v>-0.5887650692458668</v>
      </c>
      <c r="F106" s="18">
        <f t="shared" si="97"/>
        <v>-1.5357811330256044</v>
      </c>
      <c r="H106" s="18">
        <f t="shared" si="98"/>
        <v>-1.5357811330256044</v>
      </c>
      <c r="I106" s="18">
        <f t="shared" si="99"/>
        <v>1.91455899203683</v>
      </c>
      <c r="J106" s="18">
        <f t="shared" si="100"/>
        <v>0.76965328167071245</v>
      </c>
      <c r="L106" t="str">
        <f t="shared" si="101"/>
        <v>91 Elementary trades and related occupations</v>
      </c>
      <c r="M106" s="18">
        <f t="shared" si="102"/>
        <v>-1.814444695942119</v>
      </c>
      <c r="N106" s="18">
        <f t="shared" si="102"/>
        <v>-14.067193549389645</v>
      </c>
      <c r="O106" s="18">
        <f t="shared" si="102"/>
        <v>-3.536609902026977</v>
      </c>
      <c r="P106" s="18">
        <f t="shared" si="102"/>
        <v>-0.67285395101892576</v>
      </c>
      <c r="Q106" s="18">
        <f t="shared" si="103"/>
        <v>-1.6367631586239551</v>
      </c>
      <c r="S106" s="18">
        <f t="shared" si="104"/>
        <v>-1.6367631586239551</v>
      </c>
      <c r="T106" s="18">
        <f t="shared" si="105"/>
        <v>1.6378531259770623</v>
      </c>
      <c r="U106" s="18">
        <f t="shared" si="106"/>
        <v>0.36809717305446021</v>
      </c>
      <c r="W106" t="str">
        <f t="shared" si="107"/>
        <v>91 Elementary trades and related occupations</v>
      </c>
      <c r="X106" s="18">
        <f t="shared" si="108"/>
        <v>-1.726960206564665</v>
      </c>
      <c r="Y106" s="18">
        <f t="shared" si="108"/>
        <v>-23.372274922662427</v>
      </c>
      <c r="Z106" s="18">
        <f t="shared" si="108"/>
        <v>-2.9207554801479629</v>
      </c>
      <c r="AA106" s="18">
        <f t="shared" si="108"/>
        <v>-0.29648837304129261</v>
      </c>
      <c r="AB106" s="18">
        <f t="shared" si="109"/>
        <v>-1.1790330381378999</v>
      </c>
      <c r="AD106" s="18">
        <f t="shared" si="110"/>
        <v>-1.1790330381378999</v>
      </c>
      <c r="AE106" s="18">
        <f t="shared" si="111"/>
        <v>2.843816072417038</v>
      </c>
      <c r="AF106" s="18">
        <f t="shared" si="112"/>
        <v>2.0706825369725124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-0.72364210501958404</v>
      </c>
      <c r="C107" s="18">
        <f t="shared" si="96"/>
        <v>-11.535156738218411</v>
      </c>
      <c r="D107" s="18">
        <f t="shared" si="96"/>
        <v>1.0249060428747958</v>
      </c>
      <c r="E107" s="18">
        <f t="shared" si="96"/>
        <v>8.007520767394638E-3</v>
      </c>
      <c r="F107" s="18">
        <f t="shared" si="97"/>
        <v>0.34583125251372859</v>
      </c>
      <c r="H107" s="18">
        <f t="shared" si="98"/>
        <v>0.34583125251372859</v>
      </c>
      <c r="I107" s="18">
        <f t="shared" si="99"/>
        <v>2.7287301597284541</v>
      </c>
      <c r="J107" s="18">
        <f t="shared" si="100"/>
        <v>2.9678583531740355</v>
      </c>
      <c r="L107" t="str">
        <f t="shared" si="101"/>
        <v>92 Elementary administration and service occupations</v>
      </c>
      <c r="M107" s="18">
        <f t="shared" si="102"/>
        <v>-0.99576597627183405</v>
      </c>
      <c r="N107" s="18">
        <f t="shared" si="102"/>
        <v>-11.2652021751524</v>
      </c>
      <c r="O107" s="18">
        <f t="shared" si="102"/>
        <v>1.6717298111321943</v>
      </c>
      <c r="P107" s="18">
        <f t="shared" si="102"/>
        <v>-0.16105772333475654</v>
      </c>
      <c r="Q107" s="18">
        <f t="shared" si="103"/>
        <v>0.44617075489750135</v>
      </c>
      <c r="S107" s="18">
        <f t="shared" si="104"/>
        <v>0.44617075489750135</v>
      </c>
      <c r="T107" s="18">
        <f t="shared" si="105"/>
        <v>2.3913685316779176</v>
      </c>
      <c r="U107" s="18">
        <f t="shared" si="106"/>
        <v>2.7148130616965194</v>
      </c>
      <c r="W107" t="str">
        <f t="shared" si="107"/>
        <v>92 Elementary administration and service occupations</v>
      </c>
      <c r="X107" s="18">
        <f t="shared" si="108"/>
        <v>-0.42074386151308429</v>
      </c>
      <c r="Y107" s="18">
        <f t="shared" si="108"/>
        <v>-11.831321570090436</v>
      </c>
      <c r="Z107" s="18">
        <f t="shared" si="108"/>
        <v>0.29093302015761324</v>
      </c>
      <c r="AA107" s="18">
        <f t="shared" si="108"/>
        <v>0.20462522455906296</v>
      </c>
      <c r="AB107" s="18">
        <f t="shared" si="109"/>
        <v>0.23338623390414259</v>
      </c>
      <c r="AD107" s="18">
        <f t="shared" si="110"/>
        <v>0.23338623390414259</v>
      </c>
      <c r="AE107" s="18">
        <f t="shared" si="111"/>
        <v>3.084047867148576</v>
      </c>
      <c r="AF107" s="18">
        <f t="shared" si="112"/>
        <v>3.2374998537315625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1.2991256653085648</v>
      </c>
      <c r="C109" s="26">
        <f>IF(AND(D$6-C$6 &lt;&gt; 0,C35&lt;&gt;0,D35&lt;&gt;0),(EXP(LN(D35/C35)/(D$6-C$6))-1)*100,0)</f>
        <v>-2.2277541107262211</v>
      </c>
      <c r="D109" s="26">
        <f>IF(AND(E$6-D$6 &lt;&gt; 0,D35&lt;&gt;0,E35&lt;&gt;0),(EXP(LN(E35/D35)/(E$6-D$6))-1)*100,0)</f>
        <v>0.74065771528060154</v>
      </c>
      <c r="E109" s="26">
        <f>IF(AND(F$6-E$6 &lt;&gt; 0,E35&lt;&gt;0,F35&lt;&gt;0),(EXP(LN(F35/E35)/(F$6-E$6))-1)*100,0)</f>
        <v>0.52806739742288222</v>
      </c>
      <c r="F109" s="26">
        <f t="shared" ref="F109" si="113">IF(AND(F$6-D$6 &lt;&gt; 0,D35&lt;&gt;0,F35&lt;&gt;0),(EXP(LN(F35/D35)/(F$6-D$6))-1)*100,0)</f>
        <v>0.5988809428255637</v>
      </c>
      <c r="H109" s="26">
        <f t="shared" ref="H109" si="114">IF($F$6-$D$6 &lt;&gt; 0,(EXP(LN(1+(H72/100))/($F$6-$D$6))-1)*100,0)</f>
        <v>0.5988809428255637</v>
      </c>
      <c r="I109" s="26">
        <f>IF(D35&gt;0,((1+(I35/D35))^(1/($F$6-$D$6))-1)*100,0)</f>
        <v>2.7438289330549814</v>
      </c>
      <c r="J109" s="26">
        <f t="shared" ref="J109" si="115">IF($F$6-$D$6 &lt;&gt; 0,(EXP(LN(1+(J72/100))/($F$6-$D$6))-1)*100,0)</f>
        <v>3.1594686851470266</v>
      </c>
      <c r="L109" s="24" t="str">
        <f>L35</f>
        <v>All occupations</v>
      </c>
      <c r="M109" s="26">
        <f>IF(AND(N$6-M$6 &lt;&gt; 0,M35&lt;&gt;0,N35&lt;&gt;0),(EXP(LN(N35/M35)/(N$6-M$6))-1)*100,0)</f>
        <v>1.4955564268070098</v>
      </c>
      <c r="N109" s="26">
        <f>IF(AND(O$6-N$6 &lt;&gt; 0,N35&lt;&gt;0,O35&lt;&gt;0),(EXP(LN(O35/N35)/(O$6-N$6))-1)*100,0)</f>
        <v>-3.4835268302690681</v>
      </c>
      <c r="O109" s="26">
        <f>IF(AND(P$6-O$6 &lt;&gt; 0,O35&lt;&gt;0,P35&lt;&gt;0),(EXP(LN(P35/O35)/(P$6-O$6))-1)*100,0)</f>
        <v>0.55791453031726057</v>
      </c>
      <c r="P109" s="26">
        <f>IF(AND(Q$6-P$6 &lt;&gt; 0,P35&lt;&gt;0,Q35&lt;&gt;0),(EXP(LN(Q35/P35)/(Q$6-P$6))-1)*100,0)</f>
        <v>0.38291878736220752</v>
      </c>
      <c r="Q109" s="26">
        <f t="shared" ref="Q109" si="116">IF(AND(Q$6-O$6 &lt;&gt; 0,O35&lt;&gt;0,Q35&lt;&gt;0),(EXP(LN(Q35/O35)/(Q$6-O$6))-1)*100,0)</f>
        <v>0.44121683814382084</v>
      </c>
      <c r="S109" s="26">
        <f t="shared" ref="S109" si="117">IF($F$6-$D$6 &lt;&gt; 0,(EXP(LN(1+(S72/100))/($F$6-$D$6))-1)*100,0)</f>
        <v>0.44121683814382084</v>
      </c>
      <c r="T109" s="26">
        <f t="shared" ref="T109" si="118">IF(O35&gt;0,((1+(T35/O35))^(1/($F$6-$D$6))-1)*100,0)</f>
        <v>2.3484809688648411</v>
      </c>
      <c r="U109" s="26">
        <f t="shared" ref="U109" si="119">IF($F$6-$D$6 &lt;&gt; 0,(EXP(LN(1+(U72/100))/($F$6-$D$6))-1)*100,0)</f>
        <v>2.6701398895685013</v>
      </c>
      <c r="W109" s="24" t="str">
        <f>W35</f>
        <v>All occupations</v>
      </c>
      <c r="X109" s="26">
        <f>IF(AND(Y$6-X$6 &lt;&gt; 0,X35&lt;&gt;0,Y35&lt;&gt;0),(EXP(LN(Y35/X35)/(Y$6-X$6))-1)*100,0)</f>
        <v>1.0708330609237482</v>
      </c>
      <c r="Y109" s="26">
        <f>IF(AND(Z$6-Y$6 &lt;&gt; 0,Y35&lt;&gt;0,Z35&lt;&gt;0),(EXP(LN(Z35/Y35)/(Z$6-Y$6))-1)*100,0)</f>
        <v>-0.75290799628811023</v>
      </c>
      <c r="Z109" s="26">
        <f>IF(AND(AA$6-Z$6 &lt;&gt; 0,Z35&lt;&gt;0,AA35&lt;&gt;0),(EXP(LN(AA35/Z35)/(AA$6-Z$6))-1)*100,0)</f>
        <v>0.947766819993201</v>
      </c>
      <c r="AA109" s="26">
        <f>IF(AND(AB$6-AA$6 &lt;&gt; 0,AA35&lt;&gt;0,AB35&lt;&gt;0),(EXP(LN(AB35/AA35)/(AB$6-AA$6))-1)*100,0)</f>
        <v>0.68846194542702133</v>
      </c>
      <c r="AB109" s="26">
        <f t="shared" ref="AB109" si="120">IF(AND(AB$6-Z$6 &lt;&gt; 0,Z35&lt;&gt;0,AB35&lt;&gt;0),(EXP(LN(AB35/Z35)/(AB$6-Z$6))-1)*100,0)</f>
        <v>0.77482281040621714</v>
      </c>
      <c r="AD109" s="26">
        <f t="shared" ref="AD109" si="121">IF($F$6-$D$6 &lt;&gt; 0,(EXP(LN(1+(AD72/100))/($F$6-$D$6))-1)*100,0)</f>
        <v>0.77482281040621714</v>
      </c>
      <c r="AE109" s="26">
        <f t="shared" ref="AE109" si="122">IF(Z35&gt;0,((1+(AE35/Z35))^(1/($F$6-$D$6))-1)*100,0)</f>
        <v>3.1707647914109627</v>
      </c>
      <c r="AF109" s="26">
        <f t="shared" ref="AF109" si="123">IF($F$6-$D$6 &lt;&gt; 0,(EXP(LN(1+(AF72/100))/($F$6-$D$6))-1)*100,0)</f>
        <v>3.6812819393334584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Cheshire and Warrington (Continued)</v>
      </c>
      <c r="L112" s="19" t="str">
        <f>CONCATENATE(L$1," (Continued)")</f>
        <v>Occupation Table 2.1  Males: Employment Change by Occupation (SOC 2020) and Replacement Demand, 2015-2035, Cheshire and Warrington (Continued)</v>
      </c>
      <c r="W112" s="19" t="str">
        <f>CONCATENATE(W$1," (Continued)")</f>
        <v>Occupation Table 2.2  Females: Employment Change by Occupation (SOC 2020) and Replacement Demand, 2015-2035, Cheshire and Warrington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5.9385166233369056</v>
      </c>
      <c r="C119" s="27">
        <f t="shared" si="125"/>
        <v>0.4701230359699835</v>
      </c>
      <c r="D119" s="27">
        <f t="shared" si="125"/>
        <v>-2.1643695807363983</v>
      </c>
      <c r="E119" s="27">
        <f t="shared" si="125"/>
        <v>3.5221775856200566</v>
      </c>
      <c r="F119" s="27">
        <f t="shared" ref="F119:F144" si="126">F8-D8</f>
        <v>1.3578080048836583</v>
      </c>
      <c r="L119" t="str">
        <f t="shared" ref="L119:L144" si="127">L8</f>
        <v>11 Corporate managers and directors</v>
      </c>
      <c r="M119" s="27">
        <f t="shared" ref="M119:P144" si="128">N8-M8</f>
        <v>3.1070280868641156</v>
      </c>
      <c r="N119" s="27">
        <f t="shared" si="128"/>
        <v>4.3613077407272272E-2</v>
      </c>
      <c r="O119" s="27">
        <f t="shared" si="128"/>
        <v>-2.344787004420489</v>
      </c>
      <c r="P119" s="27">
        <f t="shared" si="128"/>
        <v>1.0541024104692305</v>
      </c>
      <c r="Q119" s="27">
        <f t="shared" ref="Q119:Q144" si="129">Q8-O8</f>
        <v>-1.2906845939512586</v>
      </c>
      <c r="W119" t="str">
        <f t="shared" ref="W119:W144" si="130">W8</f>
        <v>11 Corporate managers and directors</v>
      </c>
      <c r="X119" s="27">
        <f t="shared" ref="X119:AA144" si="131">Y8-X8</f>
        <v>2.8314885364727971</v>
      </c>
      <c r="Y119" s="27">
        <f t="shared" si="131"/>
        <v>0.4265099585627059</v>
      </c>
      <c r="Z119" s="27">
        <f t="shared" si="131"/>
        <v>0.18041742368409786</v>
      </c>
      <c r="AA119" s="27">
        <f t="shared" si="131"/>
        <v>2.4680751751508083</v>
      </c>
      <c r="AB119" s="27">
        <f t="shared" ref="AB119:AB144" si="132">AB8-Z8</f>
        <v>2.6484925988349062</v>
      </c>
    </row>
    <row r="120" spans="1:28" x14ac:dyDescent="0.2">
      <c r="A120" t="str">
        <f t="shared" si="124"/>
        <v>12 Other managers and proprietors</v>
      </c>
      <c r="B120" s="27">
        <f t="shared" si="125"/>
        <v>0.17631594487482616</v>
      </c>
      <c r="C120" s="27">
        <f t="shared" si="125"/>
        <v>0.80049565426200076</v>
      </c>
      <c r="D120" s="27">
        <f t="shared" si="125"/>
        <v>4.1868610722526611</v>
      </c>
      <c r="E120" s="27">
        <f t="shared" si="125"/>
        <v>4.0961217407814203</v>
      </c>
      <c r="F120" s="27">
        <f t="shared" si="126"/>
        <v>8.2829828130340815</v>
      </c>
      <c r="L120" t="str">
        <f t="shared" si="127"/>
        <v>12 Other managers and proprietors</v>
      </c>
      <c r="M120" s="27">
        <f t="shared" si="128"/>
        <v>9.3067949230807301E-4</v>
      </c>
      <c r="N120" s="27">
        <f t="shared" si="128"/>
        <v>0.22821952153373637</v>
      </c>
      <c r="O120" s="27">
        <f t="shared" si="128"/>
        <v>2.7680500415024731</v>
      </c>
      <c r="P120" s="27">
        <f t="shared" si="128"/>
        <v>2.2457310580106888</v>
      </c>
      <c r="Q120" s="27">
        <f t="shared" si="129"/>
        <v>5.013781099513162</v>
      </c>
      <c r="W120" t="str">
        <f t="shared" si="130"/>
        <v>12 Other managers and proprietors</v>
      </c>
      <c r="X120" s="27">
        <f t="shared" si="131"/>
        <v>0.1753852653825172</v>
      </c>
      <c r="Y120" s="27">
        <f t="shared" si="131"/>
        <v>0.57227613272826883</v>
      </c>
      <c r="Z120" s="27">
        <f t="shared" si="131"/>
        <v>1.4188110307501836</v>
      </c>
      <c r="AA120" s="27">
        <f t="shared" si="131"/>
        <v>1.8503906827707279</v>
      </c>
      <c r="AB120" s="27">
        <f t="shared" si="132"/>
        <v>3.2692017135209115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4.1665316662757839</v>
      </c>
      <c r="C121" s="27">
        <f t="shared" si="125"/>
        <v>0.61615466918528483</v>
      </c>
      <c r="D121" s="27">
        <f t="shared" si="125"/>
        <v>2.0771210325049623</v>
      </c>
      <c r="E121" s="27">
        <f t="shared" si="125"/>
        <v>3.9567018621897816</v>
      </c>
      <c r="F121" s="27">
        <f t="shared" si="126"/>
        <v>6.0338228946947439</v>
      </c>
      <c r="L121" t="str">
        <f t="shared" si="127"/>
        <v>21 Science, research, engineering and technology professionals</v>
      </c>
      <c r="M121" s="27">
        <f t="shared" si="128"/>
        <v>3.7538009683237767</v>
      </c>
      <c r="N121" s="27">
        <f t="shared" si="128"/>
        <v>-0.60033608151928775</v>
      </c>
      <c r="O121" s="27">
        <f t="shared" si="128"/>
        <v>0.75326138913371565</v>
      </c>
      <c r="P121" s="27">
        <f t="shared" si="128"/>
        <v>2.0881135699973292</v>
      </c>
      <c r="Q121" s="27">
        <f t="shared" si="129"/>
        <v>2.8413749591310449</v>
      </c>
      <c r="W121" t="str">
        <f t="shared" si="130"/>
        <v>21 Science, research, engineering and technology professionals</v>
      </c>
      <c r="X121" s="27">
        <f t="shared" si="131"/>
        <v>0.41273069795203643</v>
      </c>
      <c r="Y121" s="27">
        <f t="shared" si="131"/>
        <v>1.2164907507045903</v>
      </c>
      <c r="Z121" s="27">
        <f t="shared" si="131"/>
        <v>1.323859643371156</v>
      </c>
      <c r="AA121" s="27">
        <f t="shared" si="131"/>
        <v>1.8685882921924675</v>
      </c>
      <c r="AB121" s="27">
        <f t="shared" si="132"/>
        <v>3.1924479355636235</v>
      </c>
    </row>
    <row r="122" spans="1:28" x14ac:dyDescent="0.2">
      <c r="A122" t="str">
        <f t="shared" si="124"/>
        <v>22 Health professionals</v>
      </c>
      <c r="B122" s="27">
        <f t="shared" si="125"/>
        <v>2.1841156122294798</v>
      </c>
      <c r="C122" s="27">
        <f t="shared" si="125"/>
        <v>0.42530509023392682</v>
      </c>
      <c r="D122" s="27">
        <f t="shared" si="125"/>
        <v>2.3584285399333957</v>
      </c>
      <c r="E122" s="27">
        <f t="shared" si="125"/>
        <v>3.501703698164544</v>
      </c>
      <c r="F122" s="27">
        <f t="shared" si="126"/>
        <v>5.8601322380979397</v>
      </c>
      <c r="L122" t="str">
        <f t="shared" si="127"/>
        <v>22 Health professionals</v>
      </c>
      <c r="M122" s="27">
        <f t="shared" si="128"/>
        <v>0.42418687903622132</v>
      </c>
      <c r="N122" s="27">
        <f t="shared" si="128"/>
        <v>0.28874264134400995</v>
      </c>
      <c r="O122" s="27">
        <f t="shared" si="128"/>
        <v>0.50684500539812394</v>
      </c>
      <c r="P122" s="27">
        <f t="shared" si="128"/>
        <v>0.77896084557194545</v>
      </c>
      <c r="Q122" s="27">
        <f t="shared" si="129"/>
        <v>1.2858058509700694</v>
      </c>
      <c r="W122" t="str">
        <f t="shared" si="130"/>
        <v>22 Health professionals</v>
      </c>
      <c r="X122" s="27">
        <f t="shared" si="131"/>
        <v>1.7599287331932736</v>
      </c>
      <c r="Y122" s="27">
        <f t="shared" si="131"/>
        <v>0.13656244888989555</v>
      </c>
      <c r="Z122" s="27">
        <f t="shared" si="131"/>
        <v>1.8515835345352603</v>
      </c>
      <c r="AA122" s="27">
        <f t="shared" si="131"/>
        <v>2.7227428525925852</v>
      </c>
      <c r="AB122" s="27">
        <f t="shared" si="132"/>
        <v>4.5743263871278455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-0.78448867455893634</v>
      </c>
      <c r="C123" s="27">
        <f t="shared" si="125"/>
        <v>1.4744839164876211</v>
      </c>
      <c r="D123" s="27">
        <f t="shared" si="125"/>
        <v>2.5196736306437408</v>
      </c>
      <c r="E123" s="27">
        <f t="shared" si="125"/>
        <v>3.8676341853544827</v>
      </c>
      <c r="F123" s="27">
        <f t="shared" si="126"/>
        <v>6.3873078159982235</v>
      </c>
      <c r="L123" t="str">
        <f t="shared" si="127"/>
        <v>23 Teaching and other educational professionals</v>
      </c>
      <c r="M123" s="27">
        <f t="shared" si="128"/>
        <v>-0.27779504699511115</v>
      </c>
      <c r="N123" s="27">
        <f t="shared" si="128"/>
        <v>0.56901534209391791</v>
      </c>
      <c r="O123" s="27">
        <f t="shared" si="128"/>
        <v>1.1667241251219131</v>
      </c>
      <c r="P123" s="27">
        <f t="shared" si="128"/>
        <v>1.0891403415227661</v>
      </c>
      <c r="Q123" s="27">
        <f t="shared" si="129"/>
        <v>2.2558644666446792</v>
      </c>
      <c r="W123" t="str">
        <f t="shared" si="130"/>
        <v>23 Teaching and other educational professionals</v>
      </c>
      <c r="X123" s="27">
        <f t="shared" si="131"/>
        <v>-0.5066936275638767</v>
      </c>
      <c r="Y123" s="27">
        <f t="shared" si="131"/>
        <v>0.90546857439372985</v>
      </c>
      <c r="Z123" s="27">
        <f t="shared" si="131"/>
        <v>1.3529495055217957</v>
      </c>
      <c r="AA123" s="27">
        <f t="shared" si="131"/>
        <v>2.7784938438317255</v>
      </c>
      <c r="AB123" s="27">
        <f t="shared" si="132"/>
        <v>4.1314433493535212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5.6521112880844129</v>
      </c>
      <c r="C124" s="27">
        <f t="shared" si="125"/>
        <v>2.9162211404449039</v>
      </c>
      <c r="D124" s="27">
        <f t="shared" si="125"/>
        <v>4.4682359821273678</v>
      </c>
      <c r="E124" s="27">
        <f t="shared" si="125"/>
        <v>5.1463913904808578</v>
      </c>
      <c r="F124" s="27">
        <f t="shared" si="126"/>
        <v>9.6146273726082256</v>
      </c>
      <c r="L124" t="str">
        <f t="shared" si="127"/>
        <v>24 Business, media and public service professionals</v>
      </c>
      <c r="M124" s="27">
        <f t="shared" si="128"/>
        <v>2.6710376755671419</v>
      </c>
      <c r="N124" s="27">
        <f t="shared" si="128"/>
        <v>1.3144976407385549</v>
      </c>
      <c r="O124" s="27">
        <f t="shared" si="128"/>
        <v>2.4338354677147258</v>
      </c>
      <c r="P124" s="27">
        <f t="shared" si="128"/>
        <v>1.6232778279969438</v>
      </c>
      <c r="Q124" s="27">
        <f t="shared" si="129"/>
        <v>4.0571132957116696</v>
      </c>
      <c r="W124" t="str">
        <f t="shared" si="130"/>
        <v>24 Business, media and public service professionals</v>
      </c>
      <c r="X124" s="27">
        <f t="shared" si="131"/>
        <v>2.9810736125172728</v>
      </c>
      <c r="Y124" s="27">
        <f t="shared" si="131"/>
        <v>1.6017234997064094</v>
      </c>
      <c r="Z124" s="27">
        <f t="shared" si="131"/>
        <v>2.0344005144125603</v>
      </c>
      <c r="AA124" s="27">
        <f t="shared" si="131"/>
        <v>3.5231135624839851</v>
      </c>
      <c r="AB124" s="27">
        <f t="shared" si="132"/>
        <v>5.5575140768965454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1.9197794601223528</v>
      </c>
      <c r="C125" s="27">
        <f t="shared" si="125"/>
        <v>0.78959536867279034</v>
      </c>
      <c r="D125" s="27">
        <f t="shared" si="125"/>
        <v>-1.3860253970249143</v>
      </c>
      <c r="E125" s="27">
        <f t="shared" si="125"/>
        <v>0.81509958093804258</v>
      </c>
      <c r="F125" s="27">
        <f t="shared" si="126"/>
        <v>-0.57092581608687176</v>
      </c>
      <c r="L125" t="str">
        <f t="shared" si="127"/>
        <v>31 Science, engineering and technology associate professionals</v>
      </c>
      <c r="M125" s="27">
        <f t="shared" si="128"/>
        <v>1.7645664775877412</v>
      </c>
      <c r="N125" s="27">
        <f t="shared" si="128"/>
        <v>0.29200184503359772</v>
      </c>
      <c r="O125" s="27">
        <f t="shared" si="128"/>
        <v>-1.5801111786759403</v>
      </c>
      <c r="P125" s="27">
        <f t="shared" si="128"/>
        <v>0.17062797221022041</v>
      </c>
      <c r="Q125" s="27">
        <f t="shared" si="129"/>
        <v>-1.4094832064657199</v>
      </c>
      <c r="W125" t="str">
        <f t="shared" si="130"/>
        <v>31 Science, engineering and technology associate professionals</v>
      </c>
      <c r="X125" s="27">
        <f t="shared" si="131"/>
        <v>0.15521298253459648</v>
      </c>
      <c r="Y125" s="27">
        <f t="shared" si="131"/>
        <v>0.49759352363919573</v>
      </c>
      <c r="Z125" s="27">
        <f t="shared" si="131"/>
        <v>0.19408578165102641</v>
      </c>
      <c r="AA125" s="27">
        <f t="shared" si="131"/>
        <v>0.64447160872782217</v>
      </c>
      <c r="AB125" s="27">
        <f t="shared" si="132"/>
        <v>0.83855739037884858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0.7545041217866828</v>
      </c>
      <c r="C126" s="27">
        <f t="shared" si="125"/>
        <v>0.42579121387996999</v>
      </c>
      <c r="D126" s="27">
        <f t="shared" si="125"/>
        <v>0.54858586436566981</v>
      </c>
      <c r="E126" s="27">
        <f t="shared" si="125"/>
        <v>1.6436881962510057</v>
      </c>
      <c r="F126" s="27">
        <f t="shared" si="126"/>
        <v>2.1922740606166755</v>
      </c>
      <c r="L126" t="str">
        <f t="shared" si="127"/>
        <v>32 Health and social care associate professionals</v>
      </c>
      <c r="M126" s="27">
        <f t="shared" si="128"/>
        <v>-3.7565019918694986E-3</v>
      </c>
      <c r="N126" s="27">
        <f t="shared" si="128"/>
        <v>0.10461911867219831</v>
      </c>
      <c r="O126" s="27">
        <f t="shared" si="128"/>
        <v>-0.13827897734508721</v>
      </c>
      <c r="P126" s="27">
        <f t="shared" si="128"/>
        <v>0.20559104491013258</v>
      </c>
      <c r="Q126" s="27">
        <f t="shared" si="129"/>
        <v>6.7312067565045375E-2</v>
      </c>
      <c r="W126" t="str">
        <f t="shared" si="130"/>
        <v>32 Health and social care associate professionals</v>
      </c>
      <c r="X126" s="27">
        <f t="shared" si="131"/>
        <v>0.75826062377853898</v>
      </c>
      <c r="Y126" s="27">
        <f t="shared" si="131"/>
        <v>0.32117209520778278</v>
      </c>
      <c r="Z126" s="27">
        <f t="shared" si="131"/>
        <v>0.68686484171079165</v>
      </c>
      <c r="AA126" s="27">
        <f t="shared" si="131"/>
        <v>1.4380971513408465</v>
      </c>
      <c r="AB126" s="27">
        <f t="shared" si="132"/>
        <v>2.1249619930516381</v>
      </c>
    </row>
    <row r="127" spans="1:28" x14ac:dyDescent="0.2">
      <c r="A127" t="str">
        <f t="shared" si="124"/>
        <v>33 Protective service occupations</v>
      </c>
      <c r="B127" s="27">
        <f t="shared" si="125"/>
        <v>0.10608537602611445</v>
      </c>
      <c r="C127" s="27">
        <f t="shared" si="125"/>
        <v>9.2896093135908409E-2</v>
      </c>
      <c r="D127" s="27">
        <f t="shared" si="125"/>
        <v>0.69733598217895487</v>
      </c>
      <c r="E127" s="27">
        <f t="shared" si="125"/>
        <v>0.71903281492523075</v>
      </c>
      <c r="F127" s="27">
        <f t="shared" si="126"/>
        <v>1.4163687971041856</v>
      </c>
      <c r="L127" t="str">
        <f t="shared" si="127"/>
        <v>33 Protective service occupations</v>
      </c>
      <c r="M127" s="27">
        <f t="shared" si="128"/>
        <v>3.0147471825473726E-2</v>
      </c>
      <c r="N127" s="27">
        <f t="shared" si="128"/>
        <v>5.2951592569439043E-3</v>
      </c>
      <c r="O127" s="27">
        <f t="shared" si="128"/>
        <v>0.425085763222949</v>
      </c>
      <c r="P127" s="27">
        <f t="shared" si="128"/>
        <v>0.32514790611871369</v>
      </c>
      <c r="Q127" s="27">
        <f t="shared" si="129"/>
        <v>0.75023366934166269</v>
      </c>
      <c r="W127" t="str">
        <f t="shared" si="130"/>
        <v>33 Protective service occupations</v>
      </c>
      <c r="X127" s="27">
        <f t="shared" si="131"/>
        <v>7.593790420064106E-2</v>
      </c>
      <c r="Y127" s="27">
        <f t="shared" si="131"/>
        <v>8.7600933878976051E-2</v>
      </c>
      <c r="Z127" s="27">
        <f t="shared" si="131"/>
        <v>0.2722502189560031</v>
      </c>
      <c r="AA127" s="27">
        <f t="shared" si="131"/>
        <v>0.39388490880651417</v>
      </c>
      <c r="AB127" s="27">
        <f t="shared" si="132"/>
        <v>0.66613512776251727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0.74563867999107813</v>
      </c>
      <c r="C128" s="27">
        <f t="shared" si="125"/>
        <v>-0.23275128027940628</v>
      </c>
      <c r="D128" s="27">
        <f t="shared" si="125"/>
        <v>-0.29088514801888188</v>
      </c>
      <c r="E128" s="27">
        <f t="shared" si="125"/>
        <v>0.93632714930388694</v>
      </c>
      <c r="F128" s="27">
        <f t="shared" si="126"/>
        <v>0.64544200128500506</v>
      </c>
      <c r="L128" t="str">
        <f t="shared" si="127"/>
        <v>34 Culture, media and sports occupations</v>
      </c>
      <c r="M128" s="27">
        <f t="shared" si="128"/>
        <v>0.5984221980504616</v>
      </c>
      <c r="N128" s="27">
        <f t="shared" si="128"/>
        <v>-0.46154268313182678</v>
      </c>
      <c r="O128" s="27">
        <f t="shared" si="128"/>
        <v>-0.19276221973089802</v>
      </c>
      <c r="P128" s="27">
        <f t="shared" si="128"/>
        <v>0.34646530931892006</v>
      </c>
      <c r="Q128" s="27">
        <f t="shared" si="129"/>
        <v>0.15370308958802203</v>
      </c>
      <c r="W128" t="str">
        <f t="shared" si="130"/>
        <v>34 Culture, media and sports occupations</v>
      </c>
      <c r="X128" s="27">
        <f t="shared" si="131"/>
        <v>0.14721648194060011</v>
      </c>
      <c r="Y128" s="27">
        <f t="shared" si="131"/>
        <v>0.22879140285243116</v>
      </c>
      <c r="Z128" s="27">
        <f t="shared" si="131"/>
        <v>-9.8122928287994959E-2</v>
      </c>
      <c r="AA128" s="27">
        <f t="shared" si="131"/>
        <v>0.58986183998496999</v>
      </c>
      <c r="AB128" s="27">
        <f t="shared" si="132"/>
        <v>0.49173891169697503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3.2981313992978869</v>
      </c>
      <c r="C129" s="27">
        <f t="shared" si="125"/>
        <v>0.56998828346512553</v>
      </c>
      <c r="D129" s="27">
        <f t="shared" si="125"/>
        <v>-1.1681809865547486</v>
      </c>
      <c r="E129" s="27">
        <f t="shared" si="125"/>
        <v>1.6051662022814064</v>
      </c>
      <c r="F129" s="27">
        <f t="shared" si="126"/>
        <v>0.43698521572665783</v>
      </c>
      <c r="L129" t="str">
        <f t="shared" si="127"/>
        <v>35 Business and public service associate professionals</v>
      </c>
      <c r="M129" s="27">
        <f t="shared" si="128"/>
        <v>1.3747823652397901</v>
      </c>
      <c r="N129" s="27">
        <f t="shared" si="128"/>
        <v>0.2557186062745842</v>
      </c>
      <c r="O129" s="27">
        <f t="shared" si="128"/>
        <v>-1.301685951145398</v>
      </c>
      <c r="P129" s="27">
        <f t="shared" si="128"/>
        <v>-0.25377109115290253</v>
      </c>
      <c r="Q129" s="27">
        <f t="shared" si="129"/>
        <v>-1.5554570422983005</v>
      </c>
      <c r="W129" t="str">
        <f t="shared" si="130"/>
        <v>35 Business and public service associate professionals</v>
      </c>
      <c r="X129" s="27">
        <f t="shared" si="131"/>
        <v>1.9233490340581376</v>
      </c>
      <c r="Y129" s="27">
        <f t="shared" si="131"/>
        <v>0.31426967719050225</v>
      </c>
      <c r="Z129" s="27">
        <f t="shared" si="131"/>
        <v>0.13350496459066008</v>
      </c>
      <c r="AA129" s="27">
        <f t="shared" si="131"/>
        <v>1.8589372934343107</v>
      </c>
      <c r="AB129" s="27">
        <f t="shared" si="132"/>
        <v>1.9924422580249708</v>
      </c>
    </row>
    <row r="130" spans="1:28" x14ac:dyDescent="0.2">
      <c r="A130" t="str">
        <f t="shared" si="124"/>
        <v>41 Administrative occupations</v>
      </c>
      <c r="B130" s="27">
        <f t="shared" si="125"/>
        <v>1.2742932841062</v>
      </c>
      <c r="C130" s="27">
        <f t="shared" si="125"/>
        <v>2.5666816404913106</v>
      </c>
      <c r="D130" s="27">
        <f t="shared" si="125"/>
        <v>-3.2963566003940983</v>
      </c>
      <c r="E130" s="27">
        <f t="shared" si="125"/>
        <v>-0.76225281426586378</v>
      </c>
      <c r="F130" s="27">
        <f t="shared" si="126"/>
        <v>-4.0586094146599621</v>
      </c>
      <c r="L130" t="str">
        <f t="shared" si="127"/>
        <v>41 Administrative occupations</v>
      </c>
      <c r="M130" s="27">
        <f t="shared" si="128"/>
        <v>0.15486360243720299</v>
      </c>
      <c r="N130" s="27">
        <f t="shared" si="128"/>
        <v>3.5440732911609949</v>
      </c>
      <c r="O130" s="27">
        <f t="shared" si="128"/>
        <v>-0.33418948397025616</v>
      </c>
      <c r="P130" s="27">
        <f t="shared" si="128"/>
        <v>2.7998759463855833</v>
      </c>
      <c r="Q130" s="27">
        <f t="shared" si="129"/>
        <v>2.4656864624153272</v>
      </c>
      <c r="W130" t="str">
        <f t="shared" si="130"/>
        <v>41 Administrative occupations</v>
      </c>
      <c r="X130" s="27">
        <f t="shared" si="131"/>
        <v>1.1194296816689757</v>
      </c>
      <c r="Y130" s="27">
        <f t="shared" si="131"/>
        <v>-0.97739165066958122</v>
      </c>
      <c r="Z130" s="27">
        <f t="shared" si="131"/>
        <v>-2.9621671164239061</v>
      </c>
      <c r="AA130" s="27">
        <f t="shared" si="131"/>
        <v>-3.5621287606513157</v>
      </c>
      <c r="AB130" s="27">
        <f t="shared" si="132"/>
        <v>-6.5242958770752217</v>
      </c>
    </row>
    <row r="131" spans="1:28" x14ac:dyDescent="0.2">
      <c r="A131" t="str">
        <f t="shared" si="124"/>
        <v>42 Secretarial and related occupations</v>
      </c>
      <c r="B131" s="27">
        <f t="shared" si="125"/>
        <v>-0.72973322106177285</v>
      </c>
      <c r="C131" s="27">
        <f t="shared" si="125"/>
        <v>-0.4225572628142924</v>
      </c>
      <c r="D131" s="27">
        <f t="shared" si="125"/>
        <v>0.85298085881654728</v>
      </c>
      <c r="E131" s="27">
        <f t="shared" si="125"/>
        <v>-3.1235177328152588</v>
      </c>
      <c r="F131" s="27">
        <f t="shared" si="126"/>
        <v>-2.2705368739987115</v>
      </c>
      <c r="L131" t="str">
        <f t="shared" si="127"/>
        <v>42 Secretarial and related occupations</v>
      </c>
      <c r="M131" s="27">
        <f t="shared" si="128"/>
        <v>-0.19341575213965223</v>
      </c>
      <c r="N131" s="27">
        <f t="shared" si="128"/>
        <v>1.4690420092752676E-2</v>
      </c>
      <c r="O131" s="27">
        <f t="shared" si="128"/>
        <v>0.26653071237986325</v>
      </c>
      <c r="P131" s="27">
        <f t="shared" si="128"/>
        <v>0.33103627878094866</v>
      </c>
      <c r="Q131" s="27">
        <f t="shared" si="129"/>
        <v>0.59756699116081191</v>
      </c>
      <c r="W131" t="str">
        <f t="shared" si="130"/>
        <v>42 Secretarial and related occupations</v>
      </c>
      <c r="X131" s="27">
        <f t="shared" si="131"/>
        <v>-0.53631746892212284</v>
      </c>
      <c r="Y131" s="27">
        <f t="shared" si="131"/>
        <v>-0.4372476829070493</v>
      </c>
      <c r="Z131" s="27">
        <f t="shared" si="131"/>
        <v>0.58645014643668958</v>
      </c>
      <c r="AA131" s="27">
        <f t="shared" si="131"/>
        <v>-3.4545540115962137</v>
      </c>
      <c r="AB131" s="27">
        <f t="shared" si="132"/>
        <v>-2.8681038651595241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0.34262194459992834</v>
      </c>
      <c r="C132" s="27">
        <f t="shared" si="125"/>
        <v>-0.29418828944319486</v>
      </c>
      <c r="D132" s="27">
        <f t="shared" si="125"/>
        <v>9.667758509003832E-2</v>
      </c>
      <c r="E132" s="27">
        <f t="shared" si="125"/>
        <v>0.5191193566613661</v>
      </c>
      <c r="F132" s="27">
        <f t="shared" si="126"/>
        <v>0.61579694175140443</v>
      </c>
      <c r="L132" t="str">
        <f t="shared" si="127"/>
        <v>51 Skilled agricultural and related trades</v>
      </c>
      <c r="M132" s="27">
        <f t="shared" si="128"/>
        <v>0.74284932017906424</v>
      </c>
      <c r="N132" s="27">
        <f t="shared" si="128"/>
        <v>-0.524769049155279</v>
      </c>
      <c r="O132" s="27">
        <f t="shared" si="128"/>
        <v>-1.7990173001336096E-2</v>
      </c>
      <c r="P132" s="27">
        <f t="shared" si="128"/>
        <v>0.31542690076590407</v>
      </c>
      <c r="Q132" s="27">
        <f t="shared" si="129"/>
        <v>0.29743672776456798</v>
      </c>
      <c r="W132" t="str">
        <f t="shared" si="130"/>
        <v>51 Skilled agricultural and related trades</v>
      </c>
      <c r="X132" s="27">
        <f t="shared" si="131"/>
        <v>-0.40022737557913746</v>
      </c>
      <c r="Y132" s="27">
        <f t="shared" si="131"/>
        <v>0.2305807597120717</v>
      </c>
      <c r="Z132" s="27">
        <f t="shared" si="131"/>
        <v>0.11466775809139951</v>
      </c>
      <c r="AA132" s="27">
        <f t="shared" si="131"/>
        <v>0.20369245589544938</v>
      </c>
      <c r="AB132" s="27">
        <f t="shared" si="132"/>
        <v>0.31836021398684888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1.911998511537373</v>
      </c>
      <c r="C133" s="27">
        <f t="shared" si="125"/>
        <v>-3.4388554672452543</v>
      </c>
      <c r="D133" s="27">
        <f t="shared" si="125"/>
        <v>-0.55643655778786894</v>
      </c>
      <c r="E133" s="27">
        <f t="shared" si="125"/>
        <v>-1.4906238074884577</v>
      </c>
      <c r="F133" s="27">
        <f t="shared" si="126"/>
        <v>-2.0470603652763266</v>
      </c>
      <c r="L133" t="str">
        <f t="shared" si="127"/>
        <v>52 Skilled metal, electrical and electronic trades</v>
      </c>
      <c r="M133" s="27">
        <f t="shared" si="128"/>
        <v>1.7441087322831912</v>
      </c>
      <c r="N133" s="27">
        <f t="shared" si="128"/>
        <v>-3.3454147270621561</v>
      </c>
      <c r="O133" s="27">
        <f t="shared" si="128"/>
        <v>-0.98856775130116148</v>
      </c>
      <c r="P133" s="27">
        <f t="shared" si="128"/>
        <v>-1.7439826703089167</v>
      </c>
      <c r="Q133" s="27">
        <f t="shared" si="129"/>
        <v>-2.7325504216100782</v>
      </c>
      <c r="W133" t="str">
        <f t="shared" si="130"/>
        <v>52 Skilled metal, electrical and electronic trades</v>
      </c>
      <c r="X133" s="27">
        <f t="shared" si="131"/>
        <v>0.16788977925418433</v>
      </c>
      <c r="Y133" s="27">
        <f t="shared" si="131"/>
        <v>-9.3440740183100779E-2</v>
      </c>
      <c r="Z133" s="27">
        <f t="shared" si="131"/>
        <v>0.43213119351328572</v>
      </c>
      <c r="AA133" s="27">
        <f t="shared" si="131"/>
        <v>0.25335886282047493</v>
      </c>
      <c r="AB133" s="27">
        <f t="shared" si="132"/>
        <v>0.6854900563337607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1.1751378256307099</v>
      </c>
      <c r="C134" s="27">
        <f t="shared" si="125"/>
        <v>-2.519629387411916</v>
      </c>
      <c r="D134" s="27">
        <f t="shared" si="125"/>
        <v>0.36726773522565637</v>
      </c>
      <c r="E134" s="27">
        <f t="shared" si="125"/>
        <v>-1.1620219151167372</v>
      </c>
      <c r="F134" s="27">
        <f t="shared" si="126"/>
        <v>-0.79475417989108088</v>
      </c>
      <c r="L134" t="str">
        <f t="shared" si="127"/>
        <v>53 Skilled construction and building trades</v>
      </c>
      <c r="M134" s="27">
        <f t="shared" si="128"/>
        <v>1.1246594273656978</v>
      </c>
      <c r="N134" s="27">
        <f t="shared" si="128"/>
        <v>-2.5243626741455252</v>
      </c>
      <c r="O134" s="27">
        <f t="shared" si="128"/>
        <v>0.33479515291070605</v>
      </c>
      <c r="P134" s="27">
        <f t="shared" si="128"/>
        <v>-1.213734124104981</v>
      </c>
      <c r="Q134" s="27">
        <f t="shared" si="129"/>
        <v>-0.878938971194275</v>
      </c>
      <c r="W134" t="str">
        <f t="shared" si="130"/>
        <v>53 Skilled construction and building trades</v>
      </c>
      <c r="X134" s="27">
        <f t="shared" si="131"/>
        <v>5.0478398265022789E-2</v>
      </c>
      <c r="Y134" s="27">
        <f t="shared" si="131"/>
        <v>4.7332867336022655E-3</v>
      </c>
      <c r="Z134" s="27">
        <f t="shared" si="131"/>
        <v>3.2472582314965553E-2</v>
      </c>
      <c r="AA134" s="27">
        <f t="shared" si="131"/>
        <v>5.1712208988231978E-2</v>
      </c>
      <c r="AB134" s="27">
        <f t="shared" si="132"/>
        <v>8.4184791303197531E-2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-1.487957948328404</v>
      </c>
      <c r="C135" s="27">
        <f t="shared" si="125"/>
        <v>-0.25061051500180653</v>
      </c>
      <c r="D135" s="27">
        <f t="shared" si="125"/>
        <v>-3.5159093799979502E-2</v>
      </c>
      <c r="E135" s="27">
        <f t="shared" si="125"/>
        <v>9.7677463162543887E-2</v>
      </c>
      <c r="F135" s="27">
        <f t="shared" si="126"/>
        <v>6.2518369362564385E-2</v>
      </c>
      <c r="L135" t="str">
        <f t="shared" si="127"/>
        <v>54 Textiles, printing and other skilled trades</v>
      </c>
      <c r="M135" s="27">
        <f t="shared" si="128"/>
        <v>-0.96268688925258061</v>
      </c>
      <c r="N135" s="27">
        <f t="shared" si="128"/>
        <v>-0.47795847747171383</v>
      </c>
      <c r="O135" s="27">
        <f t="shared" si="128"/>
        <v>-8.6833230190733524E-2</v>
      </c>
      <c r="P135" s="27">
        <f t="shared" si="128"/>
        <v>-0.16677453779909879</v>
      </c>
      <c r="Q135" s="27">
        <f t="shared" si="129"/>
        <v>-0.25360776798983231</v>
      </c>
      <c r="W135" t="str">
        <f t="shared" si="130"/>
        <v>54 Textiles, printing and other skilled trades</v>
      </c>
      <c r="X135" s="27">
        <f t="shared" si="131"/>
        <v>-0.5252710590758185</v>
      </c>
      <c r="Y135" s="27">
        <f t="shared" si="131"/>
        <v>0.22734796246992284</v>
      </c>
      <c r="Z135" s="27">
        <f t="shared" si="131"/>
        <v>5.1674136390734482E-2</v>
      </c>
      <c r="AA135" s="27">
        <f t="shared" si="131"/>
        <v>0.26445200096165955</v>
      </c>
      <c r="AB135" s="27">
        <f t="shared" si="132"/>
        <v>0.31612613735239403</v>
      </c>
    </row>
    <row r="136" spans="1:28" x14ac:dyDescent="0.2">
      <c r="A136" t="str">
        <f t="shared" si="124"/>
        <v>61 Caring personal service occupations</v>
      </c>
      <c r="B136" s="27">
        <f t="shared" si="125"/>
        <v>-1.0716981716674496</v>
      </c>
      <c r="C136" s="27">
        <f t="shared" si="125"/>
        <v>-0.1643858064305519</v>
      </c>
      <c r="D136" s="27">
        <f t="shared" si="125"/>
        <v>4.9177606161876355</v>
      </c>
      <c r="E136" s="27">
        <f t="shared" si="125"/>
        <v>6.2571784949574223</v>
      </c>
      <c r="F136" s="27">
        <f t="shared" si="126"/>
        <v>11.174939111145058</v>
      </c>
      <c r="L136" t="str">
        <f t="shared" si="127"/>
        <v>61 Caring personal service occupations</v>
      </c>
      <c r="M136" s="27">
        <f t="shared" si="128"/>
        <v>4.5978958612669985E-2</v>
      </c>
      <c r="N136" s="27">
        <f t="shared" si="128"/>
        <v>-0.38792158365420004</v>
      </c>
      <c r="O136" s="27">
        <f t="shared" si="128"/>
        <v>1.4383495466494036</v>
      </c>
      <c r="P136" s="27">
        <f t="shared" si="128"/>
        <v>1.3904844908536322</v>
      </c>
      <c r="Q136" s="27">
        <f t="shared" si="129"/>
        <v>2.8288340375030359</v>
      </c>
      <c r="W136" t="str">
        <f t="shared" si="130"/>
        <v>61 Caring personal service occupations</v>
      </c>
      <c r="X136" s="27">
        <f t="shared" si="131"/>
        <v>-1.1176771302801178</v>
      </c>
      <c r="Y136" s="27">
        <f t="shared" si="131"/>
        <v>0.22353577722356022</v>
      </c>
      <c r="Z136" s="27">
        <f t="shared" si="131"/>
        <v>3.4794110695383402</v>
      </c>
      <c r="AA136" s="27">
        <f t="shared" si="131"/>
        <v>4.8666940041037776</v>
      </c>
      <c r="AB136" s="27">
        <f t="shared" si="132"/>
        <v>8.3461050736421178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-0.34188803677113278</v>
      </c>
      <c r="C137" s="27">
        <f t="shared" si="125"/>
        <v>-1.5805508978590481</v>
      </c>
      <c r="D137" s="27">
        <f t="shared" si="125"/>
        <v>0.13529663976098405</v>
      </c>
      <c r="E137" s="27">
        <f t="shared" si="125"/>
        <v>0.19521702567690546</v>
      </c>
      <c r="F137" s="27">
        <f t="shared" si="126"/>
        <v>0.33051366543788951</v>
      </c>
      <c r="L137" t="str">
        <f t="shared" si="127"/>
        <v>62 Leisure, travel and related personal service occupations</v>
      </c>
      <c r="M137" s="27">
        <f t="shared" si="128"/>
        <v>9.1901519988084601E-2</v>
      </c>
      <c r="N137" s="27">
        <f t="shared" si="128"/>
        <v>-0.25727917677699486</v>
      </c>
      <c r="O137" s="27">
        <f t="shared" si="128"/>
        <v>5.4499169251806201E-2</v>
      </c>
      <c r="P137" s="27">
        <f t="shared" si="128"/>
        <v>0.23767653769476738</v>
      </c>
      <c r="Q137" s="27">
        <f t="shared" si="129"/>
        <v>0.29217570694657358</v>
      </c>
      <c r="W137" t="str">
        <f t="shared" si="130"/>
        <v>62 Leisure, travel and related personal service occupations</v>
      </c>
      <c r="X137" s="27">
        <f t="shared" si="131"/>
        <v>-0.43378955675920139</v>
      </c>
      <c r="Y137" s="27">
        <f t="shared" si="131"/>
        <v>-1.3232717210820946</v>
      </c>
      <c r="Z137" s="27">
        <f t="shared" si="131"/>
        <v>8.0797470509195612E-2</v>
      </c>
      <c r="AA137" s="27">
        <f t="shared" si="131"/>
        <v>-4.2459512017853029E-2</v>
      </c>
      <c r="AB137" s="27">
        <f t="shared" si="132"/>
        <v>3.8337958491342583E-2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-8.5793367497609963E-2</v>
      </c>
      <c r="C138" s="27">
        <f t="shared" si="125"/>
        <v>0.11343104368789186</v>
      </c>
      <c r="D138" s="27">
        <f t="shared" si="125"/>
        <v>-0.12128263891775815</v>
      </c>
      <c r="E138" s="27">
        <f t="shared" si="125"/>
        <v>5.1761005451905928E-2</v>
      </c>
      <c r="F138" s="27">
        <f t="shared" si="126"/>
        <v>-6.9521633465852217E-2</v>
      </c>
      <c r="L138" t="str">
        <f t="shared" si="127"/>
        <v>63 Community and civil enforcement occupations</v>
      </c>
      <c r="M138" s="27">
        <f t="shared" si="128"/>
        <v>-0.10130178270897428</v>
      </c>
      <c r="N138" s="27">
        <f t="shared" si="128"/>
        <v>0.12420963931368628</v>
      </c>
      <c r="O138" s="27">
        <f t="shared" si="128"/>
        <v>-0.14237749379747949</v>
      </c>
      <c r="P138" s="27">
        <f t="shared" si="128"/>
        <v>5.27427705594673E-2</v>
      </c>
      <c r="Q138" s="27">
        <f t="shared" si="129"/>
        <v>-8.9634723238012193E-2</v>
      </c>
      <c r="W138" t="str">
        <f t="shared" si="130"/>
        <v>63 Community and civil enforcement occupations</v>
      </c>
      <c r="X138" s="27">
        <f t="shared" si="131"/>
        <v>1.550841521136441E-2</v>
      </c>
      <c r="Y138" s="27">
        <f t="shared" si="131"/>
        <v>-1.077859562579471E-2</v>
      </c>
      <c r="Z138" s="27">
        <f t="shared" si="131"/>
        <v>2.1094854879721389E-2</v>
      </c>
      <c r="AA138" s="27">
        <f t="shared" si="131"/>
        <v>-9.8176510756103896E-4</v>
      </c>
      <c r="AB138" s="27">
        <f t="shared" si="132"/>
        <v>2.011308977216035E-2</v>
      </c>
    </row>
    <row r="139" spans="1:28" x14ac:dyDescent="0.2">
      <c r="A139" t="str">
        <f t="shared" si="124"/>
        <v>71 Sales occupations</v>
      </c>
      <c r="B139" s="27">
        <f t="shared" si="125"/>
        <v>1.4662684669980592</v>
      </c>
      <c r="C139" s="27">
        <f t="shared" si="125"/>
        <v>-2.3096293687134164</v>
      </c>
      <c r="D139" s="27">
        <f t="shared" si="125"/>
        <v>-2.4382223304512962</v>
      </c>
      <c r="E139" s="27">
        <f t="shared" si="125"/>
        <v>-1.6947382201478902</v>
      </c>
      <c r="F139" s="27">
        <f t="shared" si="126"/>
        <v>-4.1329605505991864</v>
      </c>
      <c r="L139" t="str">
        <f t="shared" si="127"/>
        <v>71 Sales occupations</v>
      </c>
      <c r="M139" s="27">
        <f t="shared" si="128"/>
        <v>0.58738187468636127</v>
      </c>
      <c r="N139" s="27">
        <f t="shared" si="128"/>
        <v>-0.94472953230596701</v>
      </c>
      <c r="O139" s="27">
        <f t="shared" si="128"/>
        <v>-0.86401892764047261</v>
      </c>
      <c r="P139" s="27">
        <f t="shared" si="128"/>
        <v>-0.46436216490842952</v>
      </c>
      <c r="Q139" s="27">
        <f t="shared" si="129"/>
        <v>-1.3283810925489021</v>
      </c>
      <c r="W139" t="str">
        <f t="shared" si="130"/>
        <v>71 Sales occupations</v>
      </c>
      <c r="X139" s="27">
        <f t="shared" si="131"/>
        <v>0.87888659231168731</v>
      </c>
      <c r="Y139" s="27">
        <f t="shared" si="131"/>
        <v>-1.3648998364074707</v>
      </c>
      <c r="Z139" s="27">
        <f t="shared" si="131"/>
        <v>-1.5742034028108449</v>
      </c>
      <c r="AA139" s="27">
        <f t="shared" si="131"/>
        <v>-1.2303760552394039</v>
      </c>
      <c r="AB139" s="27">
        <f t="shared" si="132"/>
        <v>-2.8045794580502488</v>
      </c>
    </row>
    <row r="140" spans="1:28" x14ac:dyDescent="0.2">
      <c r="A140" t="str">
        <f t="shared" si="124"/>
        <v>72 Customer service occupations</v>
      </c>
      <c r="B140" s="27">
        <f t="shared" si="125"/>
        <v>0.9488520764662649</v>
      </c>
      <c r="C140" s="27">
        <f t="shared" si="125"/>
        <v>-5.8595149040344907E-2</v>
      </c>
      <c r="D140" s="27">
        <f t="shared" si="125"/>
        <v>3.8461922179287509</v>
      </c>
      <c r="E140" s="27">
        <f t="shared" si="125"/>
        <v>2.7701913891182173</v>
      </c>
      <c r="F140" s="27">
        <f t="shared" si="126"/>
        <v>6.6163836070469682</v>
      </c>
      <c r="L140" t="str">
        <f t="shared" si="127"/>
        <v>72 Customer service occupations</v>
      </c>
      <c r="M140" s="27">
        <f t="shared" si="128"/>
        <v>-0.30202584196817828</v>
      </c>
      <c r="N140" s="27">
        <f t="shared" si="128"/>
        <v>0.47773587136961471</v>
      </c>
      <c r="O140" s="27">
        <f t="shared" si="128"/>
        <v>2.253294810423129</v>
      </c>
      <c r="P140" s="27">
        <f t="shared" si="128"/>
        <v>1.619128620161181</v>
      </c>
      <c r="Q140" s="27">
        <f t="shared" si="129"/>
        <v>3.8724234305843099</v>
      </c>
      <c r="W140" t="str">
        <f t="shared" si="130"/>
        <v>72 Customer service occupations</v>
      </c>
      <c r="X140" s="27">
        <f t="shared" si="131"/>
        <v>1.2508779184344263</v>
      </c>
      <c r="Y140" s="27">
        <f t="shared" si="131"/>
        <v>-0.53633102040992586</v>
      </c>
      <c r="Z140" s="27">
        <f t="shared" si="131"/>
        <v>1.5928974075056184</v>
      </c>
      <c r="AA140" s="27">
        <f t="shared" si="131"/>
        <v>1.151062768957031</v>
      </c>
      <c r="AB140" s="27">
        <f t="shared" si="132"/>
        <v>2.7439601764626493</v>
      </c>
    </row>
    <row r="141" spans="1:28" x14ac:dyDescent="0.2">
      <c r="A141" t="str">
        <f t="shared" si="124"/>
        <v>81 Process, plant and machine operatives</v>
      </c>
      <c r="B141" s="27">
        <f t="shared" si="125"/>
        <v>-9.5286479717131556E-3</v>
      </c>
      <c r="C141" s="27">
        <f t="shared" si="125"/>
        <v>-2.0063748920259137</v>
      </c>
      <c r="D141" s="27">
        <f t="shared" si="125"/>
        <v>2.146963378429966</v>
      </c>
      <c r="E141" s="27">
        <f t="shared" si="125"/>
        <v>-0.76640463803583536</v>
      </c>
      <c r="F141" s="27">
        <f t="shared" si="126"/>
        <v>1.3805587403941306</v>
      </c>
      <c r="L141" t="str">
        <f t="shared" si="127"/>
        <v>81 Process, plant and machine operatives</v>
      </c>
      <c r="M141" s="27">
        <f t="shared" si="128"/>
        <v>-0.20679066176035299</v>
      </c>
      <c r="N141" s="27">
        <f t="shared" si="128"/>
        <v>-1.4599328428666869</v>
      </c>
      <c r="O141" s="27">
        <f t="shared" si="128"/>
        <v>1.5270162262656815</v>
      </c>
      <c r="P141" s="27">
        <f t="shared" si="128"/>
        <v>-0.50756266398150096</v>
      </c>
      <c r="Q141" s="27">
        <f t="shared" si="129"/>
        <v>1.0194535622841805</v>
      </c>
      <c r="W141" t="str">
        <f t="shared" si="130"/>
        <v>81 Process, plant and machine operatives</v>
      </c>
      <c r="X141" s="27">
        <f t="shared" si="131"/>
        <v>0.19726201378862385</v>
      </c>
      <c r="Y141" s="27">
        <f t="shared" si="131"/>
        <v>-0.54644204915923744</v>
      </c>
      <c r="Z141" s="27">
        <f t="shared" si="131"/>
        <v>0.61994715216428631</v>
      </c>
      <c r="AA141" s="27">
        <f t="shared" si="131"/>
        <v>-0.2588419740543304</v>
      </c>
      <c r="AB141" s="27">
        <f t="shared" si="132"/>
        <v>0.3611051781099559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2.9793516476992643</v>
      </c>
      <c r="C142" s="27">
        <f t="shared" si="125"/>
        <v>-2.6319827642667875</v>
      </c>
      <c r="D142" s="27">
        <f t="shared" si="125"/>
        <v>1.505457374645875</v>
      </c>
      <c r="E142" s="27">
        <f t="shared" si="125"/>
        <v>0.39113821207304866</v>
      </c>
      <c r="F142" s="27">
        <f t="shared" si="126"/>
        <v>1.8965955867189237</v>
      </c>
      <c r="L142" t="str">
        <f t="shared" si="127"/>
        <v>82 Transport and mobile machine drivers and operatives</v>
      </c>
      <c r="M142" s="27">
        <f t="shared" si="128"/>
        <v>3.0012134276210105</v>
      </c>
      <c r="N142" s="27">
        <f t="shared" si="128"/>
        <v>-2.5980961842365566</v>
      </c>
      <c r="O142" s="27">
        <f t="shared" si="128"/>
        <v>1.0831002376034213</v>
      </c>
      <c r="P142" s="27">
        <f t="shared" si="128"/>
        <v>0.15838530323294009</v>
      </c>
      <c r="Q142" s="27">
        <f t="shared" si="129"/>
        <v>1.2414855408363614</v>
      </c>
      <c r="W142" t="str">
        <f t="shared" si="130"/>
        <v>82 Transport and mobile machine drivers and operatives</v>
      </c>
      <c r="X142" s="27">
        <f t="shared" si="131"/>
        <v>-2.1861779921751756E-2</v>
      </c>
      <c r="Y142" s="27">
        <f t="shared" si="131"/>
        <v>-3.3886580030264346E-2</v>
      </c>
      <c r="Z142" s="27">
        <f t="shared" si="131"/>
        <v>0.42235713704247524</v>
      </c>
      <c r="AA142" s="27">
        <f t="shared" si="131"/>
        <v>0.23275290884008992</v>
      </c>
      <c r="AB142" s="27">
        <f t="shared" si="132"/>
        <v>0.65511004588256516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-0.68405746466656403</v>
      </c>
      <c r="C143" s="27">
        <f t="shared" si="125"/>
        <v>-1.4806528180300482</v>
      </c>
      <c r="D143" s="27">
        <f t="shared" si="125"/>
        <v>-1.2125790524222495</v>
      </c>
      <c r="E143" s="27">
        <f t="shared" si="125"/>
        <v>-0.36790530973744584</v>
      </c>
      <c r="F143" s="27">
        <f t="shared" si="126"/>
        <v>-1.5804843621596953</v>
      </c>
      <c r="L143" t="str">
        <f t="shared" si="127"/>
        <v>91 Elementary trades and related occupations</v>
      </c>
      <c r="M143" s="27">
        <f t="shared" si="128"/>
        <v>-0.5295463621113754</v>
      </c>
      <c r="N143" s="27">
        <f t="shared" si="128"/>
        <v>-0.98024744813787379</v>
      </c>
      <c r="O143" s="27">
        <f t="shared" si="128"/>
        <v>-0.98658010172260546</v>
      </c>
      <c r="P143" s="27">
        <f t="shared" si="128"/>
        <v>-0.32651874730803865</v>
      </c>
      <c r="Q143" s="27">
        <f t="shared" si="129"/>
        <v>-1.3130988490306441</v>
      </c>
      <c r="W143" t="str">
        <f t="shared" si="130"/>
        <v>91 Elementary trades and related occupations</v>
      </c>
      <c r="X143" s="27">
        <f t="shared" si="131"/>
        <v>-0.1545111025552135</v>
      </c>
      <c r="Y143" s="27">
        <f t="shared" si="131"/>
        <v>-0.50040536989216378</v>
      </c>
      <c r="Z143" s="27">
        <f t="shared" si="131"/>
        <v>-0.22599895069964915</v>
      </c>
      <c r="AA143" s="27">
        <f t="shared" si="131"/>
        <v>-4.1386562429402529E-2</v>
      </c>
      <c r="AB143" s="27">
        <f t="shared" si="132"/>
        <v>-0.26738551312905168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-1.6261083965395642</v>
      </c>
      <c r="C144" s="27">
        <f t="shared" si="125"/>
        <v>-6.3634032513551659</v>
      </c>
      <c r="D144" s="27">
        <f t="shared" si="125"/>
        <v>2.5526588760164088</v>
      </c>
      <c r="E144" s="27">
        <f t="shared" si="125"/>
        <v>4.1137084214753372E-2</v>
      </c>
      <c r="F144" s="27">
        <f t="shared" si="126"/>
        <v>2.5937959602311622</v>
      </c>
      <c r="L144" t="str">
        <f t="shared" si="127"/>
        <v>92 Elementary administration and service occupations</v>
      </c>
      <c r="M144" s="27">
        <f t="shared" si="128"/>
        <v>-1.1786949880808102</v>
      </c>
      <c r="N144" s="27">
        <f t="shared" si="128"/>
        <v>-3.2511004553234777</v>
      </c>
      <c r="O144" s="27">
        <f t="shared" si="128"/>
        <v>2.2133048985110797</v>
      </c>
      <c r="P144" s="27">
        <f t="shared" si="128"/>
        <v>-0.44485912847585496</v>
      </c>
      <c r="Q144" s="27">
        <f t="shared" si="129"/>
        <v>1.7684457700352247</v>
      </c>
      <c r="W144" t="str">
        <f t="shared" si="130"/>
        <v>92 Elementary administration and service occupations</v>
      </c>
      <c r="X144" s="27">
        <f t="shared" si="131"/>
        <v>-0.44741340845879662</v>
      </c>
      <c r="Y144" s="27">
        <f t="shared" si="131"/>
        <v>-3.1123027960316989</v>
      </c>
      <c r="Z144" s="27">
        <f t="shared" si="131"/>
        <v>0.3393539775053469</v>
      </c>
      <c r="AA144" s="27">
        <f t="shared" si="131"/>
        <v>0.48599621269071491</v>
      </c>
      <c r="AB144" s="27">
        <f t="shared" si="132"/>
        <v>0.82535019019606182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28.219000000000506</v>
      </c>
      <c r="C146" s="29">
        <f t="shared" ref="C146" si="133">D35-C35</f>
        <v>-12.493000000000507</v>
      </c>
      <c r="D146" s="29">
        <f>E35-D35</f>
        <v>20.608000000000402</v>
      </c>
      <c r="E146" s="29">
        <f>F35-E35</f>
        <v>30.765999999999508</v>
      </c>
      <c r="F146" s="29">
        <f t="shared" ref="F146" si="134">F35-D35</f>
        <v>51.37399999999991</v>
      </c>
      <c r="L146" s="24" t="str">
        <f>L35</f>
        <v>All occupations</v>
      </c>
      <c r="M146" s="29">
        <f>N35-M35</f>
        <v>17.461845838151419</v>
      </c>
      <c r="N146" s="29">
        <f t="shared" ref="N146" si="135">O35-N35</f>
        <v>-10.551258741495701</v>
      </c>
      <c r="O146" s="29">
        <f>P35-O35</f>
        <v>8.2465100531471762</v>
      </c>
      <c r="P146" s="29">
        <f>Q35-P35</f>
        <v>11.710350006521594</v>
      </c>
      <c r="Q146" s="29">
        <f t="shared" ref="Q146" si="136">Q35-O35</f>
        <v>19.95686005966877</v>
      </c>
      <c r="W146" s="24" t="str">
        <f>W35</f>
        <v>All occupations</v>
      </c>
      <c r="X146" s="29">
        <f>Y35-X35</f>
        <v>10.757154161848632</v>
      </c>
      <c r="Y146" s="29">
        <f t="shared" ref="Y146" si="137">Z35-Y35</f>
        <v>-1.9417412585047771</v>
      </c>
      <c r="Z146" s="29">
        <f>AA35-Z35</f>
        <v>12.361489946853254</v>
      </c>
      <c r="AA146" s="29">
        <f>AB35-AA35</f>
        <v>19.055649993478085</v>
      </c>
      <c r="AB146" s="29">
        <f t="shared" ref="AB146" si="138">AB35-Z35</f>
        <v>31.417139940331339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29.438003166043192</v>
      </c>
      <c r="C153" s="11">
        <f t="shared" ref="C153:F153" si="143">C8</f>
        <v>35.376519789380097</v>
      </c>
      <c r="D153" s="11">
        <f t="shared" si="143"/>
        <v>35.846642825350081</v>
      </c>
      <c r="E153" s="11">
        <f t="shared" si="143"/>
        <v>33.682273244613683</v>
      </c>
      <c r="F153" s="11">
        <f t="shared" si="143"/>
        <v>37.204450830233739</v>
      </c>
      <c r="H153" s="40">
        <f>IF(D$151-B$151 &lt;&gt; 0,(EXP(LN(D153/B153)/(D$151-B$151))-1)*100,0)</f>
        <v>4.0178871987876619</v>
      </c>
      <c r="I153" s="40">
        <f>IF(F$151-D$151 &lt;&gt; 0,(EXP(LN(F153/D153)/(F$151-D$151))-1)*100,0)</f>
        <v>0.24816396810949382</v>
      </c>
      <c r="L153" s="10" t="str">
        <f>L8</f>
        <v>11 Corporate managers and directors</v>
      </c>
      <c r="M153" s="11">
        <f>M8</f>
        <v>21.019473109942545</v>
      </c>
      <c r="N153" s="11">
        <f t="shared" ref="N153:Q153" si="144">N8</f>
        <v>24.126501196806661</v>
      </c>
      <c r="O153" s="11">
        <f t="shared" si="144"/>
        <v>24.170114274213933</v>
      </c>
      <c r="P153" s="11">
        <f t="shared" si="144"/>
        <v>21.825327269793444</v>
      </c>
      <c r="Q153" s="11">
        <f t="shared" si="144"/>
        <v>22.879429680262675</v>
      </c>
      <c r="S153" s="40">
        <f>IF(O$151-M$151 &lt;&gt; 0,(EXP(LN(O153/M153)/(O$151-M$151))-1)*100,0)</f>
        <v>2.8327323809893334</v>
      </c>
      <c r="T153" s="40">
        <f>IF(Q$151-O$151 &lt;&gt; 0,(EXP(LN(Q153/O153)/(Q$151-O$151))-1)*100,0)</f>
        <v>-0.3651894421430768</v>
      </c>
      <c r="W153" s="10" t="str">
        <f>W8</f>
        <v>11 Corporate managers and directors</v>
      </c>
      <c r="X153" s="11">
        <f>X8</f>
        <v>8.4185300561006589</v>
      </c>
      <c r="Y153" s="11">
        <f t="shared" ref="Y153:AB153" si="145">Y8</f>
        <v>11.250018592573456</v>
      </c>
      <c r="Z153" s="11">
        <f t="shared" si="145"/>
        <v>11.676528551136162</v>
      </c>
      <c r="AA153" s="11">
        <f t="shared" si="145"/>
        <v>11.85694597482026</v>
      </c>
      <c r="AB153" s="11">
        <f t="shared" si="145"/>
        <v>14.325021149971068</v>
      </c>
      <c r="AD153" s="40">
        <f>IF(Z$151-X$151 &lt;&gt; 0,(EXP(LN(Z153/X153)/(Z$151-X$151))-1)*100,0)</f>
        <v>6.7617037332575292</v>
      </c>
      <c r="AE153" s="40">
        <f>IF(AB$151-Z$151 &lt;&gt; 0,(EXP(LN(AB153/Z153)/(AB$151-Z$151))-1)*100,0)</f>
        <v>1.3721758818010077</v>
      </c>
    </row>
    <row r="154" spans="1:31" x14ac:dyDescent="0.2">
      <c r="A154" s="10" t="str">
        <f t="shared" si="142"/>
        <v>12 Other managers and proprietors</v>
      </c>
      <c r="B154" s="11">
        <f t="shared" si="142"/>
        <v>16.402975959570405</v>
      </c>
      <c r="C154" s="11">
        <f t="shared" ref="C154:F178" si="146">C9</f>
        <v>16.579291904445231</v>
      </c>
      <c r="D154" s="11">
        <f t="shared" si="146"/>
        <v>17.379787558707232</v>
      </c>
      <c r="E154" s="11">
        <f t="shared" si="146"/>
        <v>21.566648630959893</v>
      </c>
      <c r="F154" s="11">
        <f t="shared" si="146"/>
        <v>25.662770371741313</v>
      </c>
      <c r="H154" s="40">
        <f t="shared" ref="H154:H177" si="147">IF(D$151-B$151 &lt;&gt; 0,(EXP(LN(D154/B154)/(D$151-B$151))-1)*100,0)</f>
        <v>1.1636203395537725</v>
      </c>
      <c r="I154" s="40">
        <f t="shared" ref="I154:I180" si="148">IF(F$151-D$151 &lt;&gt; 0,(EXP(LN(F154/D154)/(F$151-D$151))-1)*100,0)</f>
        <v>2.6322708608241374</v>
      </c>
      <c r="L154" s="10" t="str">
        <f t="shared" ref="L154:Q154" si="149">L9</f>
        <v>12 Other managers and proprietors</v>
      </c>
      <c r="M154" s="11">
        <f t="shared" si="149"/>
        <v>9.9224737541648889</v>
      </c>
      <c r="N154" s="11">
        <f t="shared" si="149"/>
        <v>9.9234044336571969</v>
      </c>
      <c r="O154" s="11">
        <f t="shared" si="149"/>
        <v>10.151623955190933</v>
      </c>
      <c r="P154" s="11">
        <f t="shared" si="149"/>
        <v>12.919673996693406</v>
      </c>
      <c r="Q154" s="11">
        <f t="shared" si="149"/>
        <v>15.165405054704095</v>
      </c>
      <c r="S154" s="40">
        <f t="shared" ref="S154:S177" si="150">IF(O$151-M$151 &lt;&gt; 0,(EXP(LN(O154/M154)/(O$151-M$151))-1)*100,0)</f>
        <v>0.45767269058112348</v>
      </c>
      <c r="T154" s="40">
        <f t="shared" ref="T154:T177" si="151">IF(Q$151-O$151 &lt;&gt; 0,(EXP(LN(Q154/O154)/(Q$151-O$151))-1)*100,0)</f>
        <v>2.7120111123229318</v>
      </c>
      <c r="W154" s="10" t="str">
        <f t="shared" ref="W154:AB154" si="152">W9</f>
        <v>12 Other managers and proprietors</v>
      </c>
      <c r="X154" s="11">
        <f t="shared" si="152"/>
        <v>6.4805022054055259</v>
      </c>
      <c r="Y154" s="11">
        <f t="shared" si="152"/>
        <v>6.6558874707880431</v>
      </c>
      <c r="Z154" s="11">
        <f t="shared" si="152"/>
        <v>7.2281636035163119</v>
      </c>
      <c r="AA154" s="11">
        <f t="shared" si="152"/>
        <v>8.6469746342664955</v>
      </c>
      <c r="AB154" s="11">
        <f t="shared" si="152"/>
        <v>10.497365317037223</v>
      </c>
      <c r="AD154" s="40">
        <f t="shared" ref="AD154:AD177" si="153">IF(Z$151-X$151 &lt;&gt; 0,(EXP(LN(Z154/X154)/(Z$151-X$151))-1)*100,0)</f>
        <v>2.2077580932271967</v>
      </c>
      <c r="AE154" s="40">
        <f t="shared" ref="AE154:AE177" si="154">IF(AB$151-Z$151 &lt;&gt; 0,(EXP(LN(AB154/Z154)/(AB$151-Z$151))-1)*100,0)</f>
        <v>2.5187941238823619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28.321451508349011</v>
      </c>
      <c r="C155" s="11">
        <f t="shared" si="146"/>
        <v>32.487983174624794</v>
      </c>
      <c r="D155" s="11">
        <f t="shared" si="146"/>
        <v>33.104137843810079</v>
      </c>
      <c r="E155" s="11">
        <f t="shared" si="146"/>
        <v>35.181258876315042</v>
      </c>
      <c r="F155" s="11">
        <f t="shared" si="146"/>
        <v>39.137960738504823</v>
      </c>
      <c r="H155" s="40">
        <f t="shared" si="147"/>
        <v>3.1699820071111828</v>
      </c>
      <c r="I155" s="40">
        <f t="shared" si="148"/>
        <v>1.1224835900954355</v>
      </c>
      <c r="L155" s="10" t="str">
        <f t="shared" ref="L155:Q155" si="155">L10</f>
        <v>21 Science, research, engineering and technology professionals</v>
      </c>
      <c r="M155" s="11">
        <f t="shared" si="155"/>
        <v>23.338526228591977</v>
      </c>
      <c r="N155" s="11">
        <f t="shared" si="155"/>
        <v>27.092327196915754</v>
      </c>
      <c r="O155" s="11">
        <f t="shared" si="155"/>
        <v>26.491991115396466</v>
      </c>
      <c r="P155" s="11">
        <f t="shared" si="155"/>
        <v>27.245252504530182</v>
      </c>
      <c r="Q155" s="11">
        <f t="shared" si="155"/>
        <v>29.333366074527511</v>
      </c>
      <c r="S155" s="40">
        <f t="shared" si="150"/>
        <v>2.5671373589060353</v>
      </c>
      <c r="T155" s="40">
        <f t="shared" si="151"/>
        <v>0.68153311669367778</v>
      </c>
      <c r="W155" s="10" t="str">
        <f t="shared" ref="W155:AB155" si="156">W10</f>
        <v>21 Science, research, engineering and technology professionals</v>
      </c>
      <c r="X155" s="11">
        <f t="shared" si="156"/>
        <v>4.9829252797570103</v>
      </c>
      <c r="Y155" s="11">
        <f t="shared" si="156"/>
        <v>5.3956559777090467</v>
      </c>
      <c r="Z155" s="11">
        <f t="shared" si="156"/>
        <v>6.612146728413637</v>
      </c>
      <c r="AA155" s="11">
        <f t="shared" si="156"/>
        <v>7.9360063717847931</v>
      </c>
      <c r="AB155" s="11">
        <f t="shared" si="156"/>
        <v>9.8045946639772605</v>
      </c>
      <c r="AD155" s="40">
        <f t="shared" si="153"/>
        <v>5.8209415767518147</v>
      </c>
      <c r="AE155" s="40">
        <f t="shared" si="154"/>
        <v>2.6610757521482231</v>
      </c>
    </row>
    <row r="156" spans="1:31" x14ac:dyDescent="0.2">
      <c r="A156" s="10" t="str">
        <f t="shared" si="142"/>
        <v>22 Health professionals</v>
      </c>
      <c r="B156" s="11">
        <f t="shared" si="142"/>
        <v>18.773405938319559</v>
      </c>
      <c r="C156" s="11">
        <f t="shared" si="146"/>
        <v>20.957521550549039</v>
      </c>
      <c r="D156" s="11">
        <f t="shared" si="146"/>
        <v>21.382826640782966</v>
      </c>
      <c r="E156" s="11">
        <f t="shared" si="146"/>
        <v>23.741255180716362</v>
      </c>
      <c r="F156" s="11">
        <f t="shared" si="146"/>
        <v>27.242958878880906</v>
      </c>
      <c r="H156" s="40">
        <f t="shared" si="147"/>
        <v>2.6371085531217586</v>
      </c>
      <c r="I156" s="40">
        <f t="shared" si="148"/>
        <v>1.6278202231283734</v>
      </c>
      <c r="L156" s="10" t="str">
        <f t="shared" ref="L156:Q156" si="157">L11</f>
        <v>22 Health professionals</v>
      </c>
      <c r="M156" s="11">
        <f t="shared" si="157"/>
        <v>5.1742606479112148</v>
      </c>
      <c r="N156" s="11">
        <f t="shared" si="157"/>
        <v>5.5984475269474361</v>
      </c>
      <c r="O156" s="11">
        <f t="shared" si="157"/>
        <v>5.887190168291446</v>
      </c>
      <c r="P156" s="11">
        <f t="shared" si="157"/>
        <v>6.39403517368957</v>
      </c>
      <c r="Q156" s="11">
        <f t="shared" si="157"/>
        <v>7.1729960192615154</v>
      </c>
      <c r="S156" s="40">
        <f t="shared" si="150"/>
        <v>2.6152606254768784</v>
      </c>
      <c r="T156" s="40">
        <f t="shared" si="151"/>
        <v>1.3256740950000623</v>
      </c>
      <c r="W156" s="10" t="str">
        <f t="shared" ref="W156:AB156" si="158">W11</f>
        <v>22 Health professionals</v>
      </c>
      <c r="X156" s="11">
        <f t="shared" si="158"/>
        <v>13.599145290408355</v>
      </c>
      <c r="Y156" s="11">
        <f t="shared" si="158"/>
        <v>15.359074023601629</v>
      </c>
      <c r="Z156" s="11">
        <f t="shared" si="158"/>
        <v>15.495636472491524</v>
      </c>
      <c r="AA156" s="11">
        <f t="shared" si="158"/>
        <v>17.347220007026785</v>
      </c>
      <c r="AB156" s="11">
        <f t="shared" si="158"/>
        <v>20.06996285961937</v>
      </c>
      <c r="AD156" s="40">
        <f t="shared" si="153"/>
        <v>2.6454164622357501</v>
      </c>
      <c r="AE156" s="40">
        <f t="shared" si="154"/>
        <v>1.7393932568612769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23.090705329307781</v>
      </c>
      <c r="C157" s="11">
        <f t="shared" si="146"/>
        <v>22.306216654748845</v>
      </c>
      <c r="D157" s="11">
        <f t="shared" si="146"/>
        <v>23.780700571236466</v>
      </c>
      <c r="E157" s="11">
        <f t="shared" si="146"/>
        <v>26.300374201880206</v>
      </c>
      <c r="F157" s="11">
        <f t="shared" si="146"/>
        <v>30.168008387234689</v>
      </c>
      <c r="H157" s="40">
        <f t="shared" si="147"/>
        <v>0.59062095808875004</v>
      </c>
      <c r="I157" s="40">
        <f t="shared" si="148"/>
        <v>1.5986957981444228</v>
      </c>
      <c r="L157" s="10" t="str">
        <f t="shared" ref="L157:Q157" si="159">L12</f>
        <v>23 Teaching and other educational professionals</v>
      </c>
      <c r="M157" s="11">
        <f t="shared" si="159"/>
        <v>7.8426559242033438</v>
      </c>
      <c r="N157" s="11">
        <f t="shared" si="159"/>
        <v>7.5648608772082326</v>
      </c>
      <c r="O157" s="11">
        <f t="shared" si="159"/>
        <v>8.1338762193021505</v>
      </c>
      <c r="P157" s="11">
        <f t="shared" si="159"/>
        <v>9.3006003444240637</v>
      </c>
      <c r="Q157" s="11">
        <f t="shared" si="159"/>
        <v>10.38974068594683</v>
      </c>
      <c r="S157" s="40">
        <f t="shared" si="150"/>
        <v>0.73186608101736272</v>
      </c>
      <c r="T157" s="40">
        <f t="shared" si="151"/>
        <v>1.6452628529926239</v>
      </c>
      <c r="W157" s="10" t="str">
        <f t="shared" ref="W157:AB157" si="160">W12</f>
        <v>23 Teaching and other educational professionals</v>
      </c>
      <c r="X157" s="11">
        <f t="shared" si="160"/>
        <v>15.248049405104481</v>
      </c>
      <c r="Y157" s="11">
        <f t="shared" si="160"/>
        <v>14.741355777540605</v>
      </c>
      <c r="Z157" s="11">
        <f t="shared" si="160"/>
        <v>15.646824351934335</v>
      </c>
      <c r="AA157" s="11">
        <f t="shared" si="160"/>
        <v>16.99977385745613</v>
      </c>
      <c r="AB157" s="11">
        <f t="shared" si="160"/>
        <v>19.778267701287856</v>
      </c>
      <c r="AD157" s="40">
        <f t="shared" si="153"/>
        <v>0.51766312090353317</v>
      </c>
      <c r="AE157" s="40">
        <f t="shared" si="154"/>
        <v>1.5743697371423782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26.935477217394329</v>
      </c>
      <c r="C158" s="11">
        <f t="shared" si="146"/>
        <v>32.587588505478742</v>
      </c>
      <c r="D158" s="11">
        <f t="shared" si="146"/>
        <v>35.503809645923646</v>
      </c>
      <c r="E158" s="11">
        <f t="shared" si="146"/>
        <v>39.972045628051013</v>
      </c>
      <c r="F158" s="11">
        <f t="shared" si="146"/>
        <v>45.118437018531871</v>
      </c>
      <c r="H158" s="40">
        <f t="shared" si="147"/>
        <v>5.6793312636547633</v>
      </c>
      <c r="I158" s="40">
        <f t="shared" si="148"/>
        <v>1.610504113553346</v>
      </c>
      <c r="L158" s="10" t="str">
        <f t="shared" ref="L158:Q158" si="161">L13</f>
        <v>24 Business, media and public service professionals</v>
      </c>
      <c r="M158" s="11">
        <f t="shared" si="161"/>
        <v>16.396282951381451</v>
      </c>
      <c r="N158" s="11">
        <f t="shared" si="161"/>
        <v>19.067320626948593</v>
      </c>
      <c r="O158" s="11">
        <f t="shared" si="161"/>
        <v>20.381818267687148</v>
      </c>
      <c r="P158" s="11">
        <f t="shared" si="161"/>
        <v>22.815653735401874</v>
      </c>
      <c r="Q158" s="11">
        <f t="shared" si="161"/>
        <v>24.438931563398818</v>
      </c>
      <c r="S158" s="40">
        <f t="shared" si="150"/>
        <v>4.4478498592396942</v>
      </c>
      <c r="T158" s="40">
        <f t="shared" si="151"/>
        <v>1.2175807198173905</v>
      </c>
      <c r="W158" s="10" t="str">
        <f t="shared" ref="W158:AB158" si="162">W13</f>
        <v>24 Business, media and public service professionals</v>
      </c>
      <c r="X158" s="11">
        <f t="shared" si="162"/>
        <v>10.539194266012872</v>
      </c>
      <c r="Y158" s="11">
        <f t="shared" si="162"/>
        <v>13.520267878530145</v>
      </c>
      <c r="Z158" s="11">
        <f t="shared" si="162"/>
        <v>15.121991378236554</v>
      </c>
      <c r="AA158" s="11">
        <f t="shared" si="162"/>
        <v>17.156391892649115</v>
      </c>
      <c r="AB158" s="11">
        <f t="shared" si="162"/>
        <v>20.6795054551331</v>
      </c>
      <c r="AD158" s="40">
        <f t="shared" si="153"/>
        <v>7.4880824420082703</v>
      </c>
      <c r="AE158" s="40">
        <f t="shared" si="154"/>
        <v>2.1085425910572164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9.6136509646234813</v>
      </c>
      <c r="C159" s="11">
        <f t="shared" si="146"/>
        <v>11.533430424745834</v>
      </c>
      <c r="D159" s="11">
        <f t="shared" si="146"/>
        <v>12.323025793418624</v>
      </c>
      <c r="E159" s="11">
        <f t="shared" si="146"/>
        <v>10.93700039639371</v>
      </c>
      <c r="F159" s="11">
        <f t="shared" si="146"/>
        <v>11.752099977331753</v>
      </c>
      <c r="H159" s="40">
        <f t="shared" si="147"/>
        <v>5.091066978154668</v>
      </c>
      <c r="I159" s="40">
        <f t="shared" si="148"/>
        <v>-0.3157510011651099</v>
      </c>
      <c r="L159" s="10" t="str">
        <f t="shared" ref="L159:Q159" si="163">L14</f>
        <v>31 Science, engineering and technology associate professionals</v>
      </c>
      <c r="M159" s="11">
        <f t="shared" si="163"/>
        <v>7.3494256572878891</v>
      </c>
      <c r="N159" s="11">
        <f t="shared" si="163"/>
        <v>9.1139921348756303</v>
      </c>
      <c r="O159" s="11">
        <f t="shared" si="163"/>
        <v>9.405993979909228</v>
      </c>
      <c r="P159" s="11">
        <f t="shared" si="163"/>
        <v>7.8258828012332877</v>
      </c>
      <c r="Q159" s="11">
        <f t="shared" si="163"/>
        <v>7.9965107734435081</v>
      </c>
      <c r="S159" s="40">
        <f t="shared" si="150"/>
        <v>5.0582734056484169</v>
      </c>
      <c r="T159" s="40">
        <f t="shared" si="151"/>
        <v>-1.076443434014196</v>
      </c>
      <c r="W159" s="10" t="str">
        <f t="shared" ref="W159:AB159" si="164">W14</f>
        <v>31 Science, engineering and technology associate professionals</v>
      </c>
      <c r="X159" s="11">
        <f t="shared" si="164"/>
        <v>2.2642253073356047</v>
      </c>
      <c r="Y159" s="11">
        <f t="shared" si="164"/>
        <v>2.4194382898702012</v>
      </c>
      <c r="Z159" s="11">
        <f t="shared" si="164"/>
        <v>2.9170318135093969</v>
      </c>
      <c r="AA159" s="11">
        <f t="shared" si="164"/>
        <v>3.1111175951604233</v>
      </c>
      <c r="AB159" s="11">
        <f t="shared" si="164"/>
        <v>3.7555892038882455</v>
      </c>
      <c r="AD159" s="40">
        <f t="shared" si="153"/>
        <v>5.1972301778451246</v>
      </c>
      <c r="AE159" s="40">
        <f t="shared" si="154"/>
        <v>1.6987920258483502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8.6246871779352734</v>
      </c>
      <c r="C160" s="11">
        <f t="shared" si="146"/>
        <v>9.3791912997219562</v>
      </c>
      <c r="D160" s="11">
        <f t="shared" si="146"/>
        <v>9.8049825136019262</v>
      </c>
      <c r="E160" s="11">
        <f t="shared" si="146"/>
        <v>10.353568377967596</v>
      </c>
      <c r="F160" s="11">
        <f t="shared" si="146"/>
        <v>11.997256574218602</v>
      </c>
      <c r="H160" s="40">
        <f t="shared" si="147"/>
        <v>2.5984250908552831</v>
      </c>
      <c r="I160" s="40">
        <f t="shared" si="148"/>
        <v>1.3543380414602124</v>
      </c>
      <c r="L160" s="10" t="str">
        <f t="shared" ref="L160:Q160" si="165">L15</f>
        <v>32 Health and social care associate professionals</v>
      </c>
      <c r="M160" s="11">
        <f t="shared" si="165"/>
        <v>2.1198510973584201</v>
      </c>
      <c r="N160" s="11">
        <f t="shared" si="165"/>
        <v>2.1160945953665506</v>
      </c>
      <c r="O160" s="11">
        <f t="shared" si="165"/>
        <v>2.220713714038749</v>
      </c>
      <c r="P160" s="11">
        <f t="shared" si="165"/>
        <v>2.0824347366936617</v>
      </c>
      <c r="Q160" s="11">
        <f t="shared" si="165"/>
        <v>2.2880257816037943</v>
      </c>
      <c r="S160" s="40">
        <f t="shared" si="150"/>
        <v>0.93399047948419245</v>
      </c>
      <c r="T160" s="40">
        <f>IF(Q$151-O$151 &lt;&gt; 0,(EXP(LN(Q160/O160)/(Q$151-O$151))-1)*100,0)</f>
        <v>0.19926964266241409</v>
      </c>
      <c r="W160" s="10" t="str">
        <f t="shared" ref="W160:AB160" si="166">W15</f>
        <v>32 Health and social care associate professionals</v>
      </c>
      <c r="X160" s="11">
        <f t="shared" si="166"/>
        <v>6.5048360805768457</v>
      </c>
      <c r="Y160" s="11">
        <f t="shared" si="166"/>
        <v>7.2630967043553847</v>
      </c>
      <c r="Z160" s="11">
        <f t="shared" si="166"/>
        <v>7.5842687995631675</v>
      </c>
      <c r="AA160" s="11">
        <f t="shared" si="166"/>
        <v>8.2711336412739591</v>
      </c>
      <c r="AB160" s="11">
        <f t="shared" si="166"/>
        <v>9.7092307926148056</v>
      </c>
      <c r="AD160" s="40">
        <f t="shared" si="153"/>
        <v>3.1182352489706799</v>
      </c>
      <c r="AE160" s="40">
        <f t="shared" si="154"/>
        <v>1.660304731986173</v>
      </c>
    </row>
    <row r="161" spans="1:31" x14ac:dyDescent="0.2">
      <c r="A161" s="10" t="str">
        <f t="shared" si="142"/>
        <v>33 Protective service occupations</v>
      </c>
      <c r="B161" s="11">
        <f t="shared" si="142"/>
        <v>4.3158094155212829</v>
      </c>
      <c r="C161" s="11">
        <f t="shared" si="146"/>
        <v>4.4218947915473974</v>
      </c>
      <c r="D161" s="11">
        <f t="shared" si="146"/>
        <v>4.5147908846833058</v>
      </c>
      <c r="E161" s="11">
        <f t="shared" si="146"/>
        <v>5.2121268668622607</v>
      </c>
      <c r="F161" s="11">
        <f t="shared" si="146"/>
        <v>5.9311596817874914</v>
      </c>
      <c r="H161" s="40">
        <f t="shared" si="147"/>
        <v>0.90555519227886183</v>
      </c>
      <c r="I161" s="40">
        <f t="shared" si="148"/>
        <v>1.8357184764760781</v>
      </c>
      <c r="L161" s="10" t="str">
        <f t="shared" ref="L161:Q161" si="167">L16</f>
        <v>33 Protective service occupations</v>
      </c>
      <c r="M161" s="11">
        <f t="shared" si="167"/>
        <v>3.5688063597280997</v>
      </c>
      <c r="N161" s="11">
        <f t="shared" si="167"/>
        <v>3.5989538315535734</v>
      </c>
      <c r="O161" s="11">
        <f t="shared" si="167"/>
        <v>3.6042489908105173</v>
      </c>
      <c r="P161" s="11">
        <f t="shared" si="167"/>
        <v>4.0293347540334663</v>
      </c>
      <c r="Q161" s="11">
        <f t="shared" si="167"/>
        <v>4.35448266015218</v>
      </c>
      <c r="S161" s="40">
        <f t="shared" si="150"/>
        <v>0.19784020287541004</v>
      </c>
      <c r="T161" s="40">
        <f t="shared" si="151"/>
        <v>1.2685951655598604</v>
      </c>
      <c r="W161" s="10" t="str">
        <f t="shared" ref="W161:AB161" si="168">W16</f>
        <v>33 Protective service occupations</v>
      </c>
      <c r="X161" s="11">
        <f t="shared" si="168"/>
        <v>0.74700305579317794</v>
      </c>
      <c r="Y161" s="11">
        <f t="shared" si="168"/>
        <v>0.822940959993819</v>
      </c>
      <c r="Z161" s="11">
        <f t="shared" si="168"/>
        <v>0.91054189387279505</v>
      </c>
      <c r="AA161" s="11">
        <f t="shared" si="168"/>
        <v>1.1827921128287981</v>
      </c>
      <c r="AB161" s="11">
        <f t="shared" si="168"/>
        <v>1.5766770216353123</v>
      </c>
      <c r="AD161" s="40">
        <f t="shared" si="153"/>
        <v>4.0388422745104569</v>
      </c>
      <c r="AE161" s="40">
        <f t="shared" si="154"/>
        <v>3.7280436605817924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6.691298724038643</v>
      </c>
      <c r="C162" s="11">
        <f t="shared" si="146"/>
        <v>7.4369374040297211</v>
      </c>
      <c r="D162" s="11">
        <f t="shared" si="146"/>
        <v>7.2041861237503149</v>
      </c>
      <c r="E162" s="11">
        <f t="shared" si="146"/>
        <v>6.913300975731433</v>
      </c>
      <c r="F162" s="11">
        <f t="shared" si="146"/>
        <v>7.8496281250353199</v>
      </c>
      <c r="H162" s="40">
        <f t="shared" si="147"/>
        <v>1.4880483930804322</v>
      </c>
      <c r="I162" s="40">
        <f t="shared" si="148"/>
        <v>0.57366515869363699</v>
      </c>
      <c r="L162" s="10" t="str">
        <f t="shared" ref="L162:Q162" si="169">L17</f>
        <v>34 Culture, media and sports occupations</v>
      </c>
      <c r="M162" s="11">
        <f t="shared" si="169"/>
        <v>3.8221720649288606</v>
      </c>
      <c r="N162" s="11">
        <f t="shared" si="169"/>
        <v>4.4205942629793222</v>
      </c>
      <c r="O162" s="11">
        <f t="shared" si="169"/>
        <v>3.9590515798474955</v>
      </c>
      <c r="P162" s="11">
        <f t="shared" si="169"/>
        <v>3.7662893601165974</v>
      </c>
      <c r="Q162" s="11">
        <f t="shared" si="169"/>
        <v>4.1127546694355175</v>
      </c>
      <c r="S162" s="40">
        <f t="shared" si="150"/>
        <v>0.70619451843578762</v>
      </c>
      <c r="T162" s="40">
        <f t="shared" si="151"/>
        <v>0.25424628127173055</v>
      </c>
      <c r="W162" s="10" t="str">
        <f t="shared" ref="W162:AB162" si="170">W17</f>
        <v>34 Culture, media and sports occupations</v>
      </c>
      <c r="X162" s="11">
        <f t="shared" si="170"/>
        <v>2.869126659109793</v>
      </c>
      <c r="Y162" s="11">
        <f t="shared" si="170"/>
        <v>3.0163431410503931</v>
      </c>
      <c r="Z162" s="11">
        <f t="shared" si="170"/>
        <v>3.2451345439028243</v>
      </c>
      <c r="AA162" s="11">
        <f t="shared" si="170"/>
        <v>3.1470116156148293</v>
      </c>
      <c r="AB162" s="11">
        <f t="shared" si="170"/>
        <v>3.7368734555997993</v>
      </c>
      <c r="AD162" s="40">
        <f t="shared" si="153"/>
        <v>2.4935645295121267</v>
      </c>
      <c r="AE162" s="40">
        <f t="shared" si="154"/>
        <v>0.94505420779531502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28.54800940650529</v>
      </c>
      <c r="C163" s="11">
        <f t="shared" si="146"/>
        <v>31.846140805803177</v>
      </c>
      <c r="D163" s="11">
        <f t="shared" si="146"/>
        <v>32.416129089268303</v>
      </c>
      <c r="E163" s="11">
        <f t="shared" si="146"/>
        <v>31.247948102713554</v>
      </c>
      <c r="F163" s="11">
        <f t="shared" si="146"/>
        <v>32.853114304994961</v>
      </c>
      <c r="H163" s="40">
        <f t="shared" si="147"/>
        <v>2.5739463144134778</v>
      </c>
      <c r="I163" s="40">
        <f t="shared" si="148"/>
        <v>8.9309416554272936E-2</v>
      </c>
      <c r="L163" s="10" t="str">
        <f t="shared" ref="L163:Q163" si="171">L18</f>
        <v>35 Business and public service associate professionals</v>
      </c>
      <c r="M163" s="11">
        <f t="shared" si="171"/>
        <v>15.435251309638337</v>
      </c>
      <c r="N163" s="11">
        <f t="shared" si="171"/>
        <v>16.810033674878127</v>
      </c>
      <c r="O163" s="11">
        <f t="shared" si="171"/>
        <v>17.065752281152712</v>
      </c>
      <c r="P163" s="11">
        <f t="shared" si="171"/>
        <v>15.764066330007314</v>
      </c>
      <c r="Q163" s="11">
        <f t="shared" si="171"/>
        <v>15.510295238854411</v>
      </c>
      <c r="S163" s="40">
        <f t="shared" si="150"/>
        <v>2.0286984431202582</v>
      </c>
      <c r="T163" s="40">
        <f t="shared" si="151"/>
        <v>-0.63510563920612384</v>
      </c>
      <c r="W163" s="10" t="str">
        <f t="shared" ref="W163:AB163" si="172">W18</f>
        <v>35 Business and public service associate professionals</v>
      </c>
      <c r="X163" s="11">
        <f t="shared" si="172"/>
        <v>13.112758096866946</v>
      </c>
      <c r="Y163" s="11">
        <f t="shared" si="172"/>
        <v>15.036107130925084</v>
      </c>
      <c r="Z163" s="11">
        <f t="shared" si="172"/>
        <v>15.350376808115586</v>
      </c>
      <c r="AA163" s="11">
        <f t="shared" si="172"/>
        <v>15.483881772706246</v>
      </c>
      <c r="AB163" s="11">
        <f t="shared" si="172"/>
        <v>17.342819066140557</v>
      </c>
      <c r="AD163" s="40">
        <f t="shared" si="153"/>
        <v>3.2012596544450433</v>
      </c>
      <c r="AE163" s="40">
        <f t="shared" si="154"/>
        <v>0.81690872170903095</v>
      </c>
    </row>
    <row r="164" spans="1:31" x14ac:dyDescent="0.2">
      <c r="A164" s="10" t="str">
        <f t="shared" si="142"/>
        <v>41 Administrative occupations</v>
      </c>
      <c r="B164" s="11">
        <f t="shared" si="142"/>
        <v>57.703066463504797</v>
      </c>
      <c r="C164" s="11">
        <f t="shared" si="146"/>
        <v>58.977359747610997</v>
      </c>
      <c r="D164" s="11">
        <f t="shared" si="146"/>
        <v>61.544041388102308</v>
      </c>
      <c r="E164" s="11">
        <f t="shared" si="146"/>
        <v>58.247684787708209</v>
      </c>
      <c r="F164" s="11">
        <f t="shared" si="146"/>
        <v>57.485431973442346</v>
      </c>
      <c r="H164" s="40">
        <f t="shared" si="147"/>
        <v>1.2971959589758386</v>
      </c>
      <c r="I164" s="40">
        <f t="shared" si="148"/>
        <v>-0.45377717234005299</v>
      </c>
      <c r="L164" s="10" t="str">
        <f t="shared" ref="L164:Q164" si="173">L19</f>
        <v>41 Administrative occupations</v>
      </c>
      <c r="M164" s="11">
        <f t="shared" si="173"/>
        <v>20.755690192041211</v>
      </c>
      <c r="N164" s="11">
        <f t="shared" si="173"/>
        <v>20.910553794478414</v>
      </c>
      <c r="O164" s="11">
        <f t="shared" si="173"/>
        <v>24.454627085639409</v>
      </c>
      <c r="P164" s="11">
        <f t="shared" si="173"/>
        <v>24.120437601669153</v>
      </c>
      <c r="Q164" s="11">
        <f t="shared" si="173"/>
        <v>26.920313548054736</v>
      </c>
      <c r="S164" s="40">
        <f t="shared" si="150"/>
        <v>3.3343645132063893</v>
      </c>
      <c r="T164" s="40">
        <f t="shared" si="151"/>
        <v>0.64246639979006481</v>
      </c>
      <c r="W164" s="10" t="str">
        <f t="shared" ref="W164:AB164" si="174">W19</f>
        <v>41 Administrative occupations</v>
      </c>
      <c r="X164" s="11">
        <f t="shared" si="174"/>
        <v>36.947376271463533</v>
      </c>
      <c r="Y164" s="11">
        <f t="shared" si="174"/>
        <v>38.066805953132508</v>
      </c>
      <c r="Z164" s="11">
        <f t="shared" si="174"/>
        <v>37.089414302462927</v>
      </c>
      <c r="AA164" s="11">
        <f t="shared" si="174"/>
        <v>34.127247186039021</v>
      </c>
      <c r="AB164" s="11">
        <f t="shared" si="174"/>
        <v>30.565118425387706</v>
      </c>
      <c r="AD164" s="40">
        <f t="shared" si="153"/>
        <v>7.6768707899166344E-2</v>
      </c>
      <c r="AE164" s="40">
        <f t="shared" si="154"/>
        <v>-1.2815319556372828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12.588703845563272</v>
      </c>
      <c r="C165" s="11">
        <f t="shared" si="146"/>
        <v>11.858970624501499</v>
      </c>
      <c r="D165" s="11">
        <f t="shared" si="146"/>
        <v>11.436413361687206</v>
      </c>
      <c r="E165" s="11">
        <f t="shared" si="146"/>
        <v>12.289394220503754</v>
      </c>
      <c r="F165" s="11">
        <f t="shared" si="146"/>
        <v>9.1658764876884948</v>
      </c>
      <c r="H165" s="40">
        <f t="shared" si="147"/>
        <v>-1.9016358059373184</v>
      </c>
      <c r="I165" s="40">
        <f t="shared" si="148"/>
        <v>-1.4646015491474151</v>
      </c>
      <c r="L165" s="10" t="str">
        <f t="shared" ref="L165:Q165" si="175">L20</f>
        <v>42 Secretarial and related occupations</v>
      </c>
      <c r="M165" s="11">
        <f t="shared" si="175"/>
        <v>1.1484490872450306</v>
      </c>
      <c r="N165" s="11">
        <f t="shared" si="175"/>
        <v>0.95503333510537836</v>
      </c>
      <c r="O165" s="11">
        <f t="shared" si="175"/>
        <v>0.96972375519813103</v>
      </c>
      <c r="P165" s="11">
        <f t="shared" si="175"/>
        <v>1.2362544675779943</v>
      </c>
      <c r="Q165" s="11">
        <f t="shared" si="175"/>
        <v>1.5672907463589429</v>
      </c>
      <c r="S165" s="40">
        <f>IF(O$151-M$151 &lt;&gt; 0,(EXP(LN(O165/M165)/(O$151-M$151))-1)*100,0)</f>
        <v>-3.3265411111275234</v>
      </c>
      <c r="T165" s="40">
        <f t="shared" si="151"/>
        <v>3.25238743035412</v>
      </c>
      <c r="W165" s="10" t="str">
        <f t="shared" ref="W165:AB165" si="176">W20</f>
        <v>42 Secretarial and related occupations</v>
      </c>
      <c r="X165" s="11">
        <f t="shared" si="176"/>
        <v>11.440254758318243</v>
      </c>
      <c r="Y165" s="11">
        <f t="shared" si="176"/>
        <v>10.90393728939612</v>
      </c>
      <c r="Z165" s="11">
        <f t="shared" si="176"/>
        <v>10.466689606489071</v>
      </c>
      <c r="AA165" s="11">
        <f t="shared" si="176"/>
        <v>11.053139752925761</v>
      </c>
      <c r="AB165" s="11">
        <f t="shared" si="176"/>
        <v>7.598585741329547</v>
      </c>
      <c r="AD165" s="40">
        <f t="shared" si="153"/>
        <v>-1.7630817580410296</v>
      </c>
      <c r="AE165" s="40">
        <f t="shared" si="154"/>
        <v>-2.1122765811329325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5.8351462178697595</v>
      </c>
      <c r="C166" s="11">
        <f t="shared" si="146"/>
        <v>6.1777681624696879</v>
      </c>
      <c r="D166" s="11">
        <f t="shared" si="146"/>
        <v>5.883579873026493</v>
      </c>
      <c r="E166" s="11">
        <f t="shared" si="146"/>
        <v>5.9802574581165313</v>
      </c>
      <c r="F166" s="11">
        <f t="shared" si="146"/>
        <v>6.4993768147778974</v>
      </c>
      <c r="H166" s="40">
        <f t="shared" si="147"/>
        <v>0.1654582195404819</v>
      </c>
      <c r="I166" s="40">
        <f t="shared" si="148"/>
        <v>0.66581273695967003</v>
      </c>
      <c r="L166" s="10" t="str">
        <f t="shared" ref="L166:Q166" si="177">L21</f>
        <v>51 Skilled agricultural and related trades</v>
      </c>
      <c r="M166" s="11">
        <f t="shared" si="177"/>
        <v>4.5386025109323747</v>
      </c>
      <c r="N166" s="11">
        <f t="shared" si="177"/>
        <v>5.2814518311114389</v>
      </c>
      <c r="O166" s="11">
        <f t="shared" si="177"/>
        <v>4.7566827819561599</v>
      </c>
      <c r="P166" s="11">
        <f t="shared" si="177"/>
        <v>4.7386926089548238</v>
      </c>
      <c r="Q166" s="11">
        <f t="shared" si="177"/>
        <v>5.0541195097207279</v>
      </c>
      <c r="S166" s="40">
        <f t="shared" si="150"/>
        <v>0.94304658555510734</v>
      </c>
      <c r="T166" s="40">
        <f t="shared" si="151"/>
        <v>0.40517277774412275</v>
      </c>
      <c r="W166" s="10" t="str">
        <f t="shared" ref="W166:AB166" si="178">W21</f>
        <v>51 Skilled agricultural and related trades</v>
      </c>
      <c r="X166" s="11">
        <f t="shared" si="178"/>
        <v>1.296543706937386</v>
      </c>
      <c r="Y166" s="11">
        <f t="shared" si="178"/>
        <v>0.89631633135824851</v>
      </c>
      <c r="Z166" s="11">
        <f t="shared" si="178"/>
        <v>1.1268970910703202</v>
      </c>
      <c r="AA166" s="11">
        <f t="shared" si="178"/>
        <v>1.2415648491617197</v>
      </c>
      <c r="AB166" s="11">
        <f t="shared" si="178"/>
        <v>1.4452573050571691</v>
      </c>
      <c r="AD166" s="40">
        <f t="shared" si="153"/>
        <v>-2.7657162913904743</v>
      </c>
      <c r="AE166" s="40">
        <f t="shared" si="154"/>
        <v>1.6726307682916941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19.646307170972378</v>
      </c>
      <c r="C167" s="11">
        <f t="shared" si="146"/>
        <v>21.558305682509751</v>
      </c>
      <c r="D167" s="11">
        <f t="shared" si="146"/>
        <v>18.119450215264497</v>
      </c>
      <c r="E167" s="11">
        <f t="shared" si="146"/>
        <v>17.563013657476628</v>
      </c>
      <c r="F167" s="11">
        <f t="shared" si="146"/>
        <v>16.07238984998817</v>
      </c>
      <c r="H167" s="40">
        <f t="shared" si="147"/>
        <v>-1.6050482222950357</v>
      </c>
      <c r="I167" s="40">
        <f t="shared" si="148"/>
        <v>-0.79603522536131344</v>
      </c>
      <c r="L167" s="10" t="str">
        <f t="shared" ref="L167:Q167" si="179">L22</f>
        <v>52 Skilled metal, electrical and electronic trades</v>
      </c>
      <c r="M167" s="11">
        <f t="shared" si="179"/>
        <v>19.402786592975435</v>
      </c>
      <c r="N167" s="11">
        <f t="shared" si="179"/>
        <v>21.146895325258626</v>
      </c>
      <c r="O167" s="11">
        <f t="shared" si="179"/>
        <v>17.80148059819647</v>
      </c>
      <c r="P167" s="11">
        <f t="shared" si="179"/>
        <v>16.812912846895308</v>
      </c>
      <c r="Q167" s="11">
        <f t="shared" si="179"/>
        <v>15.068930176586392</v>
      </c>
      <c r="S167" s="40">
        <f t="shared" si="150"/>
        <v>-1.7079475655581766</v>
      </c>
      <c r="T167" s="40">
        <f t="shared" si="151"/>
        <v>-1.1048288610422063</v>
      </c>
      <c r="W167" s="10" t="str">
        <f t="shared" ref="W167:AB167" si="180">W22</f>
        <v>52 Skilled metal, electrical and electronic trades</v>
      </c>
      <c r="X167" s="11">
        <f t="shared" si="180"/>
        <v>0.24352057799693247</v>
      </c>
      <c r="Y167" s="11">
        <f t="shared" si="180"/>
        <v>0.4114103572511168</v>
      </c>
      <c r="Z167" s="11">
        <f t="shared" si="180"/>
        <v>0.31796961706801602</v>
      </c>
      <c r="AA167" s="11">
        <f t="shared" si="180"/>
        <v>0.75010081058130174</v>
      </c>
      <c r="AB167" s="11">
        <f t="shared" si="180"/>
        <v>1.0034596734017767</v>
      </c>
      <c r="AD167" s="40">
        <f t="shared" si="153"/>
        <v>5.4799685403783105</v>
      </c>
      <c r="AE167" s="40">
        <f t="shared" si="154"/>
        <v>7.9628366117833416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15.617696183461167</v>
      </c>
      <c r="C168" s="11">
        <f t="shared" si="146"/>
        <v>16.792834009091877</v>
      </c>
      <c r="D168" s="11">
        <f t="shared" si="146"/>
        <v>14.273204621679961</v>
      </c>
      <c r="E168" s="11">
        <f t="shared" si="146"/>
        <v>14.640472356905617</v>
      </c>
      <c r="F168" s="11">
        <f t="shared" si="146"/>
        <v>13.47845044178888</v>
      </c>
      <c r="H168" s="40">
        <f t="shared" si="147"/>
        <v>-1.7843026955164154</v>
      </c>
      <c r="I168" s="40">
        <f t="shared" si="148"/>
        <v>-0.38121705136987538</v>
      </c>
      <c r="L168" s="10" t="str">
        <f t="shared" ref="L168:Q168" si="181">L23</f>
        <v>53 Skilled construction and building trades</v>
      </c>
      <c r="M168" s="11">
        <f t="shared" si="181"/>
        <v>15.450154737200245</v>
      </c>
      <c r="N168" s="11">
        <f t="shared" si="181"/>
        <v>16.574814164565943</v>
      </c>
      <c r="O168" s="11">
        <f t="shared" si="181"/>
        <v>14.050451490420418</v>
      </c>
      <c r="P168" s="11">
        <f t="shared" si="181"/>
        <v>14.385246643331124</v>
      </c>
      <c r="Q168" s="11">
        <f t="shared" si="181"/>
        <v>13.171512519226143</v>
      </c>
      <c r="S168" s="40">
        <f t="shared" si="150"/>
        <v>-1.8813669167692448</v>
      </c>
      <c r="T168" s="40">
        <f t="shared" si="151"/>
        <v>-0.42972851225047126</v>
      </c>
      <c r="W168" s="10" t="str">
        <f t="shared" ref="W168:AB168" si="182">W23</f>
        <v>53 Skilled construction and building trades</v>
      </c>
      <c r="X168" s="11">
        <f t="shared" si="182"/>
        <v>0.16754144626090581</v>
      </c>
      <c r="Y168" s="11">
        <f t="shared" si="182"/>
        <v>0.2180198445259286</v>
      </c>
      <c r="Z168" s="11">
        <f t="shared" si="182"/>
        <v>0.22275313125953086</v>
      </c>
      <c r="AA168" s="11">
        <f t="shared" si="182"/>
        <v>0.25522571357449642</v>
      </c>
      <c r="AB168" s="11">
        <f t="shared" si="182"/>
        <v>0.30693792256272839</v>
      </c>
      <c r="AD168" s="40">
        <f t="shared" si="153"/>
        <v>5.8620528634775626</v>
      </c>
      <c r="AE168" s="40">
        <f t="shared" si="154"/>
        <v>2.1602112053103806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11.11377400124754</v>
      </c>
      <c r="C169" s="11">
        <f t="shared" si="146"/>
        <v>9.6258160529191361</v>
      </c>
      <c r="D169" s="11">
        <f t="shared" si="146"/>
        <v>9.3752055379173296</v>
      </c>
      <c r="E169" s="11">
        <f t="shared" si="146"/>
        <v>9.3400464441173501</v>
      </c>
      <c r="F169" s="11">
        <f t="shared" si="146"/>
        <v>9.437723907279894</v>
      </c>
      <c r="H169" s="40">
        <f t="shared" si="147"/>
        <v>-3.3451063459083663</v>
      </c>
      <c r="I169" s="40">
        <f t="shared" si="148"/>
        <v>4.4318777254304109E-2</v>
      </c>
      <c r="L169" s="10" t="str">
        <f t="shared" ref="L169:Q169" si="183">L24</f>
        <v>54 Textiles, printing and other skilled trades</v>
      </c>
      <c r="M169" s="11">
        <f t="shared" si="183"/>
        <v>6.6509768216224758</v>
      </c>
      <c r="N169" s="11">
        <f t="shared" si="183"/>
        <v>5.6882899323698952</v>
      </c>
      <c r="O169" s="11">
        <f t="shared" si="183"/>
        <v>5.2103314548981814</v>
      </c>
      <c r="P169" s="11">
        <f t="shared" si="183"/>
        <v>5.1234982247074479</v>
      </c>
      <c r="Q169" s="11">
        <f t="shared" si="183"/>
        <v>4.9567236869083491</v>
      </c>
      <c r="S169" s="40">
        <f t="shared" si="150"/>
        <v>-4.7651321506240745</v>
      </c>
      <c r="T169" s="40">
        <f t="shared" si="151"/>
        <v>-0.33210395905270973</v>
      </c>
      <c r="W169" s="10" t="str">
        <f t="shared" ref="W169:AB169" si="184">W24</f>
        <v>54 Textiles, printing and other skilled trades</v>
      </c>
      <c r="X169" s="11">
        <f t="shared" si="184"/>
        <v>4.462797179625059</v>
      </c>
      <c r="Y169" s="11">
        <f t="shared" si="184"/>
        <v>3.9375261205492404</v>
      </c>
      <c r="Z169" s="11">
        <f t="shared" si="184"/>
        <v>4.1648740830191633</v>
      </c>
      <c r="AA169" s="11">
        <f t="shared" si="184"/>
        <v>4.2165482194098978</v>
      </c>
      <c r="AB169" s="11">
        <f t="shared" si="184"/>
        <v>4.4810002203715573</v>
      </c>
      <c r="AD169" s="40">
        <f t="shared" si="153"/>
        <v>-1.3722909837357133</v>
      </c>
      <c r="AE169" s="40">
        <f t="shared" si="154"/>
        <v>0.48892630959820327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37.656356563064236</v>
      </c>
      <c r="C170" s="11">
        <f t="shared" si="146"/>
        <v>36.584658391396786</v>
      </c>
      <c r="D170" s="11">
        <f t="shared" si="146"/>
        <v>36.420272584966234</v>
      </c>
      <c r="E170" s="11">
        <f t="shared" si="146"/>
        <v>41.33803320115387</v>
      </c>
      <c r="F170" s="11">
        <f t="shared" si="146"/>
        <v>47.595211696111292</v>
      </c>
      <c r="H170" s="40">
        <f t="shared" si="147"/>
        <v>-0.66530129082564837</v>
      </c>
      <c r="I170" s="40">
        <f t="shared" si="148"/>
        <v>1.800053145557956</v>
      </c>
      <c r="L170" s="10" t="str">
        <f t="shared" ref="L170:Q170" si="185">L25</f>
        <v>61 Caring personal service occupations</v>
      </c>
      <c r="M170" s="11">
        <f t="shared" si="185"/>
        <v>5.5841167793664761</v>
      </c>
      <c r="N170" s="11">
        <f t="shared" si="185"/>
        <v>5.6300957379791461</v>
      </c>
      <c r="O170" s="11">
        <f t="shared" si="185"/>
        <v>5.242174154324946</v>
      </c>
      <c r="P170" s="11">
        <f t="shared" si="185"/>
        <v>6.6805237009743497</v>
      </c>
      <c r="Q170" s="11">
        <f t="shared" si="185"/>
        <v>8.0710081918279819</v>
      </c>
      <c r="S170" s="40">
        <f t="shared" si="150"/>
        <v>-1.2558466206745611</v>
      </c>
      <c r="T170" s="40">
        <f t="shared" si="151"/>
        <v>2.9187310502178709</v>
      </c>
      <c r="W170" s="10" t="str">
        <f t="shared" ref="W170:AB170" si="186">W25</f>
        <v>61 Caring personal service occupations</v>
      </c>
      <c r="X170" s="11">
        <f t="shared" si="186"/>
        <v>32.072239783697739</v>
      </c>
      <c r="Y170" s="11">
        <f t="shared" si="186"/>
        <v>30.954562653417621</v>
      </c>
      <c r="Z170" s="11">
        <f t="shared" si="186"/>
        <v>31.178098430641182</v>
      </c>
      <c r="AA170" s="11">
        <f t="shared" si="186"/>
        <v>34.657509500179522</v>
      </c>
      <c r="AB170" s="11">
        <f t="shared" si="186"/>
        <v>39.5242035042833</v>
      </c>
      <c r="AD170" s="40">
        <f t="shared" si="153"/>
        <v>-0.56390359695424053</v>
      </c>
      <c r="AE170" s="40">
        <f t="shared" si="154"/>
        <v>1.5938846694930175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12.552797866175661</v>
      </c>
      <c r="C171" s="11">
        <f t="shared" si="146"/>
        <v>12.210909829404528</v>
      </c>
      <c r="D171" s="11">
        <f t="shared" si="146"/>
        <v>10.63035893154548</v>
      </c>
      <c r="E171" s="11">
        <f t="shared" si="146"/>
        <v>10.765655571306464</v>
      </c>
      <c r="F171" s="11">
        <f t="shared" si="146"/>
        <v>10.96087259698337</v>
      </c>
      <c r="H171" s="40">
        <f t="shared" si="147"/>
        <v>-3.2699352222213429</v>
      </c>
      <c r="I171" s="40">
        <f t="shared" si="148"/>
        <v>0.20432804701446816</v>
      </c>
      <c r="L171" s="10" t="str">
        <f t="shared" ref="L171:Q171" si="187">L26</f>
        <v>62 Leisure, travel and related personal service occupations</v>
      </c>
      <c r="M171" s="11">
        <f t="shared" si="187"/>
        <v>3.7557739816985602</v>
      </c>
      <c r="N171" s="11">
        <f t="shared" si="187"/>
        <v>3.8476755016866448</v>
      </c>
      <c r="O171" s="11">
        <f t="shared" si="187"/>
        <v>3.59039632490965</v>
      </c>
      <c r="P171" s="11">
        <f t="shared" si="187"/>
        <v>3.6448954941614562</v>
      </c>
      <c r="Q171" s="11">
        <f t="shared" si="187"/>
        <v>3.8825720318562236</v>
      </c>
      <c r="S171" s="40">
        <f t="shared" si="150"/>
        <v>-0.89659224303332286</v>
      </c>
      <c r="T171" s="40">
        <f t="shared" si="151"/>
        <v>0.52293077166840618</v>
      </c>
      <c r="W171" s="10" t="str">
        <f t="shared" ref="W171:AB171" si="188">W26</f>
        <v>62 Leisure, travel and related personal service occupations</v>
      </c>
      <c r="X171" s="11">
        <f t="shared" si="188"/>
        <v>8.7970238844770954</v>
      </c>
      <c r="Y171" s="11">
        <f t="shared" si="188"/>
        <v>8.363234327717894</v>
      </c>
      <c r="Z171" s="11">
        <f t="shared" si="188"/>
        <v>7.0399626066357994</v>
      </c>
      <c r="AA171" s="11">
        <f t="shared" si="188"/>
        <v>7.120760077144995</v>
      </c>
      <c r="AB171" s="11">
        <f t="shared" si="188"/>
        <v>7.078300565127142</v>
      </c>
      <c r="AD171" s="40">
        <f t="shared" si="153"/>
        <v>-4.3583816379443308</v>
      </c>
      <c r="AE171" s="40">
        <f t="shared" si="154"/>
        <v>3.6213136176899141E-2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0.50237369748867766</v>
      </c>
      <c r="C172" s="11">
        <f t="shared" si="146"/>
        <v>0.4165803299910677</v>
      </c>
      <c r="D172" s="11">
        <f t="shared" si="146"/>
        <v>0.53001137367895956</v>
      </c>
      <c r="E172" s="11">
        <f t="shared" si="146"/>
        <v>0.40872873476120142</v>
      </c>
      <c r="F172" s="11">
        <f t="shared" si="146"/>
        <v>0.46048974021310735</v>
      </c>
      <c r="H172" s="40">
        <f t="shared" si="147"/>
        <v>1.0768407610055819</v>
      </c>
      <c r="I172" s="40">
        <f t="shared" si="148"/>
        <v>-0.93300616921413448</v>
      </c>
      <c r="L172" s="10" t="str">
        <f t="shared" ref="L172:Q172" si="189">L27</f>
        <v>63 Community and civil enforcement occupations</v>
      </c>
      <c r="M172" s="11">
        <f t="shared" si="189"/>
        <v>0.41802040106973093</v>
      </c>
      <c r="N172" s="11">
        <f t="shared" si="189"/>
        <v>0.31671861836075665</v>
      </c>
      <c r="O172" s="11">
        <f t="shared" si="189"/>
        <v>0.44092825767444294</v>
      </c>
      <c r="P172" s="11">
        <f t="shared" si="189"/>
        <v>0.29855076387696344</v>
      </c>
      <c r="Q172" s="11">
        <f t="shared" si="189"/>
        <v>0.35129353443643074</v>
      </c>
      <c r="S172" s="40">
        <f t="shared" si="150"/>
        <v>1.0727520318554173</v>
      </c>
      <c r="T172" s="40">
        <f t="shared" si="151"/>
        <v>-1.503647450689205</v>
      </c>
      <c r="W172" s="10" t="str">
        <f t="shared" ref="W172:AB172" si="190">W27</f>
        <v>63 Community and civil enforcement occupations</v>
      </c>
      <c r="X172" s="11">
        <f t="shared" si="190"/>
        <v>8.4353296418946538E-2</v>
      </c>
      <c r="Y172" s="11">
        <f t="shared" si="190"/>
        <v>9.9861711630310948E-2</v>
      </c>
      <c r="Z172" s="11">
        <f t="shared" si="190"/>
        <v>8.9083116004516238E-2</v>
      </c>
      <c r="AA172" s="11">
        <f t="shared" si="190"/>
        <v>0.11017797088423763</v>
      </c>
      <c r="AB172" s="11">
        <f t="shared" si="190"/>
        <v>0.10919620577667659</v>
      </c>
      <c r="AD172" s="40">
        <f t="shared" si="153"/>
        <v>1.0970930721052152</v>
      </c>
      <c r="AE172" s="40">
        <f t="shared" si="154"/>
        <v>1.3664280839005727</v>
      </c>
    </row>
    <row r="173" spans="1:31" x14ac:dyDescent="0.2">
      <c r="A173" s="10" t="str">
        <f t="shared" si="142"/>
        <v>71 Sales occupations</v>
      </c>
      <c r="B173" s="11">
        <f t="shared" si="142"/>
        <v>43.746464269134691</v>
      </c>
      <c r="C173" s="11">
        <f t="shared" si="146"/>
        <v>45.21273273613275</v>
      </c>
      <c r="D173" s="11">
        <f t="shared" si="146"/>
        <v>42.903103367419334</v>
      </c>
      <c r="E173" s="11">
        <f t="shared" si="146"/>
        <v>40.464881036968038</v>
      </c>
      <c r="F173" s="11">
        <f t="shared" si="146"/>
        <v>38.770142816820147</v>
      </c>
      <c r="H173" s="40">
        <f t="shared" si="147"/>
        <v>-0.38857568221962735</v>
      </c>
      <c r="I173" s="40">
        <f t="shared" si="148"/>
        <v>-0.6730165473713301</v>
      </c>
      <c r="L173" s="10" t="str">
        <f t="shared" ref="L173:Q173" si="191">L28</f>
        <v>71 Sales occupations</v>
      </c>
      <c r="M173" s="11">
        <f t="shared" si="191"/>
        <v>16.143616574833146</v>
      </c>
      <c r="N173" s="11">
        <f t="shared" si="191"/>
        <v>16.730998449519507</v>
      </c>
      <c r="O173" s="11">
        <f t="shared" si="191"/>
        <v>15.78626891721354</v>
      </c>
      <c r="P173" s="11">
        <f t="shared" si="191"/>
        <v>14.922249989573068</v>
      </c>
      <c r="Q173" s="11">
        <f t="shared" si="191"/>
        <v>14.457887824664638</v>
      </c>
      <c r="S173" s="40">
        <f t="shared" si="150"/>
        <v>-0.44668352226696628</v>
      </c>
      <c r="T173" s="40">
        <f t="shared" si="151"/>
        <v>-0.58428882428186446</v>
      </c>
      <c r="W173" s="10" t="str">
        <f t="shared" ref="W173:AB173" si="192">W28</f>
        <v>71 Sales occupations</v>
      </c>
      <c r="X173" s="11">
        <f t="shared" si="192"/>
        <v>27.602847694301555</v>
      </c>
      <c r="Y173" s="11">
        <f t="shared" si="192"/>
        <v>28.481734286613243</v>
      </c>
      <c r="Z173" s="11">
        <f t="shared" si="192"/>
        <v>27.116834450205772</v>
      </c>
      <c r="AA173" s="11">
        <f t="shared" si="192"/>
        <v>25.542631047394927</v>
      </c>
      <c r="AB173" s="11">
        <f t="shared" si="192"/>
        <v>24.312254992155523</v>
      </c>
      <c r="AD173" s="40">
        <f t="shared" si="153"/>
        <v>-0.35465385797067706</v>
      </c>
      <c r="AE173" s="40">
        <f t="shared" si="154"/>
        <v>-0.72518567055575023</v>
      </c>
    </row>
    <row r="174" spans="1:31" x14ac:dyDescent="0.2">
      <c r="A174" s="10" t="str">
        <f t="shared" si="142"/>
        <v>72 Customer service occupations</v>
      </c>
      <c r="B174" s="11">
        <f t="shared" si="142"/>
        <v>11.518382000300528</v>
      </c>
      <c r="C174" s="11">
        <f t="shared" si="146"/>
        <v>12.467234076766793</v>
      </c>
      <c r="D174" s="11">
        <f t="shared" si="146"/>
        <v>12.408638927726448</v>
      </c>
      <c r="E174" s="11">
        <f t="shared" si="146"/>
        <v>16.254831145655199</v>
      </c>
      <c r="F174" s="11">
        <f t="shared" si="146"/>
        <v>19.025022534773417</v>
      </c>
      <c r="H174" s="40">
        <f t="shared" si="147"/>
        <v>1.5001149233823119</v>
      </c>
      <c r="I174" s="40">
        <f t="shared" si="148"/>
        <v>2.8900556599257055</v>
      </c>
      <c r="L174" s="10" t="str">
        <f t="shared" ref="L174:Q174" si="193">L29</f>
        <v>72 Customer service occupations</v>
      </c>
      <c r="M174" s="11">
        <f t="shared" si="193"/>
        <v>5.3578795124906309</v>
      </c>
      <c r="N174" s="11">
        <f t="shared" si="193"/>
        <v>5.0558536705224526</v>
      </c>
      <c r="O174" s="11">
        <f t="shared" si="193"/>
        <v>5.5335895418920673</v>
      </c>
      <c r="P174" s="11">
        <f t="shared" si="193"/>
        <v>7.7868843523151963</v>
      </c>
      <c r="Q174" s="11">
        <f t="shared" si="193"/>
        <v>9.4060129724763772</v>
      </c>
      <c r="S174" s="40">
        <f t="shared" si="150"/>
        <v>0.64745548783222695</v>
      </c>
      <c r="T174" s="40">
        <f t="shared" si="151"/>
        <v>3.6000365829543579</v>
      </c>
      <c r="W174" s="10" t="str">
        <f t="shared" ref="W174:AB174" si="194">W29</f>
        <v>72 Customer service occupations</v>
      </c>
      <c r="X174" s="11">
        <f t="shared" si="194"/>
        <v>6.1605024878098931</v>
      </c>
      <c r="Y174" s="11">
        <f t="shared" si="194"/>
        <v>7.4113804062443194</v>
      </c>
      <c r="Z174" s="11">
        <f t="shared" si="194"/>
        <v>6.8750493858343935</v>
      </c>
      <c r="AA174" s="11">
        <f t="shared" si="194"/>
        <v>8.4679467933400119</v>
      </c>
      <c r="AB174" s="11">
        <f t="shared" si="194"/>
        <v>9.6190095622970428</v>
      </c>
      <c r="AD174" s="40">
        <f t="shared" si="153"/>
        <v>2.2190727307219049</v>
      </c>
      <c r="AE174" s="40">
        <f>IF(AB$151-Z$151 &lt;&gt; 0,(EXP(LN(AB174/Z174)/(AB$151-Z$151))-1)*100,0)</f>
        <v>2.2642024364906366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13.466243081519979</v>
      </c>
      <c r="C175" s="11">
        <f t="shared" si="146"/>
        <v>13.456714433548266</v>
      </c>
      <c r="D175" s="11">
        <f t="shared" si="146"/>
        <v>11.450339541522352</v>
      </c>
      <c r="E175" s="11">
        <f t="shared" si="146"/>
        <v>13.597302919952318</v>
      </c>
      <c r="F175" s="11">
        <f t="shared" si="146"/>
        <v>12.830898281916483</v>
      </c>
      <c r="H175" s="40">
        <f t="shared" si="147"/>
        <v>-3.1913011435850791</v>
      </c>
      <c r="I175" s="40">
        <f t="shared" si="148"/>
        <v>0.76179907960660653</v>
      </c>
      <c r="L175" s="10" t="str">
        <f t="shared" ref="L175:Q175" si="195">L30</f>
        <v>81 Process, plant and machine operatives</v>
      </c>
      <c r="M175" s="11">
        <f t="shared" si="195"/>
        <v>10.277475084101383</v>
      </c>
      <c r="N175" s="11">
        <f t="shared" si="195"/>
        <v>10.07068442234103</v>
      </c>
      <c r="O175" s="11">
        <f t="shared" si="195"/>
        <v>8.6107515794743428</v>
      </c>
      <c r="P175" s="11">
        <f t="shared" si="195"/>
        <v>10.137767805740024</v>
      </c>
      <c r="Q175" s="11">
        <f t="shared" si="195"/>
        <v>9.6302051417585233</v>
      </c>
      <c r="S175" s="40">
        <f t="shared" si="150"/>
        <v>-3.4769746919667388</v>
      </c>
      <c r="T175" s="40">
        <f t="shared" si="151"/>
        <v>0.74874197132162035</v>
      </c>
      <c r="W175" s="10" t="str">
        <f t="shared" ref="W175:AB175" si="196">W30</f>
        <v>81 Process, plant and machine operatives</v>
      </c>
      <c r="X175" s="11">
        <f t="shared" si="196"/>
        <v>3.1887679974186156</v>
      </c>
      <c r="Y175" s="11">
        <f t="shared" si="196"/>
        <v>3.3860300112072395</v>
      </c>
      <c r="Z175" s="11">
        <f t="shared" si="196"/>
        <v>2.839587962048002</v>
      </c>
      <c r="AA175" s="11">
        <f t="shared" si="196"/>
        <v>3.4595351142122883</v>
      </c>
      <c r="AB175" s="11">
        <f t="shared" si="196"/>
        <v>3.2006931401579579</v>
      </c>
      <c r="AD175" s="40">
        <f t="shared" si="153"/>
        <v>-2.2928196055693295</v>
      </c>
      <c r="AE175" s="40">
        <f t="shared" si="154"/>
        <v>0.80124918887707341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23.282408915297481</v>
      </c>
      <c r="C176" s="11">
        <f t="shared" si="146"/>
        <v>26.261760562996745</v>
      </c>
      <c r="D176" s="11">
        <f t="shared" si="146"/>
        <v>23.629777798729958</v>
      </c>
      <c r="E176" s="11">
        <f t="shared" si="146"/>
        <v>25.135235173375833</v>
      </c>
      <c r="F176" s="11">
        <f t="shared" si="146"/>
        <v>25.526373385448881</v>
      </c>
      <c r="H176" s="40">
        <f t="shared" si="147"/>
        <v>0.29663097252143888</v>
      </c>
      <c r="I176" s="40">
        <f t="shared" si="148"/>
        <v>0.51602337340870275</v>
      </c>
      <c r="L176" s="10" t="str">
        <f t="shared" ref="L176:Q176" si="197">L31</f>
        <v>82 Transport and mobile machine drivers and operatives</v>
      </c>
      <c r="M176" s="11">
        <f t="shared" si="197"/>
        <v>22.419320337072357</v>
      </c>
      <c r="N176" s="11">
        <f t="shared" si="197"/>
        <v>25.420533764693367</v>
      </c>
      <c r="O176" s="11">
        <f t="shared" si="197"/>
        <v>22.82243758045681</v>
      </c>
      <c r="P176" s="11">
        <f t="shared" si="197"/>
        <v>23.905537818060232</v>
      </c>
      <c r="Q176" s="11">
        <f t="shared" si="197"/>
        <v>24.063923121293172</v>
      </c>
      <c r="S176" s="40">
        <f t="shared" si="150"/>
        <v>0.35705702119581684</v>
      </c>
      <c r="T176" s="40">
        <f t="shared" si="151"/>
        <v>0.35375488449724823</v>
      </c>
      <c r="W176" s="10" t="str">
        <f t="shared" ref="W176:AB176" si="198">W31</f>
        <v>82 Transport and mobile machine drivers and operatives</v>
      </c>
      <c r="X176" s="11">
        <f t="shared" si="198"/>
        <v>0.86308857822514651</v>
      </c>
      <c r="Y176" s="11">
        <f t="shared" si="198"/>
        <v>0.84122679830339475</v>
      </c>
      <c r="Z176" s="11">
        <f t="shared" si="198"/>
        <v>0.80734021827313041</v>
      </c>
      <c r="AA176" s="11">
        <f t="shared" si="198"/>
        <v>1.2296973553156056</v>
      </c>
      <c r="AB176" s="11">
        <f t="shared" si="198"/>
        <v>1.4624502641556956</v>
      </c>
      <c r="AD176" s="40">
        <f t="shared" si="153"/>
        <v>-1.3265657644612516</v>
      </c>
      <c r="AE176" s="40">
        <f t="shared" si="154"/>
        <v>4.0403092684977215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9.7934014508591041</v>
      </c>
      <c r="C177" s="11">
        <f t="shared" si="146"/>
        <v>9.10934398619254</v>
      </c>
      <c r="D177" s="11">
        <f t="shared" si="146"/>
        <v>7.6286911681624918</v>
      </c>
      <c r="E177" s="11">
        <f t="shared" si="146"/>
        <v>6.4161121157402423</v>
      </c>
      <c r="F177" s="11">
        <f t="shared" si="146"/>
        <v>6.0482068060027965</v>
      </c>
      <c r="H177" s="40">
        <f t="shared" si="147"/>
        <v>-4.8731107137551799</v>
      </c>
      <c r="I177" s="40">
        <f t="shared" si="148"/>
        <v>-1.5357811330256044</v>
      </c>
      <c r="L177" s="10" t="str">
        <f t="shared" ref="L177:Q178" si="199">L32</f>
        <v>91 Elementary trades and related occupations</v>
      </c>
      <c r="M177" s="11">
        <f t="shared" si="199"/>
        <v>7.4978691103286641</v>
      </c>
      <c r="N177" s="11">
        <f t="shared" si="199"/>
        <v>6.9683227482172887</v>
      </c>
      <c r="O177" s="11">
        <f t="shared" si="199"/>
        <v>5.9880753000794149</v>
      </c>
      <c r="P177" s="11">
        <f t="shared" si="199"/>
        <v>5.0014951983568094</v>
      </c>
      <c r="Q177" s="11">
        <f t="shared" si="199"/>
        <v>4.6749764510487708</v>
      </c>
      <c r="S177" s="40">
        <f t="shared" si="150"/>
        <v>-4.3973612172488297</v>
      </c>
      <c r="T177" s="40">
        <f t="shared" si="151"/>
        <v>-1.6367631586239551</v>
      </c>
      <c r="W177" s="10" t="str">
        <f t="shared" ref="W177:AB178" si="200">W32</f>
        <v>91 Elementary trades and related occupations</v>
      </c>
      <c r="X177" s="11">
        <f t="shared" si="200"/>
        <v>2.2955323405304542</v>
      </c>
      <c r="Y177" s="11">
        <f t="shared" si="200"/>
        <v>2.1410212379752407</v>
      </c>
      <c r="Z177" s="11">
        <f t="shared" si="200"/>
        <v>1.6406158680830769</v>
      </c>
      <c r="AA177" s="11">
        <f t="shared" si="200"/>
        <v>1.4146169173834278</v>
      </c>
      <c r="AB177" s="11">
        <f t="shared" si="200"/>
        <v>1.3732303549540252</v>
      </c>
      <c r="AD177" s="40">
        <f t="shared" si="153"/>
        <v>-6.4971823190383526</v>
      </c>
      <c r="AE177" s="40">
        <f t="shared" si="154"/>
        <v>-1.1790330381378999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56.791403465932653</v>
      </c>
      <c r="C178" s="11">
        <f t="shared" si="146"/>
        <v>55.165295069393089</v>
      </c>
      <c r="D178" s="11">
        <f t="shared" si="146"/>
        <v>48.801891818037923</v>
      </c>
      <c r="E178" s="11">
        <f t="shared" si="146"/>
        <v>51.354550694054332</v>
      </c>
      <c r="F178" s="11">
        <f t="shared" si="146"/>
        <v>51.395687778269085</v>
      </c>
      <c r="H178" s="40">
        <f>IF(D$151-B$151 &lt;&gt; 0,(EXP(LN(D178/B178)/(D$151-B$151))-1)*100,0)</f>
        <v>-2.9868042031374276</v>
      </c>
      <c r="I178" s="40">
        <f t="shared" ref="I178" si="201">IF(F$151-D$151 &lt;&gt; 0,(EXP(LN(F178/D178)/(F$151-D$151))-1)*100,0)</f>
        <v>0.34583125251372859</v>
      </c>
      <c r="L178" s="10" t="str">
        <f t="shared" si="199"/>
        <v>92 Elementary administration and service occupations</v>
      </c>
      <c r="M178" s="11">
        <f t="shared" si="199"/>
        <v>30.038367497948517</v>
      </c>
      <c r="N178" s="11">
        <f t="shared" si="199"/>
        <v>28.859672509867707</v>
      </c>
      <c r="O178" s="11">
        <f t="shared" si="199"/>
        <v>25.608572054544229</v>
      </c>
      <c r="P178" s="11">
        <f t="shared" si="199"/>
        <v>27.821876953055309</v>
      </c>
      <c r="Q178" s="11">
        <f t="shared" si="199"/>
        <v>27.377017824579454</v>
      </c>
      <c r="S178" s="40">
        <f t="shared" ref="S178" si="202">IF(O$151-M$151 &lt;&gt; 0,(EXP(LN(O178/M178)/(O$151-M$151))-1)*100,0)</f>
        <v>-3.140592679885057</v>
      </c>
      <c r="T178" s="40">
        <f t="shared" ref="T178" si="203">IF(Q$151-O$151 &lt;&gt; 0,(EXP(LN(Q178/O178)/(Q$151-O$151))-1)*100,0)</f>
        <v>0.44617075489750135</v>
      </c>
      <c r="W178" s="10" t="str">
        <f t="shared" si="200"/>
        <v>92 Elementary administration and service occupations</v>
      </c>
      <c r="X178" s="11">
        <f t="shared" si="200"/>
        <v>26.75303596798414</v>
      </c>
      <c r="Y178" s="11">
        <f t="shared" si="200"/>
        <v>26.305622559525343</v>
      </c>
      <c r="Z178" s="11">
        <f t="shared" si="200"/>
        <v>23.193319763493644</v>
      </c>
      <c r="AA178" s="11">
        <f t="shared" si="200"/>
        <v>23.532673740998991</v>
      </c>
      <c r="AB178" s="11">
        <f t="shared" si="200"/>
        <v>24.018669953689706</v>
      </c>
      <c r="AD178" s="40">
        <f t="shared" ref="AD178" si="204">IF(Z$151-X$151 &lt;&gt; 0,(EXP(LN(Z178/X178)/(Z$151-X$151))-1)*100,0)</f>
        <v>-2.815284323271372</v>
      </c>
      <c r="AE178" s="40">
        <f t="shared" ref="AE178" si="205">IF(AB$151-Z$151 &lt;&gt; 0,(EXP(LN(AB178/Z178)/(AB$151-Z$151))-1)*100,0)</f>
        <v>0.23338623390414259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532.56999999999994</v>
      </c>
      <c r="C180" s="34">
        <f t="shared" si="206"/>
        <v>560.78900000000044</v>
      </c>
      <c r="D180" s="34">
        <f t="shared" si="206"/>
        <v>548.29599999999994</v>
      </c>
      <c r="E180" s="34">
        <f t="shared" si="206"/>
        <v>568.90400000000034</v>
      </c>
      <c r="F180" s="34">
        <f t="shared" si="206"/>
        <v>599.66999999999985</v>
      </c>
      <c r="H180" s="43">
        <f>IF(D$151-B$151 &lt;&gt; 0,(EXP(LN(D180/B180)/(D$151-B$151))-1)*100,0)</f>
        <v>0.58371587574734818</v>
      </c>
      <c r="I180" s="43">
        <f t="shared" si="148"/>
        <v>0.5988809428255637</v>
      </c>
      <c r="L180" s="231" t="str">
        <f t="shared" ref="L180:Q180" si="207">L35</f>
        <v>All occupations</v>
      </c>
      <c r="M180" s="34">
        <f t="shared" si="207"/>
        <v>285.42827832606326</v>
      </c>
      <c r="N180" s="34">
        <f t="shared" si="207"/>
        <v>302.89012416421468</v>
      </c>
      <c r="O180" s="34">
        <f t="shared" si="207"/>
        <v>292.33886542271898</v>
      </c>
      <c r="P180" s="34">
        <f t="shared" si="207"/>
        <v>300.58537547586616</v>
      </c>
      <c r="Q180" s="34">
        <f t="shared" si="207"/>
        <v>312.29572548238775</v>
      </c>
      <c r="S180" s="43">
        <f t="shared" ref="S180" si="208">IF(O$151-M$151 &lt;&gt; 0,(EXP(LN(O180/M180)/(O$151-M$151))-1)*100,0)</f>
        <v>0.47960331595175987</v>
      </c>
      <c r="T180" s="43">
        <f t="shared" ref="T180" si="209">IF(Q$151-O$151 &lt;&gt; 0,(EXP(LN(Q180/O180)/(Q$151-O$151))-1)*100,0)</f>
        <v>0.44121683814382084</v>
      </c>
      <c r="W180" s="231" t="str">
        <f t="shared" ref="W180:AB180" si="210">W35</f>
        <v>All occupations</v>
      </c>
      <c r="X180" s="34">
        <f t="shared" si="210"/>
        <v>247.14172167393696</v>
      </c>
      <c r="Y180" s="34">
        <f t="shared" si="210"/>
        <v>257.89887583578559</v>
      </c>
      <c r="Z180" s="34">
        <f t="shared" si="210"/>
        <v>255.95713457728081</v>
      </c>
      <c r="AA180" s="34">
        <f t="shared" si="210"/>
        <v>268.31862452413407</v>
      </c>
      <c r="AB180" s="34">
        <f t="shared" si="210"/>
        <v>287.37427451761215</v>
      </c>
      <c r="AD180" s="43">
        <f t="shared" ref="AD180" si="211">IF(Z$151-X$151 &lt;&gt; 0,(EXP(LN(Z180/X180)/(Z$151-X$151))-1)*100,0)</f>
        <v>0.70342334817752317</v>
      </c>
      <c r="AE180" s="43">
        <f t="shared" ref="AE180" si="212">IF(AB$151-Z$151 &lt;&gt; 0,(EXP(LN(AB180/Z180)/(AB$151-Z$151))-1)*100,0)</f>
        <v>0.77482281040621714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Cheshire and Warrington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45.8409791256136</v>
      </c>
      <c r="C7" s="31">
        <f>'Occ T1'!C8</f>
        <v>51.955811693825325</v>
      </c>
      <c r="D7" s="31">
        <f>'Occ T1'!D8</f>
        <v>53.226430384057309</v>
      </c>
      <c r="E7" s="31">
        <f>'Occ T1'!E8</f>
        <v>55.248921875573572</v>
      </c>
      <c r="F7" s="31">
        <f>'Occ T1'!F8</f>
        <v>62.867221201975056</v>
      </c>
      <c r="H7" s="31">
        <f>C7-B7</f>
        <v>6.1148325682117246</v>
      </c>
      <c r="I7" s="31">
        <f>D7-C7</f>
        <v>1.2706186902319843</v>
      </c>
      <c r="J7" s="31">
        <f>E7-D7</f>
        <v>2.0224914915162628</v>
      </c>
      <c r="K7" s="31">
        <f>F7-E7</f>
        <v>7.618299326401484</v>
      </c>
      <c r="L7" s="31">
        <f>F7-D7</f>
        <v>9.6407908179177468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29.438003166043192</v>
      </c>
      <c r="C8" s="32">
        <f>'Occ T2'!C8</f>
        <v>35.376519789380097</v>
      </c>
      <c r="D8" s="32">
        <f>'Occ T2'!D8</f>
        <v>35.846642825350081</v>
      </c>
      <c r="E8" s="32">
        <f>'Occ T2'!E8</f>
        <v>33.682273244613683</v>
      </c>
      <c r="F8" s="32">
        <f>'Occ T2'!F8</f>
        <v>37.204450830233739</v>
      </c>
      <c r="H8" s="31">
        <f t="shared" ref="H8:H9" si="0">C8-B8</f>
        <v>5.9385166233369056</v>
      </c>
      <c r="I8" s="31">
        <f t="shared" ref="I8:I9" si="1">D8-C8</f>
        <v>0.4701230359699835</v>
      </c>
      <c r="J8" s="31">
        <f t="shared" ref="J8:J9" si="2">E8-D8</f>
        <v>-2.1643695807363983</v>
      </c>
      <c r="K8" s="31">
        <f t="shared" ref="K8:K9" si="3">F8-E8</f>
        <v>3.5221775856200566</v>
      </c>
      <c r="L8" s="31">
        <f t="shared" ref="L8:L49" si="4">F8-D8</f>
        <v>1.3578080048836583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16.402975959570405</v>
      </c>
      <c r="C9" s="32">
        <f>'Occ T2'!C9</f>
        <v>16.579291904445231</v>
      </c>
      <c r="D9" s="32">
        <f>'Occ T2'!D9</f>
        <v>17.379787558707232</v>
      </c>
      <c r="E9" s="32">
        <f>'Occ T2'!E9</f>
        <v>21.566648630959893</v>
      </c>
      <c r="F9" s="32">
        <f>'Occ T2'!F9</f>
        <v>25.662770371741313</v>
      </c>
      <c r="H9" s="31">
        <f t="shared" si="0"/>
        <v>0.17631594487482616</v>
      </c>
      <c r="I9" s="31">
        <f t="shared" si="1"/>
        <v>0.80049565426200076</v>
      </c>
      <c r="J9" s="31">
        <f t="shared" si="2"/>
        <v>4.1868610722526611</v>
      </c>
      <c r="K9" s="31">
        <f t="shared" si="3"/>
        <v>4.0961217407814203</v>
      </c>
      <c r="L9" s="31">
        <f t="shared" si="4"/>
        <v>8.2829828130340815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97.121039993370687</v>
      </c>
      <c r="C11" s="31">
        <f>'Occ T1'!C9</f>
        <v>108.33930988540143</v>
      </c>
      <c r="D11" s="31">
        <f>'Occ T1'!D9</f>
        <v>113.77147470175316</v>
      </c>
      <c r="E11" s="31">
        <f>'Occ T1'!E9</f>
        <v>125.19493388696262</v>
      </c>
      <c r="F11" s="31">
        <f>'Occ T1'!F9</f>
        <v>141.66736502315229</v>
      </c>
      <c r="H11" s="31">
        <f>C11-B11</f>
        <v>11.218269892030747</v>
      </c>
      <c r="I11" s="31">
        <f t="shared" ref="I11:I49" si="5">D11-C11</f>
        <v>5.4321648163517295</v>
      </c>
      <c r="J11" s="31">
        <f>E11-D11</f>
        <v>11.423459185209452</v>
      </c>
      <c r="K11" s="31">
        <f>F11-E11</f>
        <v>16.47243113618967</v>
      </c>
      <c r="L11" s="31">
        <f t="shared" si="4"/>
        <v>27.895890321399122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28.321451508349011</v>
      </c>
      <c r="C12" s="10">
        <f>'Occ T2'!C10</f>
        <v>32.487983174624794</v>
      </c>
      <c r="D12" s="10">
        <f>'Occ T2'!D10</f>
        <v>33.104137843810079</v>
      </c>
      <c r="E12" s="10">
        <f>'Occ T2'!E10</f>
        <v>35.181258876315042</v>
      </c>
      <c r="F12" s="10">
        <f>'Occ T2'!F10</f>
        <v>39.137960738504823</v>
      </c>
      <c r="H12" s="11">
        <f t="shared" ref="H12:K14" si="6">C12-B12</f>
        <v>4.1665316662757839</v>
      </c>
      <c r="I12" s="31">
        <f t="shared" si="5"/>
        <v>0.61615466918528483</v>
      </c>
      <c r="J12" s="11">
        <f t="shared" si="6"/>
        <v>2.0771210325049623</v>
      </c>
      <c r="K12" s="11">
        <f t="shared" si="6"/>
        <v>3.9567018621897816</v>
      </c>
      <c r="L12" s="31">
        <f t="shared" si="4"/>
        <v>6.0338228946947439</v>
      </c>
    </row>
    <row r="13" spans="1:12" x14ac:dyDescent="0.2">
      <c r="A13" s="10" t="str">
        <f>'Occ T2'!A11</f>
        <v>22 Health professionals</v>
      </c>
      <c r="B13" s="10">
        <f>'Occ T2'!B11</f>
        <v>18.773405938319559</v>
      </c>
      <c r="C13" s="10">
        <f>'Occ T2'!C11</f>
        <v>20.957521550549039</v>
      </c>
      <c r="D13" s="10">
        <f>'Occ T2'!D11</f>
        <v>21.382826640782966</v>
      </c>
      <c r="E13" s="10">
        <f>'Occ T2'!E11</f>
        <v>23.741255180716362</v>
      </c>
      <c r="F13" s="10">
        <f>'Occ T2'!F11</f>
        <v>27.242958878880906</v>
      </c>
      <c r="H13" s="11">
        <f t="shared" si="6"/>
        <v>2.1841156122294798</v>
      </c>
      <c r="I13" s="31">
        <f t="shared" si="5"/>
        <v>0.42530509023392682</v>
      </c>
      <c r="J13" s="11">
        <f t="shared" si="6"/>
        <v>2.3584285399333957</v>
      </c>
      <c r="K13" s="11">
        <f t="shared" si="6"/>
        <v>3.501703698164544</v>
      </c>
      <c r="L13" s="31">
        <f t="shared" si="4"/>
        <v>5.8601322380979397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23.090705329307781</v>
      </c>
      <c r="C14" s="10">
        <f>'Occ T2'!C12</f>
        <v>22.306216654748845</v>
      </c>
      <c r="D14" s="10">
        <f>'Occ T2'!D12</f>
        <v>23.780700571236466</v>
      </c>
      <c r="E14" s="10">
        <f>'Occ T2'!E12</f>
        <v>26.300374201880206</v>
      </c>
      <c r="F14" s="10">
        <f>'Occ T2'!F12</f>
        <v>30.168008387234689</v>
      </c>
      <c r="H14" s="11">
        <f t="shared" si="6"/>
        <v>-0.78448867455893634</v>
      </c>
      <c r="I14" s="31">
        <f t="shared" si="5"/>
        <v>1.4744839164876211</v>
      </c>
      <c r="J14" s="11">
        <f t="shared" si="6"/>
        <v>2.5196736306437408</v>
      </c>
      <c r="K14" s="11">
        <f t="shared" si="6"/>
        <v>3.8676341853544827</v>
      </c>
      <c r="L14" s="31">
        <f t="shared" si="4"/>
        <v>6.3873078159982235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26.935477217394329</v>
      </c>
      <c r="C15" s="10">
        <f>'Occ T2'!C13</f>
        <v>32.587588505478742</v>
      </c>
      <c r="D15" s="10">
        <f>'Occ T2'!D13</f>
        <v>35.503809645923646</v>
      </c>
      <c r="E15" s="10">
        <f>'Occ T2'!E13</f>
        <v>39.972045628051013</v>
      </c>
      <c r="F15" s="10">
        <f>'Occ T2'!F13</f>
        <v>45.118437018531871</v>
      </c>
      <c r="H15" s="11">
        <f t="shared" ref="H15" si="7">C15-B15</f>
        <v>5.6521112880844129</v>
      </c>
      <c r="I15" s="31">
        <f t="shared" si="5"/>
        <v>2.9162211404449039</v>
      </c>
      <c r="J15" s="11">
        <f t="shared" ref="J15" si="8">E15-D15</f>
        <v>4.4682359821273678</v>
      </c>
      <c r="K15" s="11">
        <f t="shared" ref="K15" si="9">F15-E15</f>
        <v>5.1463913904808578</v>
      </c>
      <c r="L15" s="31">
        <f t="shared" si="4"/>
        <v>9.6146273726082256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57.793455688623965</v>
      </c>
      <c r="C17" s="31">
        <f>'Occ T1'!C10</f>
        <v>64.617594725848093</v>
      </c>
      <c r="D17" s="31">
        <f>'Occ T1'!D10</f>
        <v>66.263114404722472</v>
      </c>
      <c r="E17" s="31">
        <f>'Occ T1'!E10</f>
        <v>64.66394471966855</v>
      </c>
      <c r="F17" s="31">
        <f>'Occ T1'!F10</f>
        <v>70.383258663368125</v>
      </c>
      <c r="H17" s="31">
        <f t="shared" ref="H17:K21" si="10">C17-B17</f>
        <v>6.8241390372241284</v>
      </c>
      <c r="I17" s="31">
        <f t="shared" si="5"/>
        <v>1.6455196788743791</v>
      </c>
      <c r="J17" s="31">
        <f t="shared" si="10"/>
        <v>-1.5991696850539228</v>
      </c>
      <c r="K17" s="31">
        <f t="shared" si="10"/>
        <v>5.719313943699575</v>
      </c>
      <c r="L17" s="31">
        <f t="shared" si="4"/>
        <v>4.1201442586456523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9.6136509646234813</v>
      </c>
      <c r="C18" s="10">
        <f>'Occ T2'!C14</f>
        <v>11.533430424745834</v>
      </c>
      <c r="D18" s="10">
        <f>'Occ T2'!D14</f>
        <v>12.323025793418624</v>
      </c>
      <c r="E18" s="10">
        <f>'Occ T2'!E14</f>
        <v>10.93700039639371</v>
      </c>
      <c r="F18" s="10">
        <f>'Occ T2'!F14</f>
        <v>11.752099977331753</v>
      </c>
      <c r="H18" s="11">
        <f t="shared" si="10"/>
        <v>1.9197794601223528</v>
      </c>
      <c r="I18" s="31">
        <f t="shared" si="5"/>
        <v>0.78959536867279034</v>
      </c>
      <c r="J18" s="11">
        <f t="shared" si="10"/>
        <v>-1.3860253970249143</v>
      </c>
      <c r="K18" s="11">
        <f t="shared" si="10"/>
        <v>0.81509958093804258</v>
      </c>
      <c r="L18" s="31">
        <f t="shared" si="4"/>
        <v>-0.57092581608687176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8.6246871779352734</v>
      </c>
      <c r="C19" s="10">
        <f>'Occ T2'!C15</f>
        <v>9.3791912997219562</v>
      </c>
      <c r="D19" s="10">
        <f>'Occ T2'!D15</f>
        <v>9.8049825136019262</v>
      </c>
      <c r="E19" s="10">
        <f>'Occ T2'!E15</f>
        <v>10.353568377967596</v>
      </c>
      <c r="F19" s="10">
        <f>'Occ T2'!F15</f>
        <v>11.997256574218602</v>
      </c>
      <c r="H19" s="11">
        <f t="shared" si="10"/>
        <v>0.7545041217866828</v>
      </c>
      <c r="I19" s="31">
        <f t="shared" si="5"/>
        <v>0.42579121387996999</v>
      </c>
      <c r="J19" s="11">
        <f t="shared" si="10"/>
        <v>0.54858586436566981</v>
      </c>
      <c r="K19" s="11">
        <f t="shared" si="10"/>
        <v>1.6436881962510057</v>
      </c>
      <c r="L19" s="31">
        <f t="shared" si="4"/>
        <v>2.1922740606166755</v>
      </c>
    </row>
    <row r="20" spans="1:12" x14ac:dyDescent="0.2">
      <c r="A20" s="10" t="str">
        <f>'Occ T2'!A16</f>
        <v>33 Protective service occupations</v>
      </c>
      <c r="B20" s="10">
        <f>'Occ T2'!B16</f>
        <v>4.3158094155212829</v>
      </c>
      <c r="C20" s="10">
        <f>'Occ T2'!C16</f>
        <v>4.4218947915473974</v>
      </c>
      <c r="D20" s="10">
        <f>'Occ T2'!D16</f>
        <v>4.5147908846833058</v>
      </c>
      <c r="E20" s="10">
        <f>'Occ T2'!E16</f>
        <v>5.2121268668622607</v>
      </c>
      <c r="F20" s="10">
        <f>'Occ T2'!F16</f>
        <v>5.9311596817874914</v>
      </c>
      <c r="H20" s="11">
        <f t="shared" si="10"/>
        <v>0.10608537602611445</v>
      </c>
      <c r="I20" s="31">
        <f t="shared" si="5"/>
        <v>9.2896093135908409E-2</v>
      </c>
      <c r="J20" s="11">
        <f t="shared" si="10"/>
        <v>0.69733598217895487</v>
      </c>
      <c r="K20" s="11">
        <f t="shared" si="10"/>
        <v>0.71903281492523075</v>
      </c>
      <c r="L20" s="31">
        <f t="shared" si="4"/>
        <v>1.4163687971041856</v>
      </c>
    </row>
    <row r="21" spans="1:12" x14ac:dyDescent="0.2">
      <c r="A21" s="10" t="str">
        <f>'Occ T2'!A17</f>
        <v>34 Culture, media and sports occupations</v>
      </c>
      <c r="B21" s="10">
        <f>'Occ T2'!B17</f>
        <v>6.691298724038643</v>
      </c>
      <c r="C21" s="10">
        <f>'Occ T2'!C17</f>
        <v>7.4369374040297211</v>
      </c>
      <c r="D21" s="10">
        <f>'Occ T2'!D17</f>
        <v>7.2041861237503149</v>
      </c>
      <c r="E21" s="10">
        <f>'Occ T2'!E17</f>
        <v>6.913300975731433</v>
      </c>
      <c r="F21" s="10">
        <f>'Occ T2'!F17</f>
        <v>7.8496281250353199</v>
      </c>
      <c r="H21" s="11">
        <f t="shared" si="10"/>
        <v>0.74563867999107813</v>
      </c>
      <c r="I21" s="31">
        <f t="shared" si="5"/>
        <v>-0.23275128027940628</v>
      </c>
      <c r="J21" s="11">
        <f t="shared" si="10"/>
        <v>-0.29088514801888188</v>
      </c>
      <c r="K21" s="11">
        <f t="shared" si="10"/>
        <v>0.93632714930388694</v>
      </c>
      <c r="L21" s="31">
        <f t="shared" si="4"/>
        <v>0.64544200128500506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28.54800940650529</v>
      </c>
      <c r="C22" s="10">
        <f>'Occ T2'!C18</f>
        <v>31.846140805803177</v>
      </c>
      <c r="D22" s="10">
        <f>'Occ T2'!D18</f>
        <v>32.416129089268303</v>
      </c>
      <c r="E22" s="10">
        <f>'Occ T2'!E18</f>
        <v>31.247948102713554</v>
      </c>
      <c r="F22" s="10">
        <f>'Occ T2'!F18</f>
        <v>32.853114304994961</v>
      </c>
      <c r="H22" s="11">
        <f t="shared" ref="H22" si="11">C22-B22</f>
        <v>3.2981313992978869</v>
      </c>
      <c r="I22" s="31">
        <f t="shared" si="5"/>
        <v>0.56998828346512553</v>
      </c>
      <c r="J22" s="11">
        <f t="shared" ref="J22" si="12">E22-D22</f>
        <v>-1.1681809865547486</v>
      </c>
      <c r="K22" s="11">
        <f t="shared" ref="K22" si="13">F22-E22</f>
        <v>1.6051662022814064</v>
      </c>
      <c r="L22" s="31">
        <f t="shared" si="4"/>
        <v>0.43698521572665783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70.29177030906807</v>
      </c>
      <c r="C24" s="31">
        <f>'Occ T1'!C11</f>
        <v>70.836330372112499</v>
      </c>
      <c r="D24" s="31">
        <f>'Occ T1'!D11</f>
        <v>72.980454749789516</v>
      </c>
      <c r="E24" s="31">
        <f>'Occ T1'!E11</f>
        <v>70.537079008211961</v>
      </c>
      <c r="F24" s="31">
        <f>'Occ T1'!F11</f>
        <v>66.651308461130839</v>
      </c>
      <c r="H24" s="31">
        <f t="shared" ref="H24:K26" si="14">C24-B24</f>
        <v>0.54456006304442894</v>
      </c>
      <c r="I24" s="31">
        <f t="shared" si="5"/>
        <v>2.1441243776770165</v>
      </c>
      <c r="J24" s="31">
        <f t="shared" si="14"/>
        <v>-2.4433757415775545</v>
      </c>
      <c r="K24" s="31">
        <f t="shared" si="14"/>
        <v>-3.8857705470811226</v>
      </c>
      <c r="L24" s="31">
        <f t="shared" si="4"/>
        <v>-6.3291462886586771</v>
      </c>
    </row>
    <row r="25" spans="1:12" x14ac:dyDescent="0.2">
      <c r="A25" t="str">
        <f>'Occ T2'!A19</f>
        <v>41 Administrative occupations</v>
      </c>
      <c r="B25" s="32">
        <f>'Occ T2'!B19</f>
        <v>57.703066463504797</v>
      </c>
      <c r="C25" s="32">
        <f>'Occ T2'!C19</f>
        <v>58.977359747610997</v>
      </c>
      <c r="D25" s="32">
        <f>'Occ T2'!D19</f>
        <v>61.544041388102308</v>
      </c>
      <c r="E25" s="32">
        <f>'Occ T2'!E19</f>
        <v>58.247684787708209</v>
      </c>
      <c r="F25" s="32">
        <f>'Occ T2'!F19</f>
        <v>57.485431973442346</v>
      </c>
      <c r="H25" s="11">
        <f t="shared" si="14"/>
        <v>1.2742932841062</v>
      </c>
      <c r="I25" s="31">
        <f t="shared" si="5"/>
        <v>2.5666816404913106</v>
      </c>
      <c r="J25" s="11">
        <f t="shared" si="14"/>
        <v>-3.2963566003940983</v>
      </c>
      <c r="K25" s="11">
        <f t="shared" si="14"/>
        <v>-0.76225281426586378</v>
      </c>
      <c r="L25" s="31">
        <f t="shared" si="4"/>
        <v>-4.0586094146599621</v>
      </c>
    </row>
    <row r="26" spans="1:12" x14ac:dyDescent="0.2">
      <c r="A26" t="str">
        <f>'Occ T2'!A20</f>
        <v>42 Secretarial and related occupations</v>
      </c>
      <c r="B26" s="32">
        <f>'Occ T2'!B20</f>
        <v>12.588703845563272</v>
      </c>
      <c r="C26" s="32">
        <f>'Occ T2'!C20</f>
        <v>11.858970624501499</v>
      </c>
      <c r="D26" s="32">
        <f>'Occ T2'!D20</f>
        <v>11.436413361687206</v>
      </c>
      <c r="E26" s="32">
        <f>'Occ T2'!E20</f>
        <v>12.289394220503754</v>
      </c>
      <c r="F26" s="32">
        <f>'Occ T2'!F20</f>
        <v>9.1658764876884948</v>
      </c>
      <c r="H26" s="11">
        <f t="shared" si="14"/>
        <v>-0.72973322106177285</v>
      </c>
      <c r="I26" s="31">
        <f t="shared" si="5"/>
        <v>-0.4225572628142924</v>
      </c>
      <c r="J26" s="11">
        <f t="shared" si="14"/>
        <v>0.85298085881654728</v>
      </c>
      <c r="K26" s="11">
        <f t="shared" si="14"/>
        <v>-3.1235177328152588</v>
      </c>
      <c r="L26" s="31">
        <f t="shared" si="4"/>
        <v>-2.2705368739987115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52.212923573550846</v>
      </c>
      <c r="C28" s="31">
        <f>'Occ T1'!C12</f>
        <v>54.154723906990448</v>
      </c>
      <c r="D28" s="31">
        <f>'Occ T1'!D12</f>
        <v>47.651440247888281</v>
      </c>
      <c r="E28" s="31">
        <f>'Occ T1'!E12</f>
        <v>47.523789916616124</v>
      </c>
      <c r="F28" s="31">
        <f>'Occ T1'!F12</f>
        <v>45.487941013834842</v>
      </c>
      <c r="H28" s="31">
        <f t="shared" ref="H28:K30" si="15">C28-B28</f>
        <v>1.9418003334396019</v>
      </c>
      <c r="I28" s="31">
        <f t="shared" si="5"/>
        <v>-6.5032836591021663</v>
      </c>
      <c r="J28" s="31">
        <f t="shared" si="15"/>
        <v>-0.1276503312721573</v>
      </c>
      <c r="K28" s="31">
        <f t="shared" si="15"/>
        <v>-2.0358489027812823</v>
      </c>
      <c r="L28" s="31">
        <f t="shared" si="4"/>
        <v>-2.1634992340534396</v>
      </c>
    </row>
    <row r="29" spans="1:12" x14ac:dyDescent="0.2">
      <c r="A29" s="10" t="str">
        <f>'Occ T2'!A21</f>
        <v>51 Skilled agricultural and related trades</v>
      </c>
      <c r="B29" s="10">
        <f>'Occ T2'!B21</f>
        <v>5.8351462178697595</v>
      </c>
      <c r="C29" s="10">
        <f>'Occ T2'!C21</f>
        <v>6.1777681624696879</v>
      </c>
      <c r="D29" s="10">
        <f>'Occ T2'!D21</f>
        <v>5.883579873026493</v>
      </c>
      <c r="E29" s="10">
        <f>'Occ T2'!E21</f>
        <v>5.9802574581165313</v>
      </c>
      <c r="F29" s="10">
        <f>'Occ T2'!F21</f>
        <v>6.4993768147778974</v>
      </c>
      <c r="H29" s="11">
        <f t="shared" si="15"/>
        <v>0.34262194459992834</v>
      </c>
      <c r="I29" s="31">
        <f t="shared" si="5"/>
        <v>-0.29418828944319486</v>
      </c>
      <c r="J29" s="11">
        <f t="shared" si="15"/>
        <v>9.667758509003832E-2</v>
      </c>
      <c r="K29" s="11">
        <f t="shared" si="15"/>
        <v>0.5191193566613661</v>
      </c>
      <c r="L29" s="31">
        <f t="shared" si="4"/>
        <v>0.61579694175140443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19.646307170972378</v>
      </c>
      <c r="C30" s="10">
        <f>'Occ T2'!C22</f>
        <v>21.558305682509751</v>
      </c>
      <c r="D30" s="10">
        <f>'Occ T2'!D22</f>
        <v>18.119450215264497</v>
      </c>
      <c r="E30" s="10">
        <f>'Occ T2'!E22</f>
        <v>17.563013657476628</v>
      </c>
      <c r="F30" s="10">
        <f>'Occ T2'!F22</f>
        <v>16.07238984998817</v>
      </c>
      <c r="H30" s="11">
        <f t="shared" si="15"/>
        <v>1.911998511537373</v>
      </c>
      <c r="I30" s="31">
        <f t="shared" si="5"/>
        <v>-3.4388554672452543</v>
      </c>
      <c r="J30" s="11">
        <f t="shared" si="15"/>
        <v>-0.55643655778786894</v>
      </c>
      <c r="K30" s="11">
        <f t="shared" si="15"/>
        <v>-1.4906238074884577</v>
      </c>
      <c r="L30" s="31">
        <f t="shared" si="4"/>
        <v>-2.0470603652763266</v>
      </c>
    </row>
    <row r="31" spans="1:12" x14ac:dyDescent="0.2">
      <c r="A31" s="10" t="str">
        <f>'Occ T2'!A23</f>
        <v>53 Skilled construction and building trades</v>
      </c>
      <c r="B31" s="10">
        <f>'Occ T2'!B23</f>
        <v>15.617696183461167</v>
      </c>
      <c r="C31" s="10">
        <f>'Occ T2'!C23</f>
        <v>16.792834009091877</v>
      </c>
      <c r="D31" s="10">
        <f>'Occ T2'!D23</f>
        <v>14.273204621679961</v>
      </c>
      <c r="E31" s="10">
        <f>'Occ T2'!E23</f>
        <v>14.640472356905617</v>
      </c>
      <c r="F31" s="10">
        <f>'Occ T2'!F23</f>
        <v>13.47845044178888</v>
      </c>
      <c r="H31" s="11">
        <f t="shared" ref="H31:H32" si="16">C31-B31</f>
        <v>1.1751378256307099</v>
      </c>
      <c r="I31" s="31">
        <f t="shared" si="5"/>
        <v>-2.519629387411916</v>
      </c>
      <c r="J31" s="11">
        <f t="shared" ref="J31:J32" si="17">E31-D31</f>
        <v>0.36726773522565637</v>
      </c>
      <c r="K31" s="11">
        <f t="shared" ref="K31:K32" si="18">F31-E31</f>
        <v>-1.1620219151167372</v>
      </c>
      <c r="L31" s="31">
        <f t="shared" si="4"/>
        <v>-0.79475417989108088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11.11377400124754</v>
      </c>
      <c r="C32" s="10">
        <f>'Occ T2'!C24</f>
        <v>9.6258160529191361</v>
      </c>
      <c r="D32" s="10">
        <f>'Occ T2'!D24</f>
        <v>9.3752055379173296</v>
      </c>
      <c r="E32" s="10">
        <f>'Occ T2'!E24</f>
        <v>9.3400464441173501</v>
      </c>
      <c r="F32" s="10">
        <f>'Occ T2'!F24</f>
        <v>9.437723907279894</v>
      </c>
      <c r="H32" s="11">
        <f t="shared" si="16"/>
        <v>-1.487957948328404</v>
      </c>
      <c r="I32" s="31">
        <f t="shared" si="5"/>
        <v>-0.25061051500180653</v>
      </c>
      <c r="J32" s="11">
        <f t="shared" si="17"/>
        <v>-3.5159093799979502E-2</v>
      </c>
      <c r="K32" s="11">
        <f t="shared" si="18"/>
        <v>9.7677463162543887E-2</v>
      </c>
      <c r="L32" s="31">
        <f t="shared" si="4"/>
        <v>6.2518369362564385E-2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50.711528126728574</v>
      </c>
      <c r="C34" s="31">
        <f>'Occ T1'!C13</f>
        <v>49.212148550792385</v>
      </c>
      <c r="D34" s="31">
        <f>'Occ T1'!D13</f>
        <v>47.580642890190674</v>
      </c>
      <c r="E34" s="31">
        <f>'Occ T1'!E13</f>
        <v>52.512417507221535</v>
      </c>
      <c r="F34" s="31">
        <f>'Occ T1'!F13</f>
        <v>59.016574033307769</v>
      </c>
      <c r="H34" s="31">
        <f t="shared" ref="H34:K36" si="19">C34-B34</f>
        <v>-1.4993795759361888</v>
      </c>
      <c r="I34" s="31">
        <f t="shared" si="5"/>
        <v>-1.6315056606017109</v>
      </c>
      <c r="J34" s="31">
        <f t="shared" si="19"/>
        <v>4.931774617030861</v>
      </c>
      <c r="K34" s="31">
        <f t="shared" si="19"/>
        <v>6.5041565260862342</v>
      </c>
      <c r="L34" s="31">
        <f t="shared" si="4"/>
        <v>11.435931143117095</v>
      </c>
    </row>
    <row r="35" spans="1:12" x14ac:dyDescent="0.2">
      <c r="A35" s="10" t="str">
        <f>'Occ T2'!A25</f>
        <v>61 Caring personal service occupations</v>
      </c>
      <c r="B35" s="10">
        <f>'Occ T2'!B25</f>
        <v>37.656356563064236</v>
      </c>
      <c r="C35" s="10">
        <f>'Occ T2'!C25</f>
        <v>36.584658391396786</v>
      </c>
      <c r="D35" s="10">
        <f>'Occ T2'!D25</f>
        <v>36.420272584966234</v>
      </c>
      <c r="E35" s="10">
        <f>'Occ T2'!E25</f>
        <v>41.33803320115387</v>
      </c>
      <c r="F35" s="10">
        <f>'Occ T2'!F25</f>
        <v>47.595211696111292</v>
      </c>
      <c r="G35" s="10"/>
      <c r="H35" s="11">
        <f t="shared" si="19"/>
        <v>-1.0716981716674496</v>
      </c>
      <c r="I35" s="31">
        <f t="shared" si="5"/>
        <v>-0.1643858064305519</v>
      </c>
      <c r="J35" s="11">
        <f t="shared" si="19"/>
        <v>4.9177606161876355</v>
      </c>
      <c r="K35" s="11">
        <f t="shared" si="19"/>
        <v>6.2571784949574223</v>
      </c>
      <c r="L35" s="31">
        <f t="shared" si="4"/>
        <v>11.174939111145058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12.552797866175661</v>
      </c>
      <c r="C36" s="10">
        <f>'Occ T2'!C26</f>
        <v>12.210909829404528</v>
      </c>
      <c r="D36" s="10">
        <f>'Occ T2'!D26</f>
        <v>10.63035893154548</v>
      </c>
      <c r="E36" s="10">
        <f>'Occ T2'!E26</f>
        <v>10.765655571306464</v>
      </c>
      <c r="F36" s="10">
        <f>'Occ T2'!F26</f>
        <v>10.96087259698337</v>
      </c>
      <c r="G36" s="10"/>
      <c r="H36" s="11">
        <f t="shared" si="19"/>
        <v>-0.34188803677113278</v>
      </c>
      <c r="I36" s="31">
        <f t="shared" si="5"/>
        <v>-1.5805508978590481</v>
      </c>
      <c r="J36" s="11">
        <f t="shared" si="19"/>
        <v>0.13529663976098405</v>
      </c>
      <c r="K36" s="11">
        <f t="shared" si="19"/>
        <v>0.19521702567690546</v>
      </c>
      <c r="L36" s="31">
        <f t="shared" si="4"/>
        <v>0.33051366543788951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0.50237369748867766</v>
      </c>
      <c r="C37" s="10">
        <f>'Occ T2'!C27</f>
        <v>0.4165803299910677</v>
      </c>
      <c r="D37" s="10">
        <f>'Occ T2'!D27</f>
        <v>0.53001137367895956</v>
      </c>
      <c r="E37" s="10">
        <f>'Occ T2'!E27</f>
        <v>0.40872873476120142</v>
      </c>
      <c r="F37" s="10">
        <f>'Occ T2'!F27</f>
        <v>0.46048974021310735</v>
      </c>
      <c r="G37" s="10"/>
      <c r="H37" s="11">
        <f t="shared" ref="H37" si="20">C37-B37</f>
        <v>-8.5793367497609963E-2</v>
      </c>
      <c r="I37" s="31">
        <f t="shared" ref="I37" si="21">D37-C37</f>
        <v>0.11343104368789186</v>
      </c>
      <c r="J37" s="11">
        <f t="shared" ref="J37" si="22">E37-D37</f>
        <v>-0.12128263891775815</v>
      </c>
      <c r="K37" s="11">
        <f t="shared" ref="K37" si="23">F37-E37</f>
        <v>5.1761005451905928E-2</v>
      </c>
      <c r="L37" s="31">
        <f t="shared" ref="L37" si="24">F37-D37</f>
        <v>-6.9521633465852217E-2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55.264846269435218</v>
      </c>
      <c r="C39" s="31">
        <f>'Occ T1'!C14</f>
        <v>57.679966812899544</v>
      </c>
      <c r="D39" s="31">
        <f>'Occ T1'!D14</f>
        <v>55.311742295145784</v>
      </c>
      <c r="E39" s="31">
        <f>'Occ T1'!E14</f>
        <v>56.71971218262324</v>
      </c>
      <c r="F39" s="31">
        <f>'Occ T1'!F14</f>
        <v>57.795165351593567</v>
      </c>
      <c r="H39" s="31">
        <f>C39-B39</f>
        <v>2.4151205434643259</v>
      </c>
      <c r="I39" s="31">
        <f t="shared" si="5"/>
        <v>-2.3682245177537595</v>
      </c>
      <c r="J39" s="31">
        <f>E39-D39</f>
        <v>1.4079698874774564</v>
      </c>
      <c r="K39" s="31">
        <f>F39-E39</f>
        <v>1.0754531689703271</v>
      </c>
      <c r="L39" s="31">
        <f t="shared" si="4"/>
        <v>2.4834230564477835</v>
      </c>
    </row>
    <row r="40" spans="1:12" s="30" customFormat="1" x14ac:dyDescent="0.2">
      <c r="A40" s="126" t="str">
        <f>'Occ T2'!A28</f>
        <v>71 Sales occupations</v>
      </c>
      <c r="B40" s="126">
        <f>'Occ T2'!B28</f>
        <v>43.746464269134691</v>
      </c>
      <c r="C40" s="126">
        <f>'Occ T2'!C28</f>
        <v>45.21273273613275</v>
      </c>
      <c r="D40" s="126">
        <f>'Occ T2'!D28</f>
        <v>42.903103367419334</v>
      </c>
      <c r="E40" s="126">
        <f>'Occ T2'!E28</f>
        <v>40.464881036968038</v>
      </c>
      <c r="F40" s="126">
        <f>'Occ T2'!F28</f>
        <v>38.770142816820147</v>
      </c>
      <c r="G40"/>
      <c r="H40" s="11">
        <f>C40-B40</f>
        <v>1.4662684669980592</v>
      </c>
      <c r="I40" s="31">
        <f t="shared" si="5"/>
        <v>-2.3096293687134164</v>
      </c>
      <c r="J40" s="11">
        <f t="shared" ref="J40" si="25">E40-D40</f>
        <v>-2.4382223304512962</v>
      </c>
      <c r="K40" s="11">
        <f t="shared" ref="K40" si="26">F40-E40</f>
        <v>-1.6947382201478902</v>
      </c>
      <c r="L40" s="31">
        <f t="shared" si="4"/>
        <v>-4.1329605505991864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11.518382000300528</v>
      </c>
      <c r="C41" s="126">
        <f>'Occ T2'!C29</f>
        <v>12.467234076766793</v>
      </c>
      <c r="D41" s="126">
        <f>'Occ T2'!D29</f>
        <v>12.408638927726448</v>
      </c>
      <c r="E41" s="126">
        <f>'Occ T2'!E29</f>
        <v>16.254831145655199</v>
      </c>
      <c r="F41" s="126">
        <f>'Occ T2'!F29</f>
        <v>19.025022534773417</v>
      </c>
      <c r="G41"/>
      <c r="H41" s="11">
        <f t="shared" ref="H41" si="27">C41-B41</f>
        <v>0.9488520764662649</v>
      </c>
      <c r="I41" s="31">
        <f t="shared" si="5"/>
        <v>-5.8595149040344907E-2</v>
      </c>
      <c r="J41" s="11">
        <f t="shared" ref="J41" si="28">E41-D41</f>
        <v>3.8461922179287509</v>
      </c>
      <c r="K41" s="11">
        <f t="shared" ref="K41" si="29">F41-E41</f>
        <v>2.7701913891182173</v>
      </c>
      <c r="L41" s="31">
        <f t="shared" si="4"/>
        <v>6.6163836070469682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36.748651996817458</v>
      </c>
      <c r="C43" s="31">
        <f>'Occ T1'!C15</f>
        <v>39.718474996545012</v>
      </c>
      <c r="D43" s="31">
        <f>'Occ T1'!D15</f>
        <v>35.080117340252308</v>
      </c>
      <c r="E43" s="31">
        <f>'Occ T1'!E15</f>
        <v>38.732538093328152</v>
      </c>
      <c r="F43" s="31">
        <f>'Occ T1'!F15</f>
        <v>38.357271667365367</v>
      </c>
      <c r="H43" s="31">
        <f t="shared" ref="H43:K45" si="30">C43-B43</f>
        <v>2.9698229997275547</v>
      </c>
      <c r="I43" s="31">
        <f t="shared" si="5"/>
        <v>-4.6383576562927047</v>
      </c>
      <c r="J43" s="31">
        <f t="shared" si="30"/>
        <v>3.6524207530758446</v>
      </c>
      <c r="K43" s="31">
        <f t="shared" si="30"/>
        <v>-0.37526642596278492</v>
      </c>
      <c r="L43" s="31">
        <f t="shared" si="4"/>
        <v>3.2771543271130597</v>
      </c>
    </row>
    <row r="44" spans="1:12" x14ac:dyDescent="0.2">
      <c r="A44" s="10" t="str">
        <f>'Occ T2'!A30</f>
        <v>81 Process, plant and machine operatives</v>
      </c>
      <c r="B44" s="10">
        <f>'Occ T2'!B30</f>
        <v>13.466243081519979</v>
      </c>
      <c r="C44" s="10">
        <f>'Occ T2'!C30</f>
        <v>13.456714433548266</v>
      </c>
      <c r="D44" s="10">
        <f>'Occ T2'!D30</f>
        <v>11.450339541522352</v>
      </c>
      <c r="E44" s="10">
        <f>'Occ T2'!E30</f>
        <v>13.597302919952318</v>
      </c>
      <c r="F44" s="10">
        <f>'Occ T2'!F30</f>
        <v>12.830898281916483</v>
      </c>
      <c r="H44" s="11">
        <f t="shared" si="30"/>
        <v>-9.5286479717131556E-3</v>
      </c>
      <c r="I44" s="31">
        <f t="shared" si="5"/>
        <v>-2.0063748920259137</v>
      </c>
      <c r="J44" s="11">
        <f t="shared" si="30"/>
        <v>2.146963378429966</v>
      </c>
      <c r="K44" s="11">
        <f t="shared" si="30"/>
        <v>-0.76640463803583536</v>
      </c>
      <c r="L44" s="31">
        <f t="shared" si="4"/>
        <v>1.3805587403941306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23.282408915297481</v>
      </c>
      <c r="C45" s="10">
        <f>'Occ T2'!C31</f>
        <v>26.261760562996745</v>
      </c>
      <c r="D45" s="10">
        <f>'Occ T2'!D31</f>
        <v>23.629777798729958</v>
      </c>
      <c r="E45" s="10">
        <f>'Occ T2'!E31</f>
        <v>25.135235173375833</v>
      </c>
      <c r="F45" s="10">
        <f>'Occ T2'!F31</f>
        <v>25.526373385448881</v>
      </c>
      <c r="H45" s="11">
        <f t="shared" si="30"/>
        <v>2.9793516476992643</v>
      </c>
      <c r="I45" s="31">
        <f t="shared" si="5"/>
        <v>-2.6319827642667875</v>
      </c>
      <c r="J45" s="11">
        <f t="shared" si="30"/>
        <v>1.505457374645875</v>
      </c>
      <c r="K45" s="11">
        <f t="shared" si="30"/>
        <v>0.39113821207304866</v>
      </c>
      <c r="L45" s="31">
        <f t="shared" si="4"/>
        <v>1.8965955867189237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66.584804916791754</v>
      </c>
      <c r="C47" s="31">
        <f>'Occ T1'!C16</f>
        <v>64.274639055585624</v>
      </c>
      <c r="D47" s="31">
        <f>'Occ T1'!D16</f>
        <v>56.430582986200413</v>
      </c>
      <c r="E47" s="31">
        <f>'Occ T1'!E16</f>
        <v>57.770662809794572</v>
      </c>
      <c r="F47" s="31">
        <f>'Occ T1'!F16</f>
        <v>57.443894584271881</v>
      </c>
      <c r="H47" s="31">
        <f t="shared" ref="H47:K49" si="31">C47-B47</f>
        <v>-2.31016586120613</v>
      </c>
      <c r="I47" s="31">
        <f t="shared" si="5"/>
        <v>-7.8440560693852106</v>
      </c>
      <c r="J47" s="31">
        <f t="shared" si="31"/>
        <v>1.3400798235941593</v>
      </c>
      <c r="K47" s="31">
        <f t="shared" si="31"/>
        <v>-0.32676822552269158</v>
      </c>
      <c r="L47" s="31">
        <f t="shared" si="4"/>
        <v>1.0133115980714678</v>
      </c>
    </row>
    <row r="48" spans="1:12" x14ac:dyDescent="0.2">
      <c r="A48" s="10" t="str">
        <f>'Occ T2'!A32</f>
        <v>91 Elementary trades and related occupations</v>
      </c>
      <c r="B48" s="10">
        <f>'Occ T2'!B32</f>
        <v>9.7934014508591041</v>
      </c>
      <c r="C48" s="10">
        <f>'Occ T2'!C32</f>
        <v>9.10934398619254</v>
      </c>
      <c r="D48" s="10">
        <f>'Occ T2'!D32</f>
        <v>7.6286911681624918</v>
      </c>
      <c r="E48" s="10">
        <f>'Occ T2'!E32</f>
        <v>6.4161121157402423</v>
      </c>
      <c r="F48" s="10">
        <f>'Occ T2'!F32</f>
        <v>6.0482068060027965</v>
      </c>
      <c r="H48" s="11">
        <f t="shared" si="31"/>
        <v>-0.68405746466656403</v>
      </c>
      <c r="I48" s="31">
        <f t="shared" si="5"/>
        <v>-1.4806528180300482</v>
      </c>
      <c r="J48" s="11">
        <f t="shared" si="31"/>
        <v>-1.2125790524222495</v>
      </c>
      <c r="K48" s="11">
        <f t="shared" si="31"/>
        <v>-0.36790530973744584</v>
      </c>
      <c r="L48" s="31">
        <f t="shared" si="4"/>
        <v>-1.5804843621596953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56.791403465932653</v>
      </c>
      <c r="C49" s="10">
        <f>'Occ T2'!C33</f>
        <v>55.165295069393089</v>
      </c>
      <c r="D49" s="10">
        <f>'Occ T2'!D33</f>
        <v>48.801891818037923</v>
      </c>
      <c r="E49" s="10">
        <f>'Occ T2'!E33</f>
        <v>51.354550694054332</v>
      </c>
      <c r="F49" s="10">
        <f>'Occ T2'!F33</f>
        <v>51.395687778269085</v>
      </c>
      <c r="H49" s="11">
        <f t="shared" si="31"/>
        <v>-1.6261083965395642</v>
      </c>
      <c r="I49" s="31">
        <f t="shared" si="5"/>
        <v>-6.3634032513551659</v>
      </c>
      <c r="J49" s="11">
        <f t="shared" si="31"/>
        <v>2.5526588760164088</v>
      </c>
      <c r="K49" s="11">
        <f t="shared" si="31"/>
        <v>4.1137084214753372E-2</v>
      </c>
      <c r="L49" s="31">
        <f t="shared" si="4"/>
        <v>2.5937959602311622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532.57000000000016</v>
      </c>
      <c r="C51" s="34">
        <f>'Occ T1'!C18</f>
        <v>560.78900000000044</v>
      </c>
      <c r="D51" s="34">
        <f>'Occ T1'!D18</f>
        <v>548.29599999999994</v>
      </c>
      <c r="E51" s="34">
        <f>'Occ T1'!E18</f>
        <v>568.90400000000034</v>
      </c>
      <c r="F51" s="34">
        <f>'Occ T1'!F18</f>
        <v>599.66999999999973</v>
      </c>
      <c r="G51" s="24"/>
      <c r="H51" s="34">
        <f>C51-B51</f>
        <v>28.219000000000278</v>
      </c>
      <c r="I51" s="205">
        <f>D51-C51</f>
        <v>-12.493000000000507</v>
      </c>
      <c r="J51" s="34">
        <f>E51-D51</f>
        <v>20.608000000000402</v>
      </c>
      <c r="K51" s="34">
        <f>F51-E51</f>
        <v>30.765999999999394</v>
      </c>
      <c r="L51" s="205">
        <f>F51-D51</f>
        <v>51.373999999999796</v>
      </c>
    </row>
    <row r="53" spans="1:12" ht="15.75" x14ac:dyDescent="0.25">
      <c r="A53" s="19" t="str">
        <f>CONCATENATE(A1," (Continued)")</f>
        <v>Occupation Table 3  Employment Change by Occupation in Occupation Group (SOC 2020), 2015-2035, Cheshire and Warrington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3.1798903989941341</v>
      </c>
      <c r="C59" s="44">
        <f>IF(AND(D$5-C$5 &lt;&gt; 0,D7 &lt;&gt; 0,C7 &lt;&gt; 0),(EXP(LN(D7/C7)/(D$5-C$5))-1)*100,0)</f>
        <v>2.4455756705712206</v>
      </c>
      <c r="D59" s="44">
        <f>IF(AND(E$5-D$5 &lt;&gt; 0,E7 &lt;&gt; 0,D7 &lt;&gt; 0),(EXP(LN(E7/D7)/(E$5-D$5))-1)*100,0)</f>
        <v>0.74866341386266022</v>
      </c>
      <c r="E59" s="44">
        <f>IF(AND(F$5-E$5 &lt;&gt; 0,F7 &lt;&gt; 0,E7 &lt;&gt; 0),(EXP(LN(F7/E7)/(F$5-E$5))-1)*100,0)</f>
        <v>1.3001400270851171</v>
      </c>
      <c r="F59" s="44">
        <f>IF(AND(F$5-D$5 &lt;&gt; 0,F7 &lt;&gt; 0,D7 &lt;&gt; 0),(EXP(LN(F7/D7)/(F$5-D$5))-1)*100,0)</f>
        <v>1.1159798955127087</v>
      </c>
      <c r="H59" s="44">
        <f>(B7/B$51)*100</f>
        <v>8.6075030748283954</v>
      </c>
      <c r="I59" s="44">
        <f>(C7/C$51)*100</f>
        <v>9.2647701174283537</v>
      </c>
      <c r="J59" s="44">
        <f>(D7/D$51)*100</f>
        <v>9.707608733978967</v>
      </c>
      <c r="K59" s="44">
        <f>(E7/E$51)*100</f>
        <v>9.7114665876094275</v>
      </c>
      <c r="L59" s="44">
        <f>(F7/F$51)*100</f>
        <v>10.483636200239314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4.7012073395937382</v>
      </c>
      <c r="C60" s="44">
        <f t="shared" si="32"/>
        <v>1.3289126199211632</v>
      </c>
      <c r="D60" s="44">
        <f t="shared" si="32"/>
        <v>-1.2378396523959889</v>
      </c>
      <c r="E60" s="44">
        <f t="shared" si="32"/>
        <v>0.9995294328206672</v>
      </c>
      <c r="F60" s="44">
        <f>IF(AND(F$5-D$5 &lt;&gt; 0,F8 &lt;&gt; 0,D8 &lt;&gt; 0),(EXP(LN(F8/D8)/(F$5-D$5))-1)*100,0)</f>
        <v>0.24816396810949382</v>
      </c>
      <c r="H60" s="44">
        <f t="shared" ref="H60:L60" si="33">(B8/B$51)*100</f>
        <v>5.5275368807937326</v>
      </c>
      <c r="I60" s="44">
        <f t="shared" si="33"/>
        <v>6.30834766541071</v>
      </c>
      <c r="J60" s="44">
        <f t="shared" si="33"/>
        <v>6.5378267989097276</v>
      </c>
      <c r="K60" s="44">
        <f t="shared" si="33"/>
        <v>5.9205548290420991</v>
      </c>
      <c r="L60" s="44">
        <f t="shared" si="33"/>
        <v>6.2041540897883429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0.26764908392280518</v>
      </c>
      <c r="C61" s="44">
        <f>IF(AND(D$5-C$5 &lt;&gt; 0,D9 &lt;&gt; 0,C9 &lt;&gt; 0),(EXP(LN(D9/C9)/(D$5-C$5))-1)*100,0)</f>
        <v>4.828286146812899</v>
      </c>
      <c r="D61" s="44">
        <f t="shared" si="34"/>
        <v>4.4113328762621862</v>
      </c>
      <c r="E61" s="44">
        <f t="shared" si="34"/>
        <v>1.7541398649390194</v>
      </c>
      <c r="F61" s="44">
        <f>IF(AND(F$5-D$5 &lt;&gt; 0,F9 &lt;&gt; 0,D9 &lt;&gt; 0),(EXP(LN(F9/D9)/(F$5-D$5))-1)*100,0)</f>
        <v>2.6322708608241374</v>
      </c>
      <c r="H61" s="44">
        <f t="shared" ref="H61:L61" si="35">(B9/B$51)*100</f>
        <v>3.0799661940346623</v>
      </c>
      <c r="I61" s="44">
        <f t="shared" si="35"/>
        <v>2.9564224520176428</v>
      </c>
      <c r="J61" s="44">
        <f t="shared" si="35"/>
        <v>3.1697819350692389</v>
      </c>
      <c r="K61" s="44">
        <f t="shared" si="35"/>
        <v>3.7909117585673293</v>
      </c>
      <c r="L61" s="44">
        <f t="shared" si="35"/>
        <v>4.279482110450969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2.7704327173288856</v>
      </c>
      <c r="C63" s="44">
        <f t="shared" si="36"/>
        <v>5.0140293694853177</v>
      </c>
      <c r="D63" s="44">
        <f t="shared" si="36"/>
        <v>1.9320300402557722</v>
      </c>
      <c r="E63" s="44">
        <f t="shared" si="36"/>
        <v>1.2437694302112501</v>
      </c>
      <c r="F63" s="44">
        <f>IF(AND(F$5-D$5 &lt;&gt; 0,F11 &lt;&gt; 0,D11 &lt;&gt; 0),(EXP(LN(F11/D11)/(F$5-D$5))-1)*100,0)</f>
        <v>1.472671717788776</v>
      </c>
      <c r="H63" s="44">
        <f>(B11/B$51)*100</f>
        <v>18.236295696973293</v>
      </c>
      <c r="I63" s="44">
        <f>(C11/C$51)*100</f>
        <v>19.319086124264448</v>
      </c>
      <c r="J63" s="44">
        <f>(D11/D$51)*100</f>
        <v>20.750009976682882</v>
      </c>
      <c r="K63" s="44">
        <f>(E11/E$51)*100</f>
        <v>22.006337428979677</v>
      </c>
      <c r="L63" s="44">
        <f>(F11/F$51)*100</f>
        <v>23.624220825312648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3.4908159282818652</v>
      </c>
      <c r="C64" s="44">
        <f t="shared" si="36"/>
        <v>1.8965617713891936</v>
      </c>
      <c r="D64" s="49">
        <f t="shared" si="36"/>
        <v>1.2245416122306008</v>
      </c>
      <c r="E64" s="49">
        <f t="shared" si="36"/>
        <v>1.071493172401472</v>
      </c>
      <c r="F64" s="44">
        <f>IF(AND(F$5-D$5 &lt;&gt; 0,F12 &lt;&gt; 0,D12 &lt;&gt; 0),(EXP(LN(F12/D12)/(F$5-D$5))-1)*100,0)</f>
        <v>1.1224835900954355</v>
      </c>
      <c r="H64" s="40">
        <f t="shared" ref="H64:L67" si="37">(B12/B$11)*100</f>
        <v>29.160984592300682</v>
      </c>
      <c r="I64" s="40">
        <f t="shared" si="37"/>
        <v>29.987253203836868</v>
      </c>
      <c r="J64" s="40">
        <f t="shared" si="37"/>
        <v>29.097045573673981</v>
      </c>
      <c r="K64" s="40">
        <f t="shared" si="37"/>
        <v>28.10118411666712</v>
      </c>
      <c r="L64" s="40">
        <f t="shared" si="37"/>
        <v>27.626659627719214</v>
      </c>
    </row>
    <row r="65" spans="1:12" x14ac:dyDescent="0.2">
      <c r="A65" t="str">
        <f>A13</f>
        <v>22 Health professionals</v>
      </c>
      <c r="B65" s="49">
        <f t="shared" si="36"/>
        <v>2.7896086548740318</v>
      </c>
      <c r="C65" s="44">
        <f t="shared" si="36"/>
        <v>2.0293673047554917</v>
      </c>
      <c r="D65" s="49">
        <f t="shared" si="36"/>
        <v>2.1145698398086443</v>
      </c>
      <c r="E65" s="49">
        <f t="shared" si="36"/>
        <v>1.3853161784518564</v>
      </c>
      <c r="F65" s="44">
        <f>IF(AND(F$5-D$5 &lt;&gt; 0,F13 &lt;&gt; 0,D13 &lt;&gt; 0),(EXP(LN(F13/D13)/(F$5-D$5))-1)*100,0)</f>
        <v>1.6278202231283734</v>
      </c>
      <c r="H65" s="40">
        <f t="shared" si="37"/>
        <v>19.329906207348067</v>
      </c>
      <c r="I65" s="40">
        <f t="shared" si="37"/>
        <v>19.344337316452702</v>
      </c>
      <c r="J65" s="40">
        <f t="shared" si="37"/>
        <v>18.794541159668618</v>
      </c>
      <c r="K65" s="40">
        <f t="shared" si="37"/>
        <v>18.963431221707523</v>
      </c>
      <c r="L65" s="40">
        <f t="shared" si="37"/>
        <v>19.230229117643763</v>
      </c>
    </row>
    <row r="66" spans="1:12" x14ac:dyDescent="0.2">
      <c r="A66" t="str">
        <f>A14</f>
        <v>23 Teaching and other educational professionals</v>
      </c>
      <c r="B66" s="49">
        <f t="shared" si="36"/>
        <v>-0.8603961355292622</v>
      </c>
      <c r="C66" s="44">
        <f t="shared" si="36"/>
        <v>6.6101927516861725</v>
      </c>
      <c r="D66" s="49">
        <f t="shared" si="36"/>
        <v>2.0345977272834714</v>
      </c>
      <c r="E66" s="49">
        <f t="shared" si="36"/>
        <v>1.3814436627118232</v>
      </c>
      <c r="F66" s="44">
        <f>IF(AND(F$5-D$5 &lt;&gt; 0,F14 &lt;&gt; 0,D14 &lt;&gt; 0),(EXP(LN(F14/D14)/(F$5-D$5))-1)*100,0)</f>
        <v>1.5986957981444228</v>
      </c>
      <c r="H66" s="40">
        <f t="shared" si="37"/>
        <v>23.775183349440979</v>
      </c>
      <c r="I66" s="40">
        <f t="shared" si="37"/>
        <v>20.589217965615429</v>
      </c>
      <c r="J66" s="40">
        <f t="shared" si="37"/>
        <v>20.902164302235256</v>
      </c>
      <c r="K66" s="40">
        <f t="shared" si="37"/>
        <v>21.007538712090842</v>
      </c>
      <c r="L66" s="40">
        <f t="shared" si="37"/>
        <v>21.294959768824963</v>
      </c>
    </row>
    <row r="67" spans="1:12" x14ac:dyDescent="0.2">
      <c r="A67" t="str">
        <f>A15</f>
        <v>24 Business, media and public service professionals</v>
      </c>
      <c r="B67" s="49">
        <f t="shared" si="36"/>
        <v>4.8773939734322536</v>
      </c>
      <c r="C67" s="44">
        <f t="shared" si="36"/>
        <v>8.9488706412093713</v>
      </c>
      <c r="D67" s="49">
        <f t="shared" si="36"/>
        <v>2.3991339601538986</v>
      </c>
      <c r="E67" s="49">
        <f t="shared" si="36"/>
        <v>1.2184697429650226</v>
      </c>
      <c r="F67" s="44">
        <f>IF(AND(F$5-D$5 &lt;&gt; 0,F15 &lt;&gt; 0,D15 &lt;&gt; 0),(EXP(LN(F15/D15)/(F$5-D$5))-1)*100,0)</f>
        <v>1.610504113553346</v>
      </c>
      <c r="H67" s="40">
        <f t="shared" si="37"/>
        <v>27.733925850910264</v>
      </c>
      <c r="I67" s="40">
        <f t="shared" si="37"/>
        <v>30.079191514094987</v>
      </c>
      <c r="J67" s="40">
        <f t="shared" si="37"/>
        <v>31.206248964422141</v>
      </c>
      <c r="K67" s="40">
        <f t="shared" si="37"/>
        <v>31.927845949534522</v>
      </c>
      <c r="L67" s="40">
        <f t="shared" si="37"/>
        <v>31.84815148581206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2.8295727160540851</v>
      </c>
      <c r="C69" s="44">
        <f t="shared" si="39"/>
        <v>2.546550495814337</v>
      </c>
      <c r="D69" s="44">
        <f t="shared" si="39"/>
        <v>-0.48740074902078323</v>
      </c>
      <c r="E69" s="44">
        <f t="shared" si="39"/>
        <v>0.8511181315650207</v>
      </c>
      <c r="F69" s="44">
        <f t="shared" ref="F69:F74" si="40">IF(AND(F$5-D$5 &lt;&gt; 0,F17 &lt;&gt; 0,D17 &lt;&gt; 0),(EXP(LN(F17/D17)/(F$5-D$5))-1)*100,0)</f>
        <v>0.40295658397184742</v>
      </c>
      <c r="H69" s="44">
        <f>(B17/B$51)*100</f>
        <v>10.851804586932037</v>
      </c>
      <c r="I69" s="44">
        <f>(C17/C$51)*100</f>
        <v>11.522621650183588</v>
      </c>
      <c r="J69" s="44">
        <f>(D17/D$51)*100</f>
        <v>12.085281381721275</v>
      </c>
      <c r="K69" s="44">
        <f>(E17/E$51)*100</f>
        <v>11.366407112565303</v>
      </c>
      <c r="L69" s="44">
        <f>(F17/F$51)*100</f>
        <v>11.736998459714203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4.656820685794405</v>
      </c>
      <c r="C70" s="44">
        <f t="shared" si="39"/>
        <v>6.8461449854386291</v>
      </c>
      <c r="D70" s="49">
        <f t="shared" si="39"/>
        <v>-2.3581107092864206</v>
      </c>
      <c r="E70" s="49">
        <f t="shared" si="39"/>
        <v>0.72139333003051753</v>
      </c>
      <c r="F70" s="44">
        <f t="shared" si="40"/>
        <v>-0.3157510011651099</v>
      </c>
      <c r="H70" s="40">
        <f t="shared" ref="H70:L74" si="41">(B18/B$17)*100</f>
        <v>16.634497539685668</v>
      </c>
      <c r="I70" s="40">
        <f t="shared" si="41"/>
        <v>17.848746109598341</v>
      </c>
      <c r="J70" s="40">
        <f t="shared" si="41"/>
        <v>18.597112291088418</v>
      </c>
      <c r="K70" s="40">
        <f t="shared" si="41"/>
        <v>16.91359913752223</v>
      </c>
      <c r="L70" s="40">
        <f t="shared" si="41"/>
        <v>16.69729449944932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2.1187547906335924</v>
      </c>
      <c r="C71" s="44">
        <f t="shared" si="39"/>
        <v>4.5397433560459888</v>
      </c>
      <c r="D71" s="49">
        <f t="shared" si="39"/>
        <v>1.0947602175737536</v>
      </c>
      <c r="E71" s="49">
        <f t="shared" si="39"/>
        <v>1.4843767877137592</v>
      </c>
      <c r="F71" s="44">
        <f t="shared" si="40"/>
        <v>1.3543380414602124</v>
      </c>
      <c r="H71" s="40">
        <f t="shared" si="41"/>
        <v>14.92329377984046</v>
      </c>
      <c r="I71" s="40">
        <f t="shared" si="41"/>
        <v>14.514918637121795</v>
      </c>
      <c r="J71" s="40">
        <f t="shared" si="41"/>
        <v>14.797044481964674</v>
      </c>
      <c r="K71" s="40">
        <f t="shared" si="41"/>
        <v>16.011346698461463</v>
      </c>
      <c r="L71" s="40">
        <f t="shared" si="41"/>
        <v>17.045611132612603</v>
      </c>
    </row>
    <row r="72" spans="1:12" x14ac:dyDescent="0.2">
      <c r="A72" t="str">
        <f t="shared" si="38"/>
        <v>33 Protective service occupations</v>
      </c>
      <c r="B72" s="49">
        <f t="shared" si="39"/>
        <v>0.60893152949452745</v>
      </c>
      <c r="C72" s="44">
        <f t="shared" si="39"/>
        <v>2.1008209718938131</v>
      </c>
      <c r="D72" s="49">
        <f t="shared" si="39"/>
        <v>2.9142391736583395</v>
      </c>
      <c r="E72" s="49">
        <f t="shared" si="39"/>
        <v>1.3007040659087643</v>
      </c>
      <c r="F72" s="44">
        <f t="shared" si="40"/>
        <v>1.8357184764760781</v>
      </c>
      <c r="H72" s="40">
        <f t="shared" si="41"/>
        <v>7.4676438086238281</v>
      </c>
      <c r="I72" s="40">
        <f t="shared" si="41"/>
        <v>6.8431745414048466</v>
      </c>
      <c r="J72" s="40">
        <f t="shared" si="41"/>
        <v>6.8134299530623084</v>
      </c>
      <c r="K72" s="40">
        <f t="shared" si="41"/>
        <v>8.0603292753912541</v>
      </c>
      <c r="L72" s="40">
        <f t="shared" si="41"/>
        <v>8.4269466836641946</v>
      </c>
    </row>
    <row r="73" spans="1:12" x14ac:dyDescent="0.2">
      <c r="A73" t="str">
        <f t="shared" si="38"/>
        <v>34 Culture, media and sports occupations</v>
      </c>
      <c r="B73" s="49">
        <f t="shared" si="39"/>
        <v>2.6764694176873327</v>
      </c>
      <c r="C73" s="44">
        <f t="shared" si="39"/>
        <v>-3.129665716337604</v>
      </c>
      <c r="D73" s="49">
        <f t="shared" si="39"/>
        <v>-0.82091254806048175</v>
      </c>
      <c r="E73" s="49">
        <f t="shared" si="39"/>
        <v>1.2782904113541438</v>
      </c>
      <c r="F73" s="44">
        <f t="shared" si="40"/>
        <v>0.57366515869363699</v>
      </c>
      <c r="H73" s="40">
        <f t="shared" si="41"/>
        <v>11.577952285964024</v>
      </c>
      <c r="I73" s="40">
        <f t="shared" si="41"/>
        <v>11.509152322339267</v>
      </c>
      <c r="J73" s="40">
        <f t="shared" si="41"/>
        <v>10.87209103959183</v>
      </c>
      <c r="K73" s="40">
        <f t="shared" si="41"/>
        <v>10.691121622261075</v>
      </c>
      <c r="L73" s="40">
        <f t="shared" si="41"/>
        <v>11.152692094833002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2.7709201471409761</v>
      </c>
      <c r="C74" s="44">
        <f t="shared" si="39"/>
        <v>1.7898190143066151</v>
      </c>
      <c r="D74" s="49">
        <f t="shared" si="39"/>
        <v>-0.73136038840004858</v>
      </c>
      <c r="E74" s="49">
        <f t="shared" si="39"/>
        <v>0.50218505272576763</v>
      </c>
      <c r="F74" s="44">
        <f t="shared" si="40"/>
        <v>8.9309416554272936E-2</v>
      </c>
      <c r="H74" s="40">
        <f t="shared" si="41"/>
        <v>49.396612585886032</v>
      </c>
      <c r="I74" s="40">
        <f t="shared" si="41"/>
        <v>49.284008389535735</v>
      </c>
      <c r="J74" s="40">
        <f t="shared" si="41"/>
        <v>48.920322234292769</v>
      </c>
      <c r="K74" s="40">
        <f t="shared" si="41"/>
        <v>48.323603266363982</v>
      </c>
      <c r="L74" s="40">
        <f t="shared" si="41"/>
        <v>46.677455589440889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0.19311831563761928</v>
      </c>
      <c r="C76" s="44">
        <f t="shared" si="42"/>
        <v>3.0268710510745755</v>
      </c>
      <c r="D76" s="44">
        <f t="shared" si="42"/>
        <v>-0.67874896668203011</v>
      </c>
      <c r="E76" s="44">
        <f t="shared" si="42"/>
        <v>-0.56503599958178663</v>
      </c>
      <c r="F76" s="44">
        <f>IF(AND(F$5-D$5 &lt;&gt; 0,F24 &lt;&gt; 0,D24 &lt;&gt; 0),(EXP(LN(F24/D24)/(F$5-D$5))-1)*100,0)</f>
        <v>-0.60295478015410797</v>
      </c>
      <c r="H76" s="44">
        <f>(B24/B$51)*100</f>
        <v>13.19859742551553</v>
      </c>
      <c r="I76" s="44">
        <f>(C24/C$51)*100</f>
        <v>12.631547760764288</v>
      </c>
      <c r="J76" s="44">
        <f>(D24/D$51)*100</f>
        <v>13.31041166628783</v>
      </c>
      <c r="K76" s="44">
        <f>(E24/E$51)*100</f>
        <v>12.398766577175046</v>
      </c>
      <c r="L76" s="44">
        <f>(F24/F$51)*100</f>
        <v>11.114664475650086</v>
      </c>
    </row>
    <row r="77" spans="1:12" x14ac:dyDescent="0.2">
      <c r="A77" t="str">
        <f>A25</f>
        <v>41 Administrative occupations</v>
      </c>
      <c r="B77" s="49">
        <f t="shared" si="42"/>
        <v>0.54757675403309669</v>
      </c>
      <c r="C77" s="44">
        <f t="shared" si="42"/>
        <v>4.3519778631583739</v>
      </c>
      <c r="D77" s="49">
        <f t="shared" si="42"/>
        <v>-1.0949353265955031</v>
      </c>
      <c r="E77" s="49">
        <f t="shared" si="42"/>
        <v>-0.13164114495515244</v>
      </c>
      <c r="F77" s="44">
        <f>IF(AND(F$5-D$5 &lt;&gt; 0,F25 &lt;&gt; 0,D25 &lt;&gt; 0),(EXP(LN(F25/D25)/(F$5-D$5))-1)*100,0)</f>
        <v>-0.45377717234005299</v>
      </c>
      <c r="H77" s="40">
        <f t="shared" ref="H77:L78" si="43">(B25/B$24)*100</f>
        <v>82.090785606605706</v>
      </c>
      <c r="I77" s="40">
        <f t="shared" si="43"/>
        <v>83.258632170519306</v>
      </c>
      <c r="J77" s="40">
        <f t="shared" si="43"/>
        <v>84.329484653258902</v>
      </c>
      <c r="K77" s="40">
        <f t="shared" si="43"/>
        <v>82.577398450149857</v>
      </c>
      <c r="L77" s="40">
        <f t="shared" si="43"/>
        <v>86.248017181787546</v>
      </c>
    </row>
    <row r="78" spans="1:12" x14ac:dyDescent="0.2">
      <c r="A78" t="str">
        <f>A26</f>
        <v>42 Secretarial and related occupations</v>
      </c>
      <c r="B78" s="49">
        <f t="shared" si="42"/>
        <v>-1.4817941508545984</v>
      </c>
      <c r="C78" s="44">
        <f t="shared" si="42"/>
        <v>-3.5631866895871944</v>
      </c>
      <c r="D78" s="49">
        <f t="shared" si="42"/>
        <v>1.4490831202586874</v>
      </c>
      <c r="E78" s="49">
        <f t="shared" si="42"/>
        <v>-2.889910922509642</v>
      </c>
      <c r="F78" s="44">
        <f>IF(AND(F$5-D$5 &lt;&gt; 0,F26 &lt;&gt; 0,D26 &lt;&gt; 0),(EXP(LN(F26/D26)/(F$5-D$5))-1)*100,0)</f>
        <v>-1.4646015491474151</v>
      </c>
      <c r="H78" s="40">
        <f t="shared" si="43"/>
        <v>17.909214393394286</v>
      </c>
      <c r="I78" s="40">
        <f t="shared" si="43"/>
        <v>16.741367829480687</v>
      </c>
      <c r="J78" s="40">
        <f t="shared" si="43"/>
        <v>15.670515346741096</v>
      </c>
      <c r="K78" s="40">
        <f t="shared" si="43"/>
        <v>17.422601549850139</v>
      </c>
      <c r="L78" s="40">
        <f t="shared" si="43"/>
        <v>13.751982818212452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0.91705856931338925</v>
      </c>
      <c r="C80" s="44">
        <f t="shared" si="44"/>
        <v>-12.008709840846777</v>
      </c>
      <c r="D80" s="44">
        <f t="shared" si="44"/>
        <v>-5.3634195534957296E-2</v>
      </c>
      <c r="E80" s="44">
        <f t="shared" si="44"/>
        <v>-0.43687459287586883</v>
      </c>
      <c r="F80" s="44">
        <f>IF(AND(F$5-D$5 &lt;&gt; 0,F28 &lt;&gt; 0,D28 &lt;&gt; 0),(EXP(LN(F28/D28)/(F$5-D$5))-1)*100,0)</f>
        <v>-0.30929135266957175</v>
      </c>
      <c r="H80" s="44">
        <f>(B28/B$51)*100</f>
        <v>9.8039550807501037</v>
      </c>
      <c r="I80" s="44">
        <f>(C28/C$51)*100</f>
        <v>9.6568805570348921</v>
      </c>
      <c r="J80" s="44">
        <f>(D28/D$51)*100</f>
        <v>8.6908239797277904</v>
      </c>
      <c r="K80" s="44">
        <f>(E28/E$51)*100</f>
        <v>8.3535693045955188</v>
      </c>
      <c r="L80" s="44">
        <f>(F28/F$51)*100</f>
        <v>7.5854955248444753</v>
      </c>
    </row>
    <row r="81" spans="1:12" x14ac:dyDescent="0.2">
      <c r="A81" t="str">
        <f>A29</f>
        <v>51 Skilled agricultural and related trades</v>
      </c>
      <c r="B81" s="49">
        <f t="shared" si="44"/>
        <v>1.4366658360040141</v>
      </c>
      <c r="C81" s="44">
        <f t="shared" si="44"/>
        <v>-4.762048068271751</v>
      </c>
      <c r="D81" s="49">
        <f t="shared" si="44"/>
        <v>0.32649627448355645</v>
      </c>
      <c r="E81" s="49">
        <f t="shared" si="44"/>
        <v>0.83590107956290627</v>
      </c>
      <c r="F81" s="44">
        <f>IF(AND(F$5-D$5 &lt;&gt; 0,F29 &lt;&gt; 0,D29 &lt;&gt; 0),(EXP(LN(F29/D29)/(F$5-D$5))-1)*100,0)</f>
        <v>0.66581273695967003</v>
      </c>
      <c r="H81" s="40">
        <f t="shared" ref="H81:L84" si="45">(B29/B$28)*100</f>
        <v>11.175674178922305</v>
      </c>
      <c r="I81" s="40">
        <f t="shared" si="45"/>
        <v>11.40762562667639</v>
      </c>
      <c r="J81" s="40">
        <f t="shared" si="45"/>
        <v>12.347118665080075</v>
      </c>
      <c r="K81" s="40">
        <f t="shared" si="45"/>
        <v>12.583713269941896</v>
      </c>
      <c r="L81" s="40">
        <f t="shared" si="45"/>
        <v>14.288131469395719</v>
      </c>
    </row>
    <row r="82" spans="1:12" x14ac:dyDescent="0.2">
      <c r="A82" t="str">
        <f>A30</f>
        <v>52 Skilled metal, electrical and electronic trades</v>
      </c>
      <c r="B82" s="49">
        <f t="shared" si="44"/>
        <v>2.3489576191152661</v>
      </c>
      <c r="C82" s="44">
        <f t="shared" si="44"/>
        <v>-15.951418065452138</v>
      </c>
      <c r="D82" s="49">
        <f t="shared" si="44"/>
        <v>-0.62187360733034769</v>
      </c>
      <c r="E82" s="49">
        <f t="shared" si="44"/>
        <v>-0.88300154313102341</v>
      </c>
      <c r="F82" s="44">
        <f>IF(AND(F$5-D$5 &lt;&gt; 0,F30 &lt;&gt; 0,D30 &lt;&gt; 0),(EXP(LN(F30/D30)/(F$5-D$5))-1)*100,0)</f>
        <v>-0.79603522536131344</v>
      </c>
      <c r="H82" s="40">
        <f t="shared" si="45"/>
        <v>37.62728808567325</v>
      </c>
      <c r="I82" s="40">
        <f t="shared" si="45"/>
        <v>39.808726048600427</v>
      </c>
      <c r="J82" s="40">
        <f t="shared" si="45"/>
        <v>38.024979142298804</v>
      </c>
      <c r="K82" s="40">
        <f t="shared" si="45"/>
        <v>36.956256410299318</v>
      </c>
      <c r="L82" s="40">
        <f t="shared" si="45"/>
        <v>35.333298214355018</v>
      </c>
    </row>
    <row r="83" spans="1:12" x14ac:dyDescent="0.2">
      <c r="A83" t="str">
        <f>A31</f>
        <v>53 Skilled construction and building trades</v>
      </c>
      <c r="B83" s="49">
        <f t="shared" si="44"/>
        <v>1.8302374035433555</v>
      </c>
      <c r="C83" s="44">
        <f t="shared" si="44"/>
        <v>-15.004193967782642</v>
      </c>
      <c r="D83" s="49">
        <f t="shared" si="44"/>
        <v>0.50940901829714669</v>
      </c>
      <c r="E83" s="49">
        <f t="shared" si="44"/>
        <v>-0.82356622126835699</v>
      </c>
      <c r="F83" s="44">
        <f>IF(AND(F$5-D$5 &lt;&gt; 0,F31 &lt;&gt; 0,D31 &lt;&gt; 0),(EXP(LN(F31/D31)/(F$5-D$5))-1)*100,0)</f>
        <v>-0.38121705136987538</v>
      </c>
      <c r="H83" s="40">
        <f t="shared" si="45"/>
        <v>29.91155276233664</v>
      </c>
      <c r="I83" s="40">
        <f t="shared" si="45"/>
        <v>31.008992009511861</v>
      </c>
      <c r="J83" s="40">
        <f t="shared" si="45"/>
        <v>29.953354080021725</v>
      </c>
      <c r="K83" s="40">
        <f t="shared" si="45"/>
        <v>30.806617869899199</v>
      </c>
      <c r="L83" s="40">
        <f t="shared" si="45"/>
        <v>29.630821139364173</v>
      </c>
    </row>
    <row r="84" spans="1:12" x14ac:dyDescent="0.2">
      <c r="A84" t="str">
        <f>A32</f>
        <v>54 Textiles, printing and other skilled trades</v>
      </c>
      <c r="B84" s="49">
        <f t="shared" si="44"/>
        <v>-3.5296177737443868</v>
      </c>
      <c r="C84" s="44">
        <f t="shared" si="44"/>
        <v>-2.6035248712840908</v>
      </c>
      <c r="D84" s="49">
        <f t="shared" si="44"/>
        <v>-7.5117189476792134E-2</v>
      </c>
      <c r="E84" s="49">
        <f t="shared" si="44"/>
        <v>0.10409028373632445</v>
      </c>
      <c r="F84" s="44">
        <f>IF(AND(F$5-D$5 &lt;&gt; 0,F32 &lt;&gt; 0,D32 &lt;&gt; 0),(EXP(LN(F32/D32)/(F$5-D$5))-1)*100,0)</f>
        <v>4.4318777254304109E-2</v>
      </c>
      <c r="H84" s="40">
        <f t="shared" si="45"/>
        <v>21.285484973067799</v>
      </c>
      <c r="I84" s="40">
        <f t="shared" si="45"/>
        <v>17.774656315211327</v>
      </c>
      <c r="J84" s="40">
        <f t="shared" si="45"/>
        <v>19.674548112599389</v>
      </c>
      <c r="K84" s="40">
        <f t="shared" si="45"/>
        <v>19.653412449859591</v>
      </c>
      <c r="L84" s="40">
        <f t="shared" si="45"/>
        <v>20.74774917688509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-0.74751086589113225</v>
      </c>
      <c r="C86" s="44">
        <f t="shared" si="46"/>
        <v>-3.3152498085260773</v>
      </c>
      <c r="D86" s="44">
        <f t="shared" si="46"/>
        <v>1.9920547652604315</v>
      </c>
      <c r="E86" s="44">
        <f t="shared" si="46"/>
        <v>1.1745306195003247</v>
      </c>
      <c r="F86" s="44">
        <f>IF(AND(F$5-D$5 &lt;&gt; 0,F34 &lt;&gt; 0,D34 &lt;&gt; 0),(EXP(LN(F34/D34)/(F$5-D$5))-1)*100,0)</f>
        <v>1.4463079598770134</v>
      </c>
      <c r="H86" s="44">
        <f>(B34/B$51)*100</f>
        <v>9.5220399434306398</v>
      </c>
      <c r="I86" s="44">
        <f>(C34/C$51)*100</f>
        <v>8.7755195895055618</v>
      </c>
      <c r="J86" s="44">
        <f>(D34/D$51)*100</f>
        <v>8.6779117283712957</v>
      </c>
      <c r="K86" s="44">
        <f>(E34/E$51)*100</f>
        <v>9.2304532060279936</v>
      </c>
      <c r="L86" s="44">
        <f>(F34/F$51)*100</f>
        <v>9.8415085018940065</v>
      </c>
    </row>
    <row r="87" spans="1:12" x14ac:dyDescent="0.2">
      <c r="A87" t="str">
        <f>A35</f>
        <v>61 Caring personal service occupations</v>
      </c>
      <c r="B87" s="49">
        <f t="shared" si="46"/>
        <v>-0.71922089087252949</v>
      </c>
      <c r="C87" s="44">
        <f t="shared" si="46"/>
        <v>-0.4493298930712708</v>
      </c>
      <c r="D87" s="49">
        <f t="shared" si="46"/>
        <v>2.5655052049518678</v>
      </c>
      <c r="E87" s="49">
        <f t="shared" si="46"/>
        <v>1.4194720171474717</v>
      </c>
      <c r="F87" s="44">
        <f>IF(AND(F$5-D$5 &lt;&gt; 0,F35 &lt;&gt; 0,D35 &lt;&gt; 0),(EXP(LN(F35/D35)/(F$5-D$5))-1)*100,0)</f>
        <v>1.800053145557956</v>
      </c>
      <c r="H87" s="40">
        <f t="shared" ref="H87:L89" si="47">(B35/B$34)*100</f>
        <v>74.256008355655652</v>
      </c>
      <c r="I87" s="40">
        <f t="shared" si="47"/>
        <v>74.340705433003734</v>
      </c>
      <c r="J87" s="40">
        <f t="shared" si="47"/>
        <v>76.544305357577912</v>
      </c>
      <c r="K87" s="40">
        <f t="shared" si="47"/>
        <v>78.720491577956849</v>
      </c>
      <c r="L87" s="40">
        <f t="shared" si="47"/>
        <v>80.647195259503732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-0.68796704227359617</v>
      </c>
      <c r="C88" s="44">
        <f t="shared" si="46"/>
        <v>-12.943760292562278</v>
      </c>
      <c r="D88" s="49">
        <f t="shared" si="46"/>
        <v>0.25326156019951362</v>
      </c>
      <c r="E88" s="49">
        <f t="shared" si="46"/>
        <v>0.17987024779961835</v>
      </c>
      <c r="F88" s="44">
        <f>IF(AND(F$5-D$5 &lt;&gt; 0,F36 &lt;&gt; 0,D36 &lt;&gt; 0),(EXP(LN(F36/D36)/(F$5-D$5))-1)*100,0)</f>
        <v>0.20432804701446816</v>
      </c>
      <c r="H88" s="40">
        <f t="shared" si="47"/>
        <v>24.753341754573249</v>
      </c>
      <c r="I88" s="40">
        <f t="shared" si="47"/>
        <v>24.812795598228185</v>
      </c>
      <c r="J88" s="40">
        <f t="shared" si="47"/>
        <v>22.34177238016483</v>
      </c>
      <c r="K88" s="40">
        <f t="shared" si="47"/>
        <v>20.501161596351881</v>
      </c>
      <c r="L88" s="40">
        <f t="shared" si="47"/>
        <v>18.572532846107389</v>
      </c>
    </row>
    <row r="89" spans="1:12" x14ac:dyDescent="0.2">
      <c r="A89" t="str">
        <f>A37</f>
        <v>63 Community and civil enforcement occupations</v>
      </c>
      <c r="B89" s="49">
        <f t="shared" si="46"/>
        <v>-4.5737260318489685</v>
      </c>
      <c r="C89" s="44">
        <f t="shared" si="46"/>
        <v>27.229092571491332</v>
      </c>
      <c r="D89" s="49">
        <f t="shared" si="46"/>
        <v>-5.0642039631731528</v>
      </c>
      <c r="E89" s="49">
        <f t="shared" si="46"/>
        <v>1.1995260948461928</v>
      </c>
      <c r="F89" s="44">
        <f>IF(AND(F$5-D$5 &lt;&gt; 0,F37 &lt;&gt; 0,D37 &lt;&gt; 0),(EXP(LN(F37/D37)/(F$5-D$5))-1)*100,0)</f>
        <v>-0.93300616921413448</v>
      </c>
      <c r="H89" s="40">
        <f t="shared" si="47"/>
        <v>0.99064988977110124</v>
      </c>
      <c r="I89" s="40">
        <f t="shared" si="47"/>
        <v>0.84649896876806896</v>
      </c>
      <c r="J89" s="40">
        <f t="shared" si="47"/>
        <v>1.1139222622572589</v>
      </c>
      <c r="K89" s="40">
        <f t="shared" si="47"/>
        <v>0.77834682569126212</v>
      </c>
      <c r="L89" s="40">
        <f t="shared" si="47"/>
        <v>0.78027189438888167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1.0750602507025198</v>
      </c>
      <c r="C91" s="44">
        <f t="shared" si="48"/>
        <v>-4.1058007634361733</v>
      </c>
      <c r="D91" s="44">
        <f t="shared" si="48"/>
        <v>0.50399749204466104</v>
      </c>
      <c r="E91" s="44">
        <f t="shared" si="48"/>
        <v>0.18800971592651816</v>
      </c>
      <c r="F91" s="44">
        <f t="shared" ref="F91:F93" si="49">IF(AND(F$5-D$5 &lt;&gt; 0,F39 &lt;&gt; 0,D39 &lt;&gt; 0),(EXP(LN(F39/D39)/(F$5-D$5))-1)*100,0)</f>
        <v>0.29322843391741404</v>
      </c>
      <c r="H91" s="44">
        <f>(B39/B$51)*100</f>
        <v>10.377010772186793</v>
      </c>
      <c r="I91" s="44">
        <f>(C39/C$51)*100</f>
        <v>10.285502535338514</v>
      </c>
      <c r="J91" s="44">
        <f>(D39/D$51)*100</f>
        <v>10.087934673086398</v>
      </c>
      <c r="K91" s="44">
        <f>(E39/E$51)*100</f>
        <v>9.9699970790543233</v>
      </c>
      <c r="L91" s="44">
        <f>(F39/F$51)*100</f>
        <v>9.6378283641992404</v>
      </c>
    </row>
    <row r="92" spans="1:12" s="30" customFormat="1" x14ac:dyDescent="0.2">
      <c r="A92" t="str">
        <f>A40</f>
        <v>71 Sales occupations</v>
      </c>
      <c r="B92" s="49">
        <f t="shared" si="48"/>
        <v>0.82760466989606485</v>
      </c>
      <c r="C92" s="44">
        <f t="shared" si="48"/>
        <v>-5.1083604748969886</v>
      </c>
      <c r="D92" s="49">
        <f t="shared" si="48"/>
        <v>-1.1633738557434881</v>
      </c>
      <c r="E92" s="49">
        <f t="shared" si="48"/>
        <v>-0.42692634408050267</v>
      </c>
      <c r="F92" s="44">
        <f t="shared" si="49"/>
        <v>-0.6730165473713301</v>
      </c>
      <c r="G92"/>
      <c r="H92" s="40">
        <f>(B40/B$34)*100</f>
        <v>86.265324444201084</v>
      </c>
      <c r="I92" s="40">
        <f t="shared" ref="H92:L93" si="50">(C40/C$34)*100</f>
        <v>91.873112773095457</v>
      </c>
      <c r="J92" s="40">
        <f t="shared" si="50"/>
        <v>90.169238499852909</v>
      </c>
      <c r="K92" s="40">
        <f t="shared" si="50"/>
        <v>77.057737879623005</v>
      </c>
      <c r="L92" s="40">
        <f t="shared" si="50"/>
        <v>65.693652083123382</v>
      </c>
    </row>
    <row r="93" spans="1:12" s="30" customFormat="1" x14ac:dyDescent="0.2">
      <c r="A93" t="str">
        <f>A41</f>
        <v>72 Customer service occupations</v>
      </c>
      <c r="B93" s="49">
        <f t="shared" si="48"/>
        <v>1.9987052628112734</v>
      </c>
      <c r="C93" s="44">
        <f t="shared" si="48"/>
        <v>-0.46999317314125877</v>
      </c>
      <c r="D93" s="49">
        <f t="shared" si="48"/>
        <v>5.5484021238666248</v>
      </c>
      <c r="E93" s="49">
        <f t="shared" si="48"/>
        <v>1.5860962884075569</v>
      </c>
      <c r="F93" s="44">
        <f t="shared" si="49"/>
        <v>2.8900556599257055</v>
      </c>
      <c r="G93"/>
      <c r="H93" s="40">
        <f t="shared" si="50"/>
        <v>22.713537583635787</v>
      </c>
      <c r="I93" s="40">
        <f t="shared" si="50"/>
        <v>25.333651230242932</v>
      </c>
      <c r="J93" s="40">
        <f t="shared" si="50"/>
        <v>26.079174584428827</v>
      </c>
      <c r="K93" s="40">
        <f t="shared" si="50"/>
        <v>30.954261710422731</v>
      </c>
      <c r="L93" s="40">
        <f t="shared" si="50"/>
        <v>32.236745094752663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1.9618690940661931</v>
      </c>
      <c r="C95" s="44">
        <f t="shared" si="51"/>
        <v>-11.678085970562012</v>
      </c>
      <c r="D95" s="44">
        <f t="shared" si="51"/>
        <v>2.0006604617926582</v>
      </c>
      <c r="E95" s="44">
        <f t="shared" si="51"/>
        <v>-9.7311634657781809E-2</v>
      </c>
      <c r="F95" s="44">
        <f>IF(AND(F$5-D$5 &lt;&gt; 0,F43 &lt;&gt; 0,D43 &lt;&gt; 0),(EXP(LN(F43/D43)/(F$5-D$5))-1)*100,0)</f>
        <v>0.59717341762355325</v>
      </c>
      <c r="H95" s="44">
        <f>(B43/B$51)*100</f>
        <v>6.9002482296820027</v>
      </c>
      <c r="I95" s="44">
        <f>(C43/C$51)*100</f>
        <v>7.082605934949683</v>
      </c>
      <c r="J95" s="44">
        <f>(D43/D$51)*100</f>
        <v>6.3980253987357765</v>
      </c>
      <c r="K95" s="44">
        <f>(E43/E$51)*100</f>
        <v>6.8082731169631661</v>
      </c>
      <c r="L95" s="44">
        <f>(F43/F$51)*100</f>
        <v>6.3963966293737196</v>
      </c>
    </row>
    <row r="96" spans="1:12" x14ac:dyDescent="0.2">
      <c r="A96" t="str">
        <f>A44</f>
        <v>81 Process, plant and machine operatives</v>
      </c>
      <c r="B96" s="49">
        <f t="shared" si="51"/>
        <v>-1.7694574068438662E-2</v>
      </c>
      <c r="C96" s="44">
        <f t="shared" si="51"/>
        <v>-14.909842234772553</v>
      </c>
      <c r="D96" s="49">
        <f t="shared" si="51"/>
        <v>3.496790327164967</v>
      </c>
      <c r="E96" s="49">
        <f t="shared" si="51"/>
        <v>-0.57847304415954426</v>
      </c>
      <c r="F96" s="44">
        <f>IF(AND(F$5-D$5 &lt;&gt; 0,F44 &lt;&gt; 0,D44 &lt;&gt; 0),(EXP(LN(F44/D44)/(F$5-D$5))-1)*100,0)</f>
        <v>0.76179907960660653</v>
      </c>
      <c r="H96" s="40">
        <f>(B44/B$43)*100</f>
        <v>36.644182438817609</v>
      </c>
      <c r="I96" s="40">
        <f t="shared" ref="H96:L97" si="52">(C44/C$43)*100</f>
        <v>33.880239447055366</v>
      </c>
      <c r="J96" s="40">
        <f t="shared" si="52"/>
        <v>32.640539455618587</v>
      </c>
      <c r="K96" s="40">
        <f t="shared" si="52"/>
        <v>35.105633633377906</v>
      </c>
      <c r="L96" s="40">
        <f t="shared" si="52"/>
        <v>33.45101912666302</v>
      </c>
    </row>
    <row r="97" spans="1:12" x14ac:dyDescent="0.2">
      <c r="A97" t="str">
        <f>A45</f>
        <v>82 Transport and mobile machine drivers and operatives</v>
      </c>
      <c r="B97" s="49">
        <f t="shared" si="51"/>
        <v>3.0561659624100512</v>
      </c>
      <c r="C97" s="44">
        <f t="shared" si="51"/>
        <v>-10.022110886104475</v>
      </c>
      <c r="D97" s="49">
        <f t="shared" si="51"/>
        <v>1.2429201533368017</v>
      </c>
      <c r="E97" s="49">
        <f t="shared" si="51"/>
        <v>0.15453442751971469</v>
      </c>
      <c r="F97" s="44">
        <f>IF(AND(F$5-D$5 &lt;&gt; 0,F45 &lt;&gt; 0,D45 &lt;&gt; 0),(EXP(LN(F45/D45)/(F$5-D$5))-1)*100,0)</f>
        <v>0.51602337340870275</v>
      </c>
      <c r="H97" s="40">
        <f t="shared" si="52"/>
        <v>63.355817561182391</v>
      </c>
      <c r="I97" s="40">
        <f t="shared" si="52"/>
        <v>66.119760552944626</v>
      </c>
      <c r="J97" s="40">
        <f t="shared" si="52"/>
        <v>67.35946054438142</v>
      </c>
      <c r="K97" s="40">
        <f t="shared" si="52"/>
        <v>64.894366366622094</v>
      </c>
      <c r="L97" s="40">
        <f t="shared" si="52"/>
        <v>66.548980873336973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-0.87889641493258397</v>
      </c>
      <c r="C99" s="44">
        <f t="shared" si="53"/>
        <v>-12.20396751291214</v>
      </c>
      <c r="D99" s="44">
        <f t="shared" si="53"/>
        <v>0.47049978889648347</v>
      </c>
      <c r="E99" s="44">
        <f t="shared" si="53"/>
        <v>-5.6707494093133359E-2</v>
      </c>
      <c r="F99" s="44">
        <f>IF(AND(F$5-D$5 &lt;&gt; 0,F47 &lt;&gt; 0,D47 &lt;&gt; 0),(EXP(LN(F47/D47)/(F$5-D$5))-1)*100,0)</f>
        <v>0.11872016349436798</v>
      </c>
      <c r="H99" s="44">
        <f>(B47/B$51)*100</f>
        <v>12.502545189701209</v>
      </c>
      <c r="I99" s="44">
        <f>(C47/C$51)*100</f>
        <v>11.461465730530659</v>
      </c>
      <c r="J99" s="44">
        <f>(D47/D$51)*100</f>
        <v>10.291992461407784</v>
      </c>
      <c r="K99" s="44">
        <f>(E47/E$51)*100</f>
        <v>10.154729587029539</v>
      </c>
      <c r="L99" s="44">
        <f>(F47/F$51)*100</f>
        <v>9.5792510187723092</v>
      </c>
    </row>
    <row r="100" spans="1:12" x14ac:dyDescent="0.2">
      <c r="A100" t="str">
        <f>A48</f>
        <v>91 Elementary trades and related occupations</v>
      </c>
      <c r="B100" s="49">
        <f t="shared" si="53"/>
        <v>-1.793917712661719</v>
      </c>
      <c r="C100" s="44">
        <f t="shared" si="53"/>
        <v>-16.25422006540035</v>
      </c>
      <c r="D100" s="49">
        <f t="shared" si="53"/>
        <v>-3.4028346724769509</v>
      </c>
      <c r="E100" s="49">
        <f t="shared" si="53"/>
        <v>-0.5887650692458668</v>
      </c>
      <c r="F100" s="44">
        <f>IF(AND(F$5-D$5 &lt;&gt; 0,F48 &lt;&gt; 0,D48 &lt;&gt; 0),(EXP(LN(F48/D48)/(F$5-D$5))-1)*100,0)</f>
        <v>-1.5357811330256044</v>
      </c>
      <c r="H100" s="40">
        <f t="shared" ref="H100:L101" si="54">(B48/B$47)*100</f>
        <v>14.708162715348507</v>
      </c>
      <c r="I100" s="40">
        <f t="shared" si="54"/>
        <v>14.172532308294489</v>
      </c>
      <c r="J100" s="40">
        <f t="shared" si="54"/>
        <v>13.51871762520692</v>
      </c>
      <c r="K100" s="40">
        <f t="shared" si="54"/>
        <v>11.106177086568652</v>
      </c>
      <c r="L100" s="40">
        <f t="shared" si="54"/>
        <v>10.528894062239983</v>
      </c>
    </row>
    <row r="101" spans="1:12" x14ac:dyDescent="0.2">
      <c r="A101" t="str">
        <f>A49</f>
        <v>92 Elementary administration and service occupations</v>
      </c>
      <c r="B101" s="49">
        <f t="shared" si="53"/>
        <v>-0.72364210501958404</v>
      </c>
      <c r="C101" s="44">
        <f t="shared" si="53"/>
        <v>-11.535156738218411</v>
      </c>
      <c r="D101" s="49">
        <f t="shared" si="53"/>
        <v>1.0249060428747958</v>
      </c>
      <c r="E101" s="49">
        <f t="shared" si="53"/>
        <v>8.007520767394638E-3</v>
      </c>
      <c r="F101" s="44">
        <f>IF(AND(F$5-D$5 &lt;&gt; 0,F49 &lt;&gt; 0,D49 &lt;&gt; 0),(EXP(LN(F49/D49)/(F$5-D$5))-1)*100,0)</f>
        <v>0.34583125251372859</v>
      </c>
      <c r="H101" s="40">
        <f t="shared" si="54"/>
        <v>85.291837284651493</v>
      </c>
      <c r="I101" s="40">
        <f t="shared" si="54"/>
        <v>85.827467691705522</v>
      </c>
      <c r="J101" s="40">
        <f t="shared" si="54"/>
        <v>86.481282374793096</v>
      </c>
      <c r="K101" s="40">
        <f t="shared" si="54"/>
        <v>88.89382291343135</v>
      </c>
      <c r="L101" s="40">
        <f t="shared" si="54"/>
        <v>89.471105937760015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1.2991256653085648</v>
      </c>
      <c r="C103" s="206">
        <f t="shared" ref="C103" si="56">IF(AND(D$5-C$5 &lt;&gt; 0,D51 &lt;&gt; 0,C51 &lt;&gt; 0),(EXP(LN(D51/C51)/(D$5-C$5))-1)*100,0)</f>
        <v>-2.2277541107262211</v>
      </c>
      <c r="D103" s="50">
        <f>IF(AND(E$5-D$5 &lt;&gt; 0,E51 &lt;&gt; 0,D51 &lt;&gt; 0),(EXP(LN(E51/D51)/(E$5-D$5))-1)*100,0)</f>
        <v>0.74065771528060154</v>
      </c>
      <c r="E103" s="50">
        <f>IF(AND(F$5-E$5 &lt;&gt; 0,F51 &lt;&gt; 0,E51 &lt;&gt; 0),(EXP(LN(F51/E51)/(F$5-E$5))-1)*100,0)</f>
        <v>0.52806739742288222</v>
      </c>
      <c r="F103" s="206">
        <f>IF(AND(F$5-D$5 &lt;&gt; 0,F51 &lt;&gt; 0,D51 &lt;&gt; 0),(EXP(LN(F51/D51)/(F$5-D$5))-1)*100,0)</f>
        <v>0.5988809428255637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8.4185300561006589</v>
      </c>
      <c r="C9" s="330">
        <v>21.019473109942545</v>
      </c>
      <c r="D9" s="330">
        <f>SUM(B9:C9)</f>
        <v>29.438003166043202</v>
      </c>
      <c r="E9" s="331"/>
      <c r="F9" s="330">
        <v>11.676528551136162</v>
      </c>
      <c r="G9" s="330">
        <v>24.170114274213933</v>
      </c>
      <c r="H9" s="330">
        <f>SUM(F9:G9)</f>
        <v>35.846642825350095</v>
      </c>
      <c r="I9" s="331"/>
      <c r="J9" s="330">
        <v>14.325021149971068</v>
      </c>
      <c r="K9" s="330">
        <v>22.879429680262675</v>
      </c>
      <c r="L9" s="330">
        <f>SUM(J9:K9)</f>
        <v>37.204450830233739</v>
      </c>
      <c r="M9" s="236"/>
      <c r="N9" s="328">
        <f>IF(B9&gt;0,(EXP(LN(F9/B9)/($F$6-$B$6))-1)*100,0)</f>
        <v>6.7617037332575292</v>
      </c>
      <c r="O9" s="328">
        <f>IF(F9&gt;0,(EXP(LN(J9/F9)/($J$6-$F$6))-1)*100,0)</f>
        <v>1.3721758818010077</v>
      </c>
      <c r="P9" s="328"/>
      <c r="Q9" s="328">
        <f>IF(C9&gt;0,(EXP(LN(G9/C9)/($F$6-$B$6))-1)*100,0)</f>
        <v>2.8327323809893334</v>
      </c>
      <c r="R9" s="328">
        <f>IF(G9&gt;0,(EXP(LN(K9/G9)/($J$6-$F$6))-1)*100,0)</f>
        <v>-0.3651894421430768</v>
      </c>
      <c r="S9" s="327"/>
      <c r="T9" s="328">
        <f>IF(D9&gt;0,(EXP(LN(H9/D9)/($F$6-$B$6))-1)*100,0)</f>
        <v>4.0178871987876619</v>
      </c>
      <c r="U9" s="328">
        <f>IF(H9&gt;0,(EXP(LN(L9/H9)/($J$6-$F$6))-1)*100,0)</f>
        <v>0.24816396810949382</v>
      </c>
    </row>
    <row r="10" spans="1:21" x14ac:dyDescent="0.2">
      <c r="A10" s="329" t="str">
        <f>name!D5</f>
        <v>12 Other managers and proprietors</v>
      </c>
      <c r="B10" s="330">
        <v>6.4805022054055259</v>
      </c>
      <c r="C10" s="330">
        <v>9.9224737541648889</v>
      </c>
      <c r="D10" s="330">
        <f t="shared" ref="D10:D33" si="0">SUM(B10:C10)</f>
        <v>16.402975959570416</v>
      </c>
      <c r="E10" s="331"/>
      <c r="F10" s="330">
        <v>7.2281636035163119</v>
      </c>
      <c r="G10" s="330">
        <v>10.151623955190933</v>
      </c>
      <c r="H10" s="330">
        <f t="shared" ref="H10:H33" si="1">SUM(F10:G10)</f>
        <v>17.379787558707246</v>
      </c>
      <c r="I10" s="331"/>
      <c r="J10" s="330">
        <v>10.497365317037223</v>
      </c>
      <c r="K10" s="330">
        <v>15.165405054704095</v>
      </c>
      <c r="L10" s="330">
        <f t="shared" ref="L10:L33" si="2">SUM(J10:K10)</f>
        <v>25.662770371741317</v>
      </c>
      <c r="M10" s="236"/>
      <c r="N10" s="328">
        <f t="shared" ref="N10:N36" si="3">IF(B10&gt;0,(EXP(LN(F10/B10)/($F$6-$B$6))-1)*100,0)</f>
        <v>2.2077580932271967</v>
      </c>
      <c r="O10" s="328">
        <f t="shared" ref="O10:O34" si="4">IF(F10&gt;0,(EXP(LN(J10/F10)/($J$6-$F$6))-1)*100,0)</f>
        <v>2.5187941238823619</v>
      </c>
      <c r="P10" s="328"/>
      <c r="Q10" s="328">
        <f t="shared" ref="Q10:Q34" si="5">IF(C10&gt;0,(EXP(LN(G10/C10)/($F$6-$B$6))-1)*100,0)</f>
        <v>0.45767269058112348</v>
      </c>
      <c r="R10" s="328">
        <f t="shared" ref="R10:R34" si="6">IF(G10&gt;0,(EXP(LN(K10/G10)/($J$6-$F$6))-1)*100,0)</f>
        <v>2.7120111123229318</v>
      </c>
      <c r="S10" s="327"/>
      <c r="T10" s="328">
        <f t="shared" ref="T10:T34" si="7">IF(D10&gt;0,(EXP(LN(H10/D10)/($F$6-$B$6))-1)*100,0)</f>
        <v>1.1636203395537947</v>
      </c>
      <c r="U10" s="328">
        <f t="shared" ref="U10:U34" si="8">IF(H10&gt;0,(EXP(LN(L10/H10)/($J$6-$F$6))-1)*100,0)</f>
        <v>2.6322708608241152</v>
      </c>
    </row>
    <row r="11" spans="1:21" x14ac:dyDescent="0.2">
      <c r="A11" s="329" t="str">
        <f>name!D6</f>
        <v>21 Science, research, engineering and technology professionals</v>
      </c>
      <c r="B11" s="330">
        <v>4.9829252797570103</v>
      </c>
      <c r="C11" s="330">
        <v>23.338526228591977</v>
      </c>
      <c r="D11" s="330">
        <f t="shared" si="0"/>
        <v>28.321451508348986</v>
      </c>
      <c r="E11" s="331"/>
      <c r="F11" s="330">
        <v>6.612146728413637</v>
      </c>
      <c r="G11" s="330">
        <v>26.491991115396466</v>
      </c>
      <c r="H11" s="330">
        <f t="shared" si="1"/>
        <v>33.104137843810101</v>
      </c>
      <c r="I11" s="331"/>
      <c r="J11" s="330">
        <v>9.8045946639772605</v>
      </c>
      <c r="K11" s="330">
        <v>29.333366074527511</v>
      </c>
      <c r="L11" s="330">
        <f t="shared" si="2"/>
        <v>39.137960738504773</v>
      </c>
      <c r="M11" s="236"/>
      <c r="N11" s="328">
        <f t="shared" si="3"/>
        <v>5.8209415767518147</v>
      </c>
      <c r="O11" s="328">
        <f t="shared" si="4"/>
        <v>2.6610757521482231</v>
      </c>
      <c r="P11" s="328"/>
      <c r="Q11" s="328">
        <f t="shared" si="5"/>
        <v>2.5671373589060353</v>
      </c>
      <c r="R11" s="328">
        <f t="shared" si="6"/>
        <v>0.68153311669367778</v>
      </c>
      <c r="S11" s="327"/>
      <c r="T11" s="328">
        <f t="shared" si="7"/>
        <v>3.169982007111205</v>
      </c>
      <c r="U11" s="328">
        <f t="shared" si="8"/>
        <v>1.1224835900954133</v>
      </c>
    </row>
    <row r="12" spans="1:21" x14ac:dyDescent="0.2">
      <c r="A12" s="329" t="str">
        <f>name!D7</f>
        <v>22 Health professionals</v>
      </c>
      <c r="B12" s="330">
        <v>13.599145290408355</v>
      </c>
      <c r="C12" s="330">
        <v>5.1742606479112148</v>
      </c>
      <c r="D12" s="330">
        <f t="shared" si="0"/>
        <v>18.77340593831957</v>
      </c>
      <c r="E12" s="331"/>
      <c r="F12" s="330">
        <v>15.495636472491524</v>
      </c>
      <c r="G12" s="330">
        <v>5.887190168291446</v>
      </c>
      <c r="H12" s="330">
        <f t="shared" si="1"/>
        <v>21.382826640782969</v>
      </c>
      <c r="I12" s="331"/>
      <c r="J12" s="330">
        <v>20.06996285961937</v>
      </c>
      <c r="K12" s="330">
        <v>7.1729960192615154</v>
      </c>
      <c r="L12" s="330">
        <f t="shared" si="2"/>
        <v>27.242958878880884</v>
      </c>
      <c r="M12" s="236"/>
      <c r="N12" s="328">
        <f t="shared" si="3"/>
        <v>2.6454164622357501</v>
      </c>
      <c r="O12" s="328">
        <f t="shared" si="4"/>
        <v>1.7393932568612769</v>
      </c>
      <c r="P12" s="328"/>
      <c r="Q12" s="328">
        <f t="shared" si="5"/>
        <v>2.6152606254768784</v>
      </c>
      <c r="R12" s="328">
        <f t="shared" si="6"/>
        <v>1.3256740950000623</v>
      </c>
      <c r="S12" s="327"/>
      <c r="T12" s="328">
        <f t="shared" si="7"/>
        <v>2.6371085531217586</v>
      </c>
      <c r="U12" s="328">
        <f t="shared" si="8"/>
        <v>1.6278202231283512</v>
      </c>
    </row>
    <row r="13" spans="1:21" x14ac:dyDescent="0.2">
      <c r="A13" s="329" t="str">
        <f>name!D8</f>
        <v>23 Teaching and other educational professionals</v>
      </c>
      <c r="B13" s="330">
        <v>15.248049405104481</v>
      </c>
      <c r="C13" s="330">
        <v>7.8426559242033438</v>
      </c>
      <c r="D13" s="330">
        <f t="shared" si="0"/>
        <v>23.090705329307823</v>
      </c>
      <c r="E13" s="331"/>
      <c r="F13" s="330">
        <v>15.646824351934335</v>
      </c>
      <c r="G13" s="330">
        <v>8.1338762193021505</v>
      </c>
      <c r="H13" s="330">
        <f t="shared" si="1"/>
        <v>23.780700571236487</v>
      </c>
      <c r="I13" s="331"/>
      <c r="J13" s="330">
        <v>19.778267701287856</v>
      </c>
      <c r="K13" s="330">
        <v>10.38974068594683</v>
      </c>
      <c r="L13" s="330">
        <f t="shared" si="2"/>
        <v>30.168008387234686</v>
      </c>
      <c r="M13" s="236"/>
      <c r="N13" s="328">
        <f t="shared" si="3"/>
        <v>0.51766312090353317</v>
      </c>
      <c r="O13" s="328">
        <f t="shared" si="4"/>
        <v>1.5743697371423782</v>
      </c>
      <c r="P13" s="328"/>
      <c r="Q13" s="328">
        <f t="shared" si="5"/>
        <v>0.73186608101736272</v>
      </c>
      <c r="R13" s="328">
        <f t="shared" si="6"/>
        <v>1.6452628529926239</v>
      </c>
      <c r="S13" s="327"/>
      <c r="T13" s="328">
        <f t="shared" si="7"/>
        <v>0.59062095808872783</v>
      </c>
      <c r="U13" s="328">
        <f t="shared" si="8"/>
        <v>1.5986957981444005</v>
      </c>
    </row>
    <row r="14" spans="1:21" x14ac:dyDescent="0.2">
      <c r="A14" s="329" t="str">
        <f>name!D9</f>
        <v>24 Business, media and public service professionals</v>
      </c>
      <c r="B14" s="330">
        <v>10.539194266012872</v>
      </c>
      <c r="C14" s="330">
        <v>16.396282951381451</v>
      </c>
      <c r="D14" s="330">
        <f t="shared" si="0"/>
        <v>26.935477217394322</v>
      </c>
      <c r="E14" s="331"/>
      <c r="F14" s="330">
        <v>15.121991378236554</v>
      </c>
      <c r="G14" s="330">
        <v>20.381818267687148</v>
      </c>
      <c r="H14" s="330">
        <f t="shared" si="1"/>
        <v>35.503809645923702</v>
      </c>
      <c r="I14" s="331"/>
      <c r="J14" s="330">
        <v>20.6795054551331</v>
      </c>
      <c r="K14" s="330">
        <v>24.438931563398818</v>
      </c>
      <c r="L14" s="330">
        <f t="shared" si="2"/>
        <v>45.118437018531921</v>
      </c>
      <c r="M14" s="236"/>
      <c r="N14" s="328">
        <f t="shared" si="3"/>
        <v>7.4880824420082703</v>
      </c>
      <c r="O14" s="328">
        <f t="shared" si="4"/>
        <v>2.1085425910572164</v>
      </c>
      <c r="P14" s="328"/>
      <c r="Q14" s="328">
        <f t="shared" si="5"/>
        <v>4.4478498592396942</v>
      </c>
      <c r="R14" s="328">
        <f t="shared" si="6"/>
        <v>1.2175807198173905</v>
      </c>
      <c r="S14" s="327"/>
      <c r="T14" s="328">
        <f t="shared" si="7"/>
        <v>5.6793312636548077</v>
      </c>
      <c r="U14" s="328">
        <f t="shared" si="8"/>
        <v>1.610504113553346</v>
      </c>
    </row>
    <row r="15" spans="1:21" x14ac:dyDescent="0.2">
      <c r="A15" s="329" t="str">
        <f>name!D10</f>
        <v>31 Science, engineering and technology associate professionals</v>
      </c>
      <c r="B15" s="330">
        <v>2.2642253073356047</v>
      </c>
      <c r="C15" s="330">
        <v>7.3494256572878891</v>
      </c>
      <c r="D15" s="330">
        <f t="shared" si="0"/>
        <v>9.6136509646234938</v>
      </c>
      <c r="E15" s="331"/>
      <c r="F15" s="330">
        <v>2.9170318135093969</v>
      </c>
      <c r="G15" s="330">
        <v>9.405993979909228</v>
      </c>
      <c r="H15" s="330">
        <f t="shared" si="1"/>
        <v>12.323025793418624</v>
      </c>
      <c r="I15" s="331"/>
      <c r="J15" s="330">
        <v>3.7555892038882455</v>
      </c>
      <c r="K15" s="330">
        <v>7.9965107734435081</v>
      </c>
      <c r="L15" s="330">
        <f t="shared" si="2"/>
        <v>11.752099977331753</v>
      </c>
      <c r="M15" s="236"/>
      <c r="N15" s="328">
        <f t="shared" si="3"/>
        <v>5.1972301778451246</v>
      </c>
      <c r="O15" s="328">
        <f t="shared" si="4"/>
        <v>1.6987920258483502</v>
      </c>
      <c r="P15" s="328"/>
      <c r="Q15" s="328">
        <f t="shared" si="5"/>
        <v>5.0582734056484169</v>
      </c>
      <c r="R15" s="328">
        <f t="shared" si="6"/>
        <v>-1.076443434014196</v>
      </c>
      <c r="S15" s="327"/>
      <c r="T15" s="328">
        <f t="shared" si="7"/>
        <v>5.0910669781546236</v>
      </c>
      <c r="U15" s="328">
        <f t="shared" si="8"/>
        <v>-0.3157510011651099</v>
      </c>
    </row>
    <row r="16" spans="1:21" x14ac:dyDescent="0.2">
      <c r="A16" s="329" t="str">
        <f>name!D11</f>
        <v>32 Health and social care associate professionals</v>
      </c>
      <c r="B16" s="330">
        <v>6.5048360805768457</v>
      </c>
      <c r="C16" s="330">
        <v>2.1198510973584201</v>
      </c>
      <c r="D16" s="330">
        <f t="shared" si="0"/>
        <v>8.6246871779352663</v>
      </c>
      <c r="E16" s="331"/>
      <c r="F16" s="330">
        <v>7.5842687995631675</v>
      </c>
      <c r="G16" s="330">
        <v>2.220713714038749</v>
      </c>
      <c r="H16" s="330">
        <f t="shared" si="1"/>
        <v>9.8049825136019173</v>
      </c>
      <c r="I16" s="331"/>
      <c r="J16" s="330">
        <v>9.7092307926148056</v>
      </c>
      <c r="K16" s="330">
        <v>2.2880257816037943</v>
      </c>
      <c r="L16" s="330">
        <f t="shared" si="2"/>
        <v>11.9972565742186</v>
      </c>
      <c r="M16" s="236"/>
      <c r="N16" s="328">
        <f t="shared" si="3"/>
        <v>3.1182352489706799</v>
      </c>
      <c r="O16" s="328">
        <f t="shared" si="4"/>
        <v>1.660304731986173</v>
      </c>
      <c r="P16" s="328"/>
      <c r="Q16" s="328">
        <f t="shared" si="5"/>
        <v>0.93399047948419245</v>
      </c>
      <c r="R16" s="328">
        <f t="shared" si="6"/>
        <v>0.19926964266241409</v>
      </c>
      <c r="S16" s="327"/>
      <c r="T16" s="328">
        <f t="shared" si="7"/>
        <v>2.5984250908552831</v>
      </c>
      <c r="U16" s="328">
        <f t="shared" si="8"/>
        <v>1.3543380414602124</v>
      </c>
    </row>
    <row r="17" spans="1:21" x14ac:dyDescent="0.2">
      <c r="A17" s="329" t="str">
        <f>name!D12</f>
        <v>33 Protective service occupations</v>
      </c>
      <c r="B17" s="330">
        <v>0.74700305579317794</v>
      </c>
      <c r="C17" s="330">
        <v>3.5688063597280997</v>
      </c>
      <c r="D17" s="330">
        <f t="shared" si="0"/>
        <v>4.3158094155212776</v>
      </c>
      <c r="E17" s="331"/>
      <c r="F17" s="330">
        <v>0.91054189387279505</v>
      </c>
      <c r="G17" s="330">
        <v>3.6042489908105173</v>
      </c>
      <c r="H17" s="330">
        <f t="shared" si="1"/>
        <v>4.514790884683312</v>
      </c>
      <c r="I17" s="331"/>
      <c r="J17" s="330">
        <v>1.5766770216353123</v>
      </c>
      <c r="K17" s="330">
        <v>4.35448266015218</v>
      </c>
      <c r="L17" s="330">
        <f t="shared" si="2"/>
        <v>5.9311596817874923</v>
      </c>
      <c r="M17" s="236"/>
      <c r="N17" s="328">
        <f t="shared" si="3"/>
        <v>4.0388422745104569</v>
      </c>
      <c r="O17" s="328">
        <f t="shared" si="4"/>
        <v>3.7280436605817924</v>
      </c>
      <c r="P17" s="328"/>
      <c r="Q17" s="328">
        <f t="shared" si="5"/>
        <v>0.19784020287541004</v>
      </c>
      <c r="R17" s="328">
        <f t="shared" si="6"/>
        <v>1.2685951655598604</v>
      </c>
      <c r="S17" s="327"/>
      <c r="T17" s="328">
        <f t="shared" si="7"/>
        <v>0.90555519227890624</v>
      </c>
      <c r="U17" s="328">
        <f t="shared" si="8"/>
        <v>1.8357184764760781</v>
      </c>
    </row>
    <row r="18" spans="1:21" x14ac:dyDescent="0.2">
      <c r="A18" s="329" t="str">
        <f>name!D13</f>
        <v>34 Culture, media and sports occupations</v>
      </c>
      <c r="B18" s="330">
        <v>2.869126659109793</v>
      </c>
      <c r="C18" s="330">
        <v>3.8221720649288606</v>
      </c>
      <c r="D18" s="330">
        <f t="shared" si="0"/>
        <v>6.6912987240386537</v>
      </c>
      <c r="E18" s="331"/>
      <c r="F18" s="330">
        <v>3.2451345439028243</v>
      </c>
      <c r="G18" s="330">
        <v>3.9590515798474955</v>
      </c>
      <c r="H18" s="330">
        <f t="shared" si="1"/>
        <v>7.2041861237503202</v>
      </c>
      <c r="I18" s="331"/>
      <c r="J18" s="330">
        <v>3.7368734555997993</v>
      </c>
      <c r="K18" s="330">
        <v>4.1127546694355175</v>
      </c>
      <c r="L18" s="330">
        <f t="shared" si="2"/>
        <v>7.8496281250353164</v>
      </c>
      <c r="M18" s="236"/>
      <c r="N18" s="328">
        <f t="shared" si="3"/>
        <v>2.4935645295121267</v>
      </c>
      <c r="O18" s="328">
        <f t="shared" si="4"/>
        <v>0.94505420779531502</v>
      </c>
      <c r="P18" s="327"/>
      <c r="Q18" s="328">
        <f t="shared" si="5"/>
        <v>0.70619451843578762</v>
      </c>
      <c r="R18" s="328">
        <f t="shared" si="6"/>
        <v>0.25424628127173055</v>
      </c>
      <c r="S18" s="327"/>
      <c r="T18" s="328">
        <f t="shared" si="7"/>
        <v>1.4880483930804322</v>
      </c>
      <c r="U18" s="328">
        <f t="shared" si="8"/>
        <v>0.57366515869361479</v>
      </c>
    </row>
    <row r="19" spans="1:21" x14ac:dyDescent="0.2">
      <c r="A19" s="329" t="str">
        <f>name!D14</f>
        <v>35 Business and public service associate professionals</v>
      </c>
      <c r="B19" s="330">
        <v>13.112758096866946</v>
      </c>
      <c r="C19" s="330">
        <v>15.435251309638337</v>
      </c>
      <c r="D19" s="330">
        <f t="shared" si="0"/>
        <v>28.548009406505283</v>
      </c>
      <c r="E19" s="331"/>
      <c r="F19" s="330">
        <v>15.350376808115586</v>
      </c>
      <c r="G19" s="330">
        <v>17.065752281152712</v>
      </c>
      <c r="H19" s="330">
        <f t="shared" si="1"/>
        <v>32.416129089268296</v>
      </c>
      <c r="I19" s="331"/>
      <c r="J19" s="330">
        <v>17.342819066140557</v>
      </c>
      <c r="K19" s="330">
        <v>15.510295238854411</v>
      </c>
      <c r="L19" s="330">
        <f t="shared" si="2"/>
        <v>32.853114304994968</v>
      </c>
      <c r="M19" s="236"/>
      <c r="N19" s="328">
        <f t="shared" si="3"/>
        <v>3.2012596544450433</v>
      </c>
      <c r="O19" s="328">
        <f t="shared" si="4"/>
        <v>0.81690872170903095</v>
      </c>
      <c r="P19" s="327"/>
      <c r="Q19" s="328">
        <f t="shared" si="5"/>
        <v>2.0286984431202582</v>
      </c>
      <c r="R19" s="328">
        <f t="shared" si="6"/>
        <v>-0.63510563920612384</v>
      </c>
      <c r="S19" s="327"/>
      <c r="T19" s="328">
        <f t="shared" si="7"/>
        <v>2.5739463144134778</v>
      </c>
      <c r="U19" s="328">
        <f t="shared" si="8"/>
        <v>8.9309416554272936E-2</v>
      </c>
    </row>
    <row r="20" spans="1:21" x14ac:dyDescent="0.2">
      <c r="A20" s="329" t="str">
        <f>name!D15</f>
        <v>41 Administrative occupations</v>
      </c>
      <c r="B20" s="330">
        <v>36.947376271463533</v>
      </c>
      <c r="C20" s="330">
        <v>20.755690192041211</v>
      </c>
      <c r="D20" s="330">
        <f t="shared" si="0"/>
        <v>57.70306646350474</v>
      </c>
      <c r="E20" s="331"/>
      <c r="F20" s="330">
        <v>37.089414302462927</v>
      </c>
      <c r="G20" s="330">
        <v>24.454627085639409</v>
      </c>
      <c r="H20" s="330">
        <f t="shared" si="1"/>
        <v>61.544041388102336</v>
      </c>
      <c r="I20" s="331"/>
      <c r="J20" s="330">
        <v>30.565118425387706</v>
      </c>
      <c r="K20" s="330">
        <v>26.920313548054736</v>
      </c>
      <c r="L20" s="330">
        <f t="shared" si="2"/>
        <v>57.485431973442445</v>
      </c>
      <c r="M20" s="236"/>
      <c r="N20" s="328">
        <f t="shared" si="3"/>
        <v>7.6768707899166344E-2</v>
      </c>
      <c r="O20" s="328">
        <f t="shared" si="4"/>
        <v>-1.2815319556372828</v>
      </c>
      <c r="P20" s="327"/>
      <c r="Q20" s="328">
        <f t="shared" si="5"/>
        <v>3.3343645132063893</v>
      </c>
      <c r="R20" s="328">
        <f t="shared" si="6"/>
        <v>0.64246639979006481</v>
      </c>
      <c r="S20" s="327"/>
      <c r="T20" s="328">
        <f t="shared" si="7"/>
        <v>1.2971959589758608</v>
      </c>
      <c r="U20" s="328">
        <f t="shared" si="8"/>
        <v>-0.45377717234004189</v>
      </c>
    </row>
    <row r="21" spans="1:21" x14ac:dyDescent="0.2">
      <c r="A21" s="329" t="str">
        <f>name!D16</f>
        <v>42 Secretarial and related occupations</v>
      </c>
      <c r="B21" s="330">
        <v>11.440254758318243</v>
      </c>
      <c r="C21" s="330">
        <v>1.1484490872450306</v>
      </c>
      <c r="D21" s="330">
        <f t="shared" si="0"/>
        <v>12.588703845563273</v>
      </c>
      <c r="E21" s="331"/>
      <c r="F21" s="330">
        <v>10.466689606489071</v>
      </c>
      <c r="G21" s="330">
        <v>0.96972375519813103</v>
      </c>
      <c r="H21" s="330">
        <f t="shared" si="1"/>
        <v>11.436413361687203</v>
      </c>
      <c r="I21" s="331"/>
      <c r="J21" s="330">
        <v>7.598585741329547</v>
      </c>
      <c r="K21" s="330">
        <v>1.5672907463589429</v>
      </c>
      <c r="L21" s="330">
        <f t="shared" si="2"/>
        <v>9.1658764876884895</v>
      </c>
      <c r="M21" s="236"/>
      <c r="N21" s="328">
        <f t="shared" si="3"/>
        <v>-1.7630817580410296</v>
      </c>
      <c r="O21" s="328">
        <f t="shared" si="4"/>
        <v>-2.1122765811329325</v>
      </c>
      <c r="P21" s="327"/>
      <c r="Q21" s="328">
        <f t="shared" si="5"/>
        <v>-3.3265411111275234</v>
      </c>
      <c r="R21" s="328">
        <f t="shared" si="6"/>
        <v>3.25238743035412</v>
      </c>
      <c r="S21" s="327"/>
      <c r="T21" s="328">
        <f t="shared" si="7"/>
        <v>-1.9016358059373295</v>
      </c>
      <c r="U21" s="328">
        <f t="shared" si="8"/>
        <v>-1.4646015491474151</v>
      </c>
    </row>
    <row r="22" spans="1:21" x14ac:dyDescent="0.2">
      <c r="A22" s="329" t="str">
        <f>name!D17</f>
        <v>51 Skilled agricultural and related trades</v>
      </c>
      <c r="B22" s="330">
        <v>1.296543706937386</v>
      </c>
      <c r="C22" s="330">
        <v>4.5386025109323747</v>
      </c>
      <c r="D22" s="330">
        <f t="shared" si="0"/>
        <v>5.8351462178697604</v>
      </c>
      <c r="E22" s="331"/>
      <c r="F22" s="330">
        <v>1.1268970910703202</v>
      </c>
      <c r="G22" s="330">
        <v>4.7566827819561599</v>
      </c>
      <c r="H22" s="330">
        <f t="shared" si="1"/>
        <v>5.8835798730264806</v>
      </c>
      <c r="I22" s="331"/>
      <c r="J22" s="330">
        <v>1.4452573050571691</v>
      </c>
      <c r="K22" s="330">
        <v>5.0541195097207279</v>
      </c>
      <c r="L22" s="330">
        <f t="shared" si="2"/>
        <v>6.4993768147778965</v>
      </c>
      <c r="M22" s="236"/>
      <c r="N22" s="328">
        <f t="shared" si="3"/>
        <v>-2.7657162913904743</v>
      </c>
      <c r="O22" s="328">
        <f t="shared" si="4"/>
        <v>1.6726307682916941</v>
      </c>
      <c r="P22" s="327"/>
      <c r="Q22" s="328">
        <f t="shared" si="5"/>
        <v>0.94304658555510734</v>
      </c>
      <c r="R22" s="328">
        <f t="shared" si="6"/>
        <v>0.40517277774412275</v>
      </c>
      <c r="S22" s="327"/>
      <c r="T22" s="328">
        <f t="shared" si="7"/>
        <v>0.16545821954043749</v>
      </c>
      <c r="U22" s="328">
        <f t="shared" si="8"/>
        <v>0.66581273695969223</v>
      </c>
    </row>
    <row r="23" spans="1:21" x14ac:dyDescent="0.2">
      <c r="A23" s="329" t="str">
        <f>name!D18</f>
        <v>52 Skilled metal, electrical and electronic trades</v>
      </c>
      <c r="B23" s="330">
        <v>0.24352057799693247</v>
      </c>
      <c r="C23" s="330">
        <v>19.402786592975435</v>
      </c>
      <c r="D23" s="330">
        <f t="shared" si="0"/>
        <v>19.646307170972367</v>
      </c>
      <c r="E23" s="331"/>
      <c r="F23" s="330">
        <v>0.31796961706801602</v>
      </c>
      <c r="G23" s="330">
        <v>17.80148059819647</v>
      </c>
      <c r="H23" s="330">
        <f t="shared" si="1"/>
        <v>18.119450215264486</v>
      </c>
      <c r="I23" s="331"/>
      <c r="J23" s="330">
        <v>1.0034596734017767</v>
      </c>
      <c r="K23" s="330">
        <v>15.068930176586392</v>
      </c>
      <c r="L23" s="330">
        <f t="shared" si="2"/>
        <v>16.07238984998817</v>
      </c>
      <c r="M23" s="236"/>
      <c r="N23" s="328">
        <f t="shared" si="3"/>
        <v>5.4799685403783105</v>
      </c>
      <c r="O23" s="328">
        <f t="shared" si="4"/>
        <v>7.9628366117833416</v>
      </c>
      <c r="P23" s="327"/>
      <c r="Q23" s="328">
        <f t="shared" si="5"/>
        <v>-1.7079475655581766</v>
      </c>
      <c r="R23" s="328">
        <f t="shared" si="6"/>
        <v>-1.1048288610422063</v>
      </c>
      <c r="S23" s="327"/>
      <c r="T23" s="328">
        <f t="shared" si="7"/>
        <v>-1.6050482222950357</v>
      </c>
      <c r="U23" s="328">
        <f t="shared" si="8"/>
        <v>-0.79603522536130233</v>
      </c>
    </row>
    <row r="24" spans="1:21" x14ac:dyDescent="0.2">
      <c r="A24" s="329" t="str">
        <f>name!D19</f>
        <v>53 Skilled construction and building trades</v>
      </c>
      <c r="B24" s="330">
        <v>0.16754144626090581</v>
      </c>
      <c r="C24" s="330">
        <v>15.450154737200245</v>
      </c>
      <c r="D24" s="330">
        <f t="shared" si="0"/>
        <v>15.617696183461151</v>
      </c>
      <c r="E24" s="331"/>
      <c r="F24" s="330">
        <v>0.22275313125953086</v>
      </c>
      <c r="G24" s="330">
        <v>14.050451490420418</v>
      </c>
      <c r="H24" s="330">
        <f t="shared" si="1"/>
        <v>14.273204621679948</v>
      </c>
      <c r="I24" s="331"/>
      <c r="J24" s="330">
        <v>0.30693792256272839</v>
      </c>
      <c r="K24" s="330">
        <v>13.171512519226143</v>
      </c>
      <c r="L24" s="330">
        <f t="shared" si="2"/>
        <v>13.478450441788871</v>
      </c>
      <c r="M24" s="236"/>
      <c r="N24" s="328">
        <f t="shared" si="3"/>
        <v>5.8620528634775626</v>
      </c>
      <c r="O24" s="328">
        <f t="shared" si="4"/>
        <v>2.1602112053103806</v>
      </c>
      <c r="P24" s="327"/>
      <c r="Q24" s="328">
        <f t="shared" si="5"/>
        <v>-1.8813669167692448</v>
      </c>
      <c r="R24" s="328">
        <f t="shared" si="6"/>
        <v>-0.42972851225047126</v>
      </c>
      <c r="S24" s="327"/>
      <c r="T24" s="328">
        <f t="shared" si="7"/>
        <v>-1.7843026955164154</v>
      </c>
      <c r="U24" s="328">
        <f t="shared" si="8"/>
        <v>-0.38121705136987538</v>
      </c>
    </row>
    <row r="25" spans="1:21" x14ac:dyDescent="0.2">
      <c r="A25" s="329" t="str">
        <f>name!D20</f>
        <v>54 Textiles, printing and other skilled trades</v>
      </c>
      <c r="B25" s="330">
        <v>4.462797179625059</v>
      </c>
      <c r="C25" s="330">
        <v>6.6509768216224758</v>
      </c>
      <c r="D25" s="330">
        <f t="shared" si="0"/>
        <v>11.113774001247535</v>
      </c>
      <c r="E25" s="331"/>
      <c r="F25" s="330">
        <v>4.1648740830191633</v>
      </c>
      <c r="G25" s="330">
        <v>5.2103314548981814</v>
      </c>
      <c r="H25" s="330">
        <f t="shared" si="1"/>
        <v>9.3752055379173456</v>
      </c>
      <c r="I25" s="331"/>
      <c r="J25" s="330">
        <v>4.4810002203715573</v>
      </c>
      <c r="K25" s="330">
        <v>4.9567236869083491</v>
      </c>
      <c r="L25" s="330">
        <f t="shared" si="2"/>
        <v>9.4377239072799064</v>
      </c>
      <c r="M25" s="236"/>
      <c r="N25" s="328">
        <f t="shared" si="3"/>
        <v>-1.3722909837357133</v>
      </c>
      <c r="O25" s="328">
        <f t="shared" si="4"/>
        <v>0.48892630959820327</v>
      </c>
      <c r="P25" s="327"/>
      <c r="Q25" s="328">
        <f t="shared" si="5"/>
        <v>-4.7651321506240745</v>
      </c>
      <c r="R25" s="328">
        <f t="shared" si="6"/>
        <v>-0.33210395905270973</v>
      </c>
      <c r="S25" s="327"/>
      <c r="T25" s="328">
        <f t="shared" si="7"/>
        <v>-3.3451063459083219</v>
      </c>
      <c r="U25" s="328">
        <f t="shared" si="8"/>
        <v>4.4318777254304109E-2</v>
      </c>
    </row>
    <row r="26" spans="1:21" x14ac:dyDescent="0.2">
      <c r="A26" s="329" t="str">
        <f>name!D21</f>
        <v>61 Caring personal service occupations</v>
      </c>
      <c r="B26" s="330">
        <v>32.072239783697739</v>
      </c>
      <c r="C26" s="330">
        <v>5.5841167793664761</v>
      </c>
      <c r="D26" s="330">
        <f t="shared" si="0"/>
        <v>37.656356563064215</v>
      </c>
      <c r="E26" s="331"/>
      <c r="F26" s="330">
        <v>31.178098430641182</v>
      </c>
      <c r="G26" s="330">
        <v>5.242174154324946</v>
      </c>
      <c r="H26" s="330">
        <f t="shared" si="1"/>
        <v>36.420272584966128</v>
      </c>
      <c r="I26" s="331"/>
      <c r="J26" s="330">
        <v>39.5242035042833</v>
      </c>
      <c r="K26" s="330">
        <v>8.0710081918279819</v>
      </c>
      <c r="L26" s="330">
        <f t="shared" si="2"/>
        <v>47.595211696111278</v>
      </c>
      <c r="M26" s="236"/>
      <c r="N26" s="328">
        <f t="shared" si="3"/>
        <v>-0.56390359695424053</v>
      </c>
      <c r="O26" s="328">
        <f t="shared" si="4"/>
        <v>1.5938846694930175</v>
      </c>
      <c r="P26" s="327"/>
      <c r="Q26" s="328">
        <f t="shared" si="5"/>
        <v>-1.2558466206745611</v>
      </c>
      <c r="R26" s="328">
        <f t="shared" si="6"/>
        <v>2.9187310502178709</v>
      </c>
      <c r="S26" s="327"/>
      <c r="T26" s="328">
        <f t="shared" si="7"/>
        <v>-0.66530129082570388</v>
      </c>
      <c r="U26" s="328">
        <f t="shared" si="8"/>
        <v>1.8000531455579782</v>
      </c>
    </row>
    <row r="27" spans="1:21" x14ac:dyDescent="0.2">
      <c r="A27" s="329" t="str">
        <f>name!D22</f>
        <v>62 Leisure, travel and related personal service occupations</v>
      </c>
      <c r="B27" s="330">
        <v>8.7970238844770954</v>
      </c>
      <c r="C27" s="330">
        <v>3.7557739816985602</v>
      </c>
      <c r="D27" s="330">
        <f t="shared" si="0"/>
        <v>12.552797866175656</v>
      </c>
      <c r="E27" s="331"/>
      <c r="F27" s="330">
        <v>7.0399626066357994</v>
      </c>
      <c r="G27" s="330">
        <v>3.59039632490965</v>
      </c>
      <c r="H27" s="330">
        <f t="shared" si="1"/>
        <v>10.63035893154545</v>
      </c>
      <c r="I27" s="331"/>
      <c r="J27" s="330">
        <v>7.078300565127142</v>
      </c>
      <c r="K27" s="330">
        <v>3.8825720318562236</v>
      </c>
      <c r="L27" s="330">
        <f t="shared" si="2"/>
        <v>10.960872596983366</v>
      </c>
      <c r="M27" s="236"/>
      <c r="N27" s="328">
        <f t="shared" si="3"/>
        <v>-4.3583816379443308</v>
      </c>
      <c r="O27" s="328">
        <f t="shared" si="4"/>
        <v>3.6213136176899141E-2</v>
      </c>
      <c r="P27" s="327"/>
      <c r="Q27" s="328">
        <f t="shared" si="5"/>
        <v>-0.89659224303332286</v>
      </c>
      <c r="R27" s="328">
        <f t="shared" si="6"/>
        <v>0.52293077166840618</v>
      </c>
      <c r="S27" s="327"/>
      <c r="T27" s="328">
        <f t="shared" si="7"/>
        <v>-3.2699352222213873</v>
      </c>
      <c r="U27" s="328">
        <f t="shared" si="8"/>
        <v>0.20432804701449037</v>
      </c>
    </row>
    <row r="28" spans="1:21" x14ac:dyDescent="0.2">
      <c r="A28" s="329" t="str">
        <f>name!D23</f>
        <v>63 Community and civil enforcement occupations</v>
      </c>
      <c r="B28" s="330">
        <v>8.4353296418946538E-2</v>
      </c>
      <c r="C28" s="330">
        <v>0.41802040106973093</v>
      </c>
      <c r="D28" s="330">
        <f t="shared" si="0"/>
        <v>0.50237369748867744</v>
      </c>
      <c r="E28" s="331"/>
      <c r="F28" s="330">
        <v>8.9083116004516238E-2</v>
      </c>
      <c r="G28" s="330">
        <v>0.44092825767444294</v>
      </c>
      <c r="H28" s="330">
        <f t="shared" si="1"/>
        <v>0.53001137367895912</v>
      </c>
      <c r="I28" s="331"/>
      <c r="J28" s="330">
        <v>0.10919620577667659</v>
      </c>
      <c r="K28" s="330">
        <v>0.35129353443643074</v>
      </c>
      <c r="L28" s="330">
        <f>SUM(J28:K28)</f>
        <v>0.46048974021310735</v>
      </c>
      <c r="M28" s="236"/>
      <c r="N28" s="328">
        <f t="shared" si="3"/>
        <v>1.0970930721052152</v>
      </c>
      <c r="O28" s="328">
        <f t="shared" si="4"/>
        <v>1.3664280839005727</v>
      </c>
      <c r="P28" s="327"/>
      <c r="Q28" s="328">
        <f t="shared" si="5"/>
        <v>1.0727520318554173</v>
      </c>
      <c r="R28" s="328">
        <f t="shared" si="6"/>
        <v>-1.503647450689205</v>
      </c>
      <c r="S28" s="327"/>
      <c r="T28" s="328">
        <f t="shared" si="7"/>
        <v>1.0768407610055819</v>
      </c>
      <c r="U28" s="328">
        <f t="shared" si="8"/>
        <v>-0.93300616921413448</v>
      </c>
    </row>
    <row r="29" spans="1:21" x14ac:dyDescent="0.2">
      <c r="A29" s="329" t="str">
        <f>name!D24</f>
        <v>71 Sales occupations</v>
      </c>
      <c r="B29" s="330">
        <v>27.602847694301555</v>
      </c>
      <c r="C29" s="330">
        <v>16.143616574833146</v>
      </c>
      <c r="D29" s="330">
        <f t="shared" si="0"/>
        <v>43.746464269134705</v>
      </c>
      <c r="E29" s="331"/>
      <c r="F29" s="330">
        <v>27.116834450205772</v>
      </c>
      <c r="G29" s="330">
        <v>15.78626891721354</v>
      </c>
      <c r="H29" s="330">
        <f t="shared" si="1"/>
        <v>42.903103367419313</v>
      </c>
      <c r="I29" s="331"/>
      <c r="J29" s="330">
        <v>24.312254992155523</v>
      </c>
      <c r="K29" s="330">
        <v>14.457887824664638</v>
      </c>
      <c r="L29" s="330">
        <f t="shared" si="2"/>
        <v>38.770142816820162</v>
      </c>
      <c r="M29" s="236"/>
      <c r="N29" s="328">
        <f t="shared" si="3"/>
        <v>-0.35465385797067706</v>
      </c>
      <c r="O29" s="328">
        <f t="shared" si="4"/>
        <v>-0.72518567055575023</v>
      </c>
      <c r="P29" s="327"/>
      <c r="Q29" s="328">
        <f t="shared" si="5"/>
        <v>-0.44668352226696628</v>
      </c>
      <c r="R29" s="328">
        <f t="shared" si="6"/>
        <v>-0.58428882428186446</v>
      </c>
      <c r="S29" s="327"/>
      <c r="T29" s="328">
        <f t="shared" si="7"/>
        <v>-0.38857568221964955</v>
      </c>
      <c r="U29" s="328">
        <f t="shared" si="8"/>
        <v>-0.673016547371319</v>
      </c>
    </row>
    <row r="30" spans="1:21" x14ac:dyDescent="0.2">
      <c r="A30" s="329" t="str">
        <f>name!D25</f>
        <v>72 Customer service occupations</v>
      </c>
      <c r="B30" s="330">
        <v>6.1605024878098931</v>
      </c>
      <c r="C30" s="330">
        <v>5.3578795124906309</v>
      </c>
      <c r="D30" s="330">
        <f t="shared" si="0"/>
        <v>11.518382000300523</v>
      </c>
      <c r="E30" s="331"/>
      <c r="F30" s="330">
        <v>6.8750493858343935</v>
      </c>
      <c r="G30" s="330">
        <v>5.5335895418920673</v>
      </c>
      <c r="H30" s="330">
        <f t="shared" si="1"/>
        <v>12.408638927726461</v>
      </c>
      <c r="I30" s="331"/>
      <c r="J30" s="330">
        <v>9.6190095622970428</v>
      </c>
      <c r="K30" s="330">
        <v>9.4060129724763772</v>
      </c>
      <c r="L30" s="330">
        <f t="shared" si="2"/>
        <v>19.02502253477342</v>
      </c>
      <c r="M30" s="236"/>
      <c r="N30" s="328">
        <f t="shared" si="3"/>
        <v>2.2190727307219049</v>
      </c>
      <c r="O30" s="328">
        <f t="shared" si="4"/>
        <v>2.2642024364906366</v>
      </c>
      <c r="P30" s="327"/>
      <c r="Q30" s="328">
        <f t="shared" si="5"/>
        <v>0.64745548783222695</v>
      </c>
      <c r="R30" s="328">
        <f t="shared" si="6"/>
        <v>3.6000365829543579</v>
      </c>
      <c r="S30" s="327"/>
      <c r="T30" s="328">
        <f t="shared" si="7"/>
        <v>1.5001149233823341</v>
      </c>
      <c r="U30" s="328">
        <f t="shared" si="8"/>
        <v>2.8900556599256833</v>
      </c>
    </row>
    <row r="31" spans="1:21" x14ac:dyDescent="0.2">
      <c r="A31" s="329" t="str">
        <f>name!D26</f>
        <v>81 Process, plant and machine operatives</v>
      </c>
      <c r="B31" s="330">
        <v>3.1887679974186156</v>
      </c>
      <c r="C31" s="330">
        <v>10.277475084101383</v>
      </c>
      <c r="D31" s="330">
        <f t="shared" si="0"/>
        <v>13.466243081519998</v>
      </c>
      <c r="E31" s="331"/>
      <c r="F31" s="330">
        <v>2.839587962048002</v>
      </c>
      <c r="G31" s="330">
        <v>8.6107515794743428</v>
      </c>
      <c r="H31" s="330">
        <f t="shared" si="1"/>
        <v>11.450339541522345</v>
      </c>
      <c r="I31" s="331"/>
      <c r="J31" s="330">
        <v>3.2006931401579579</v>
      </c>
      <c r="K31" s="330">
        <v>9.6302051417585233</v>
      </c>
      <c r="L31" s="330">
        <f t="shared" si="2"/>
        <v>12.830898281916481</v>
      </c>
      <c r="M31" s="236"/>
      <c r="N31" s="328">
        <f t="shared" si="3"/>
        <v>-2.2928196055693295</v>
      </c>
      <c r="O31" s="328">
        <f t="shared" si="4"/>
        <v>0.80124918887707341</v>
      </c>
      <c r="P31" s="327"/>
      <c r="Q31" s="328">
        <f t="shared" si="5"/>
        <v>-3.4769746919667388</v>
      </c>
      <c r="R31" s="328">
        <f t="shared" si="6"/>
        <v>0.74874197132162035</v>
      </c>
      <c r="S31" s="327"/>
      <c r="T31" s="328">
        <f t="shared" si="7"/>
        <v>-3.1913011435851124</v>
      </c>
      <c r="U31" s="328">
        <f t="shared" si="8"/>
        <v>0.76179907960660653</v>
      </c>
    </row>
    <row r="32" spans="1:21" x14ac:dyDescent="0.2">
      <c r="A32" s="329" t="str">
        <f>name!D27</f>
        <v>82 Transport and mobile machine drivers and operatives</v>
      </c>
      <c r="B32" s="330">
        <v>0.86308857822514651</v>
      </c>
      <c r="C32" s="330">
        <v>22.419320337072357</v>
      </c>
      <c r="D32" s="330">
        <f t="shared" si="0"/>
        <v>23.282408915297502</v>
      </c>
      <c r="E32" s="331"/>
      <c r="F32" s="330">
        <v>0.80734021827313041</v>
      </c>
      <c r="G32" s="330">
        <v>22.82243758045681</v>
      </c>
      <c r="H32" s="330">
        <f t="shared" si="1"/>
        <v>23.62977779872994</v>
      </c>
      <c r="I32" s="331"/>
      <c r="J32" s="330">
        <v>1.4624502641556956</v>
      </c>
      <c r="K32" s="330">
        <v>24.063923121293172</v>
      </c>
      <c r="L32" s="330">
        <f t="shared" si="2"/>
        <v>25.526373385448867</v>
      </c>
      <c r="M32" s="236"/>
      <c r="N32" s="328">
        <f t="shared" si="3"/>
        <v>-1.3265657644612516</v>
      </c>
      <c r="O32" s="328">
        <f t="shared" si="4"/>
        <v>4.0403092684977215</v>
      </c>
      <c r="P32" s="327"/>
      <c r="Q32" s="328">
        <f t="shared" si="5"/>
        <v>0.35705702119581684</v>
      </c>
      <c r="R32" s="328">
        <f t="shared" si="6"/>
        <v>0.35375488449724823</v>
      </c>
      <c r="S32" s="327"/>
      <c r="T32" s="328">
        <f t="shared" si="7"/>
        <v>0.29663097252141668</v>
      </c>
      <c r="U32" s="328">
        <f t="shared" si="8"/>
        <v>0.51602337340872495</v>
      </c>
    </row>
    <row r="33" spans="1:21" x14ac:dyDescent="0.2">
      <c r="A33" s="329" t="str">
        <f>name!D28</f>
        <v>91 Elementary trades and related occupations</v>
      </c>
      <c r="B33" s="330">
        <v>2.2955323405304542</v>
      </c>
      <c r="C33" s="330">
        <v>7.4978691103286641</v>
      </c>
      <c r="D33" s="330">
        <f t="shared" si="0"/>
        <v>9.7934014508591183</v>
      </c>
      <c r="E33" s="331"/>
      <c r="F33" s="330">
        <v>1.6406158680830769</v>
      </c>
      <c r="G33" s="330">
        <v>5.9880753000794149</v>
      </c>
      <c r="H33" s="330">
        <f t="shared" si="1"/>
        <v>7.6286911681624918</v>
      </c>
      <c r="I33" s="331"/>
      <c r="J33" s="330">
        <v>1.3732303549540252</v>
      </c>
      <c r="K33" s="330">
        <v>4.6749764510487708</v>
      </c>
      <c r="L33" s="330">
        <f t="shared" si="2"/>
        <v>6.0482068060027956</v>
      </c>
      <c r="M33" s="236"/>
      <c r="N33" s="328">
        <f t="shared" si="3"/>
        <v>-6.4971823190383526</v>
      </c>
      <c r="O33" s="328">
        <f t="shared" si="4"/>
        <v>-1.1790330381378999</v>
      </c>
      <c r="P33" s="327"/>
      <c r="Q33" s="328">
        <f t="shared" si="5"/>
        <v>-4.3973612172488297</v>
      </c>
      <c r="R33" s="328">
        <f t="shared" si="6"/>
        <v>-1.6367631586239551</v>
      </c>
      <c r="S33" s="327"/>
      <c r="T33" s="328">
        <f t="shared" si="7"/>
        <v>-4.8731107137552021</v>
      </c>
      <c r="U33" s="328">
        <f t="shared" si="8"/>
        <v>-1.5357811330256155</v>
      </c>
    </row>
    <row r="34" spans="1:21" x14ac:dyDescent="0.2">
      <c r="A34" s="329" t="str">
        <f>name!D29</f>
        <v>92 Elementary administration and service occupations</v>
      </c>
      <c r="B34" s="330">
        <v>26.75303596798414</v>
      </c>
      <c r="C34" s="330">
        <v>30.038367497948517</v>
      </c>
      <c r="D34" s="330">
        <f t="shared" ref="D34" si="9">SUM(B34:C34)</f>
        <v>56.79140346593266</v>
      </c>
      <c r="E34" s="331"/>
      <c r="F34" s="330">
        <v>23.193319763493644</v>
      </c>
      <c r="G34" s="330">
        <v>25.608572054544229</v>
      </c>
      <c r="H34" s="330">
        <f t="shared" ref="H34" si="10">SUM(F34:G34)</f>
        <v>48.801891818037873</v>
      </c>
      <c r="I34" s="331"/>
      <c r="J34" s="330">
        <v>24.018669953689706</v>
      </c>
      <c r="K34" s="330">
        <v>27.377017824579454</v>
      </c>
      <c r="L34" s="330">
        <f t="shared" ref="L34" si="11">SUM(J34:K34)</f>
        <v>51.395687778269163</v>
      </c>
      <c r="M34" s="236"/>
      <c r="N34" s="328">
        <f t="shared" si="3"/>
        <v>-2.815284323271372</v>
      </c>
      <c r="O34" s="328">
        <f t="shared" si="4"/>
        <v>0.23338623390414259</v>
      </c>
      <c r="P34" s="327"/>
      <c r="Q34" s="328">
        <f t="shared" si="5"/>
        <v>-3.140592679885057</v>
      </c>
      <c r="R34" s="328">
        <f t="shared" si="6"/>
        <v>0.44617075489750135</v>
      </c>
      <c r="S34" s="327"/>
      <c r="T34" s="328">
        <f t="shared" si="7"/>
        <v>-2.9868042031374498</v>
      </c>
      <c r="U34" s="328">
        <f t="shared" si="8"/>
        <v>0.3458312525137508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247.14172167393696</v>
      </c>
      <c r="C36" s="333">
        <f t="shared" ref="C36:D36" si="12">SUM(C9:C34)</f>
        <v>285.42827832606326</v>
      </c>
      <c r="D36" s="333">
        <f t="shared" si="12"/>
        <v>532.57000000000016</v>
      </c>
      <c r="E36" s="333"/>
      <c r="F36" s="333">
        <f>SUM(F9:F34)</f>
        <v>255.95713457728081</v>
      </c>
      <c r="G36" s="333">
        <f t="shared" ref="G36:H36" si="13">SUM(G9:G34)</f>
        <v>292.33886542271898</v>
      </c>
      <c r="H36" s="333">
        <f t="shared" si="13"/>
        <v>548.29599999999994</v>
      </c>
      <c r="I36" s="333"/>
      <c r="J36" s="333">
        <f>SUM(J9:J34)</f>
        <v>287.37427451761215</v>
      </c>
      <c r="K36" s="333">
        <f t="shared" ref="K36:L36" si="14">SUM(K9:K34)</f>
        <v>312.29572548238775</v>
      </c>
      <c r="L36" s="333">
        <f t="shared" si="14"/>
        <v>599.66999999999996</v>
      </c>
      <c r="M36" s="258"/>
      <c r="N36" s="334">
        <f t="shared" si="3"/>
        <v>0.70342334817752317</v>
      </c>
      <c r="O36" s="334">
        <f>IF(F36&gt;0,(EXP(LN(J36/F36)/($J$6-$F$6))-1)*100,0)</f>
        <v>0.77482281040621714</v>
      </c>
      <c r="P36" s="335"/>
      <c r="Q36" s="334">
        <f t="shared" ref="Q36" si="15">IF(C36&gt;0,(EXP(LN(G36/C36)/($F$6-$B$6))-1)*100,0)</f>
        <v>0.47960331595175987</v>
      </c>
      <c r="R36" s="334">
        <f t="shared" ref="R36" si="16">IF(G36&gt;0,(EXP(LN(K36/G36)/($J$6-$F$6))-1)*100,0)</f>
        <v>0.44121683814382084</v>
      </c>
      <c r="S36" s="335"/>
      <c r="T36" s="334">
        <f t="shared" ref="T36" si="17">IF(D36&gt;0,(EXP(LN(H36/D36)/($F$6-$B$6))-1)*100,0)</f>
        <v>0.58371587574732597</v>
      </c>
      <c r="U36" s="334">
        <f t="shared" ref="U36" si="18">IF(H36&gt;0,(EXP(LN(L36/H36)/($J$6-$F$6))-1)*100,0)</f>
        <v>0.5988809428255637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Cheshire and Warrington</v>
      </c>
      <c r="Q1" s="19" t="str">
        <f>CONCATENATE("Occupation Table 5.1  Males: Employment Change by Status (SOC 2020), ",B$5,"-",L$5,", ",Info!B5)</f>
        <v>Occupation Table 5.1  Males: Employment Change by Status (SOC 2020), 2015-2035, Cheshire and Warrington</v>
      </c>
      <c r="AG1" s="19" t="str">
        <f>CONCATENATE("Occupation Table 5.2  Females: Employment Change by Status (SOC 2020), ",R$5,"-",AB$5,", ",Info!B5)</f>
        <v>Occupation Table 5.2  Females: Employment Change by Status (SOC 2020), 2015-2035, Cheshire and Warrington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32.74780388571763</v>
      </c>
      <c r="C8" s="11">
        <v>4.821253728857366</v>
      </c>
      <c r="D8" s="11">
        <v>8.2719215110386788</v>
      </c>
      <c r="E8" s="11">
        <f>SUM(B8:D8)</f>
        <v>45.840979125613671</v>
      </c>
      <c r="F8" s="11"/>
      <c r="G8" s="11">
        <v>36.763660858883796</v>
      </c>
      <c r="H8" s="11">
        <v>7.3830422989453384</v>
      </c>
      <c r="I8" s="11">
        <v>9.079727226228238</v>
      </c>
      <c r="J8" s="11">
        <f>SUM(G8:I8)</f>
        <v>53.226430384057373</v>
      </c>
      <c r="K8" s="11"/>
      <c r="L8" s="11">
        <v>42.166005037106054</v>
      </c>
      <c r="M8" s="11">
        <v>9.8411029236735672</v>
      </c>
      <c r="N8" s="11">
        <v>10.860113241195481</v>
      </c>
      <c r="O8" s="11">
        <f>SUM(L8:N8)</f>
        <v>62.867221201975099</v>
      </c>
      <c r="Q8" s="10" t="str">
        <f>name!E4</f>
        <v>Managers, directors and senior officials</v>
      </c>
      <c r="R8" s="11">
        <v>23.238030132566482</v>
      </c>
      <c r="S8" s="11">
        <v>1.4253719729807683</v>
      </c>
      <c r="T8" s="11">
        <v>6.2785447585602121</v>
      </c>
      <c r="U8" s="11">
        <f>SUM(R8:T8)</f>
        <v>30.941946864107464</v>
      </c>
      <c r="V8" s="11"/>
      <c r="W8" s="11">
        <v>25.711434247133393</v>
      </c>
      <c r="X8" s="11">
        <v>2.4090249858410329</v>
      </c>
      <c r="Y8" s="11">
        <v>6.2012789964304869</v>
      </c>
      <c r="Z8" s="11">
        <f>SUM(W8:Y8)</f>
        <v>34.321738229404914</v>
      </c>
      <c r="AA8" s="11"/>
      <c r="AB8" s="11">
        <v>27.202938671736767</v>
      </c>
      <c r="AC8" s="11">
        <v>3.4349465914285027</v>
      </c>
      <c r="AD8" s="11">
        <v>7.4069494718015303</v>
      </c>
      <c r="AE8" s="11">
        <f>SUM(AB8:AD8)</f>
        <v>38.044834734966798</v>
      </c>
      <c r="AG8" s="10" t="str">
        <f>name!E4</f>
        <v>Managers, directors and senior officials</v>
      </c>
      <c r="AH8" s="11">
        <v>9.5097737531511228</v>
      </c>
      <c r="AI8" s="11">
        <v>3.3958817558765975</v>
      </c>
      <c r="AJ8" s="11">
        <v>1.9933767524784645</v>
      </c>
      <c r="AK8" s="11">
        <f>SUM(AH8:AJ8)</f>
        <v>14.899032261506186</v>
      </c>
      <c r="AL8" s="11"/>
      <c r="AM8" s="11">
        <v>11.052226611750408</v>
      </c>
      <c r="AN8" s="11">
        <v>4.9740173131043095</v>
      </c>
      <c r="AO8" s="11">
        <v>2.8784482297977498</v>
      </c>
      <c r="AP8" s="11">
        <f>SUM(AM8:AO8)</f>
        <v>18.904692154652469</v>
      </c>
      <c r="AQ8" s="11"/>
      <c r="AR8" s="11">
        <v>14.963066365369285</v>
      </c>
      <c r="AS8" s="11">
        <v>6.4061563322450654</v>
      </c>
      <c r="AT8" s="11">
        <v>3.4531637693939521</v>
      </c>
      <c r="AU8" s="11">
        <f>SUM(AR8:AT8)</f>
        <v>24.822386467008304</v>
      </c>
    </row>
    <row r="9" spans="1:47" x14ac:dyDescent="0.2">
      <c r="A9" t="str">
        <f>name!E5</f>
        <v>Professional occupations</v>
      </c>
      <c r="B9" s="11">
        <v>71.152956923900291</v>
      </c>
      <c r="C9" s="11">
        <v>15.098473971545703</v>
      </c>
      <c r="D9" s="11">
        <v>10.869609097924739</v>
      </c>
      <c r="E9" s="11">
        <f t="shared" ref="E9:E18" si="0">SUM(B9:D9)</f>
        <v>97.121039993370729</v>
      </c>
      <c r="F9" s="11"/>
      <c r="G9" s="11">
        <v>83.893182181454989</v>
      </c>
      <c r="H9" s="11">
        <v>19.12470228326487</v>
      </c>
      <c r="I9" s="11">
        <v>10.753590237033361</v>
      </c>
      <c r="J9" s="11">
        <f t="shared" ref="J9:J16" si="1">SUM(G9:I9)</f>
        <v>113.77147470175322</v>
      </c>
      <c r="K9" s="11"/>
      <c r="L9" s="11">
        <v>105.17975838451521</v>
      </c>
      <c r="M9" s="11">
        <v>25.385783108416859</v>
      </c>
      <c r="N9" s="11">
        <v>11.101823530220114</v>
      </c>
      <c r="O9" s="11">
        <f t="shared" ref="O9:O16" si="2">SUM(L9:N9)</f>
        <v>141.6673650231522</v>
      </c>
      <c r="Q9" s="10" t="str">
        <f>name!E5</f>
        <v>Professional occupations</v>
      </c>
      <c r="R9" s="11">
        <v>42.149352081475008</v>
      </c>
      <c r="S9" s="11">
        <v>3.1771297972463652</v>
      </c>
      <c r="T9" s="11">
        <v>7.4252438733666404</v>
      </c>
      <c r="U9" s="11">
        <f t="shared" ref="U9:U16" si="3">SUM(R9:T9)</f>
        <v>52.751725752088014</v>
      </c>
      <c r="V9" s="11"/>
      <c r="W9" s="11">
        <v>49.966261861966508</v>
      </c>
      <c r="X9" s="11">
        <v>4.8520441411981201</v>
      </c>
      <c r="Y9" s="11">
        <v>6.0765697675125852</v>
      </c>
      <c r="Z9" s="11">
        <f t="shared" ref="Z9:Z16" si="4">SUM(W9:Y9)</f>
        <v>60.894875770677217</v>
      </c>
      <c r="AA9" s="11"/>
      <c r="AB9" s="11">
        <v>59.249740884647515</v>
      </c>
      <c r="AC9" s="11">
        <v>6.7566843529129841</v>
      </c>
      <c r="AD9" s="11">
        <v>5.3286091055741585</v>
      </c>
      <c r="AE9" s="11">
        <f t="shared" ref="AE9:AE16" si="5">SUM(AB9:AD9)</f>
        <v>71.335034343134666</v>
      </c>
      <c r="AG9" s="10" t="str">
        <f>name!E5</f>
        <v>Professional occupations</v>
      </c>
      <c r="AH9" s="11">
        <v>29.003604842425265</v>
      </c>
      <c r="AI9" s="11">
        <v>11.921344174299341</v>
      </c>
      <c r="AJ9" s="11">
        <v>3.4443652245580942</v>
      </c>
      <c r="AK9" s="11">
        <f t="shared" ref="AK9:AK18" si="6">SUM(AH9:AJ9)</f>
        <v>44.369314241282694</v>
      </c>
      <c r="AL9" s="11"/>
      <c r="AM9" s="11">
        <v>33.926920319488502</v>
      </c>
      <c r="AN9" s="11">
        <v>14.272658142066748</v>
      </c>
      <c r="AO9" s="11">
        <v>4.6770204695207758</v>
      </c>
      <c r="AP9" s="11">
        <f t="shared" ref="AP9:AP18" si="7">SUM(AM9:AO9)</f>
        <v>52.876598931076025</v>
      </c>
      <c r="AQ9" s="11"/>
      <c r="AR9" s="11">
        <v>45.930017499867681</v>
      </c>
      <c r="AS9" s="11">
        <v>18.629098755503879</v>
      </c>
      <c r="AT9" s="11">
        <v>5.773214424645956</v>
      </c>
      <c r="AU9" s="11">
        <f t="shared" ref="AU9:AU18" si="8">SUM(AR9:AT9)</f>
        <v>70.33233068001752</v>
      </c>
    </row>
    <row r="10" spans="1:47" x14ac:dyDescent="0.2">
      <c r="A10" t="str">
        <f>name!E6</f>
        <v>Associate professional occupations</v>
      </c>
      <c r="B10" s="11">
        <v>40.406495905222357</v>
      </c>
      <c r="C10" s="11">
        <v>10.048992922195829</v>
      </c>
      <c r="D10" s="11">
        <v>7.3379668612057651</v>
      </c>
      <c r="E10" s="11">
        <f t="shared" si="0"/>
        <v>57.793455688623951</v>
      </c>
      <c r="F10" s="11"/>
      <c r="G10" s="11">
        <v>46.445043518026544</v>
      </c>
      <c r="H10" s="11">
        <v>12.552776300698399</v>
      </c>
      <c r="I10" s="11">
        <v>7.2652945859975224</v>
      </c>
      <c r="J10" s="11">
        <f t="shared" si="1"/>
        <v>66.263114404722458</v>
      </c>
      <c r="K10" s="11"/>
      <c r="L10" s="11">
        <v>48.642700957278635</v>
      </c>
      <c r="M10" s="11">
        <v>13.883989976184463</v>
      </c>
      <c r="N10" s="11">
        <v>7.8565677299050654</v>
      </c>
      <c r="O10" s="11">
        <f t="shared" si="2"/>
        <v>70.383258663368167</v>
      </c>
      <c r="Q10" s="10" t="str">
        <f>name!E6</f>
        <v>Associate professional occupations</v>
      </c>
      <c r="R10" s="11">
        <v>25.608896987514864</v>
      </c>
      <c r="S10" s="11">
        <v>2.4305757681703053</v>
      </c>
      <c r="T10" s="11">
        <v>4.2560337332564142</v>
      </c>
      <c r="U10" s="11">
        <f t="shared" si="3"/>
        <v>32.295506488941584</v>
      </c>
      <c r="V10" s="11"/>
      <c r="W10" s="11">
        <v>28.760589281744942</v>
      </c>
      <c r="X10" s="11">
        <v>3.6969865256635002</v>
      </c>
      <c r="Y10" s="11">
        <v>3.7981847383502729</v>
      </c>
      <c r="Z10" s="11">
        <f t="shared" si="4"/>
        <v>36.255760545758712</v>
      </c>
      <c r="AA10" s="11"/>
      <c r="AB10" s="11">
        <v>27.261503453029341</v>
      </c>
      <c r="AC10" s="11">
        <v>3.4259286370339561</v>
      </c>
      <c r="AD10" s="11">
        <v>3.5746370334261122</v>
      </c>
      <c r="AE10" s="11">
        <f t="shared" si="5"/>
        <v>34.262069123489411</v>
      </c>
      <c r="AG10" s="10" t="str">
        <f>name!E6</f>
        <v>Associate professional occupations</v>
      </c>
      <c r="AH10" s="11">
        <v>14.797598917707504</v>
      </c>
      <c r="AI10" s="11">
        <v>7.6184171540255203</v>
      </c>
      <c r="AJ10" s="11">
        <v>3.0819331279493474</v>
      </c>
      <c r="AK10" s="11">
        <f t="shared" si="6"/>
        <v>25.497949199682374</v>
      </c>
      <c r="AL10" s="11"/>
      <c r="AM10" s="11">
        <v>17.684454236281614</v>
      </c>
      <c r="AN10" s="11">
        <v>8.8557897750348946</v>
      </c>
      <c r="AO10" s="11">
        <v>3.4671098476472539</v>
      </c>
      <c r="AP10" s="11">
        <f t="shared" si="7"/>
        <v>30.007353858963764</v>
      </c>
      <c r="AQ10" s="11"/>
      <c r="AR10" s="11">
        <v>21.381197504249297</v>
      </c>
      <c r="AS10" s="11">
        <v>10.458061339150502</v>
      </c>
      <c r="AT10" s="11">
        <v>4.2819306964789527</v>
      </c>
      <c r="AU10" s="11">
        <f t="shared" si="8"/>
        <v>36.121189539878749</v>
      </c>
    </row>
    <row r="11" spans="1:47" x14ac:dyDescent="0.2">
      <c r="A11" t="str">
        <f>name!E7</f>
        <v>Administrative and secretarial occupations</v>
      </c>
      <c r="B11" s="11">
        <v>43.235272607165342</v>
      </c>
      <c r="C11" s="11">
        <v>24.655399712535523</v>
      </c>
      <c r="D11" s="11">
        <v>2.4010979893671713</v>
      </c>
      <c r="E11" s="11">
        <f t="shared" si="0"/>
        <v>70.291770309068042</v>
      </c>
      <c r="F11" s="11"/>
      <c r="G11" s="11">
        <v>43.27880501449151</v>
      </c>
      <c r="H11" s="11">
        <v>27.308633025237491</v>
      </c>
      <c r="I11" s="11">
        <v>2.39301671006052</v>
      </c>
      <c r="J11" s="11">
        <f t="shared" si="1"/>
        <v>72.980454749789516</v>
      </c>
      <c r="K11" s="11"/>
      <c r="L11" s="11">
        <v>40.121698657461252</v>
      </c>
      <c r="M11" s="11">
        <v>24.240655363313671</v>
      </c>
      <c r="N11" s="11">
        <v>2.2889544403559996</v>
      </c>
      <c r="O11" s="11">
        <f t="shared" si="2"/>
        <v>66.65130846113091</v>
      </c>
      <c r="Q11" s="10" t="str">
        <f>name!E7</f>
        <v>Administrative and secretarial occupations</v>
      </c>
      <c r="R11" s="11">
        <v>16.850716348090973</v>
      </c>
      <c r="S11" s="11">
        <v>4.2143240827218129</v>
      </c>
      <c r="T11" s="11">
        <v>0.83909884847347171</v>
      </c>
      <c r="U11" s="11">
        <f t="shared" si="3"/>
        <v>21.904139279286259</v>
      </c>
      <c r="V11" s="11"/>
      <c r="W11" s="11">
        <v>18.229999552655514</v>
      </c>
      <c r="X11" s="11">
        <v>6.5704992912362963</v>
      </c>
      <c r="Y11" s="11">
        <v>0.62385199694570992</v>
      </c>
      <c r="Z11" s="11">
        <f t="shared" si="4"/>
        <v>25.424350840837519</v>
      </c>
      <c r="AA11" s="11"/>
      <c r="AB11" s="11">
        <v>20.57895602222521</v>
      </c>
      <c r="AC11" s="11">
        <v>7.0150567961583388</v>
      </c>
      <c r="AD11" s="11">
        <v>0.89359147603013644</v>
      </c>
      <c r="AE11" s="11">
        <f t="shared" si="5"/>
        <v>28.487604294413682</v>
      </c>
      <c r="AG11" s="10" t="str">
        <f>name!E7</f>
        <v>Administrative and secretarial occupations</v>
      </c>
      <c r="AH11" s="11">
        <v>26.384556259074383</v>
      </c>
      <c r="AI11" s="11">
        <v>20.441075629813714</v>
      </c>
      <c r="AJ11" s="11">
        <v>1.5619991408936997</v>
      </c>
      <c r="AK11" s="11">
        <f t="shared" si="6"/>
        <v>48.387631029781794</v>
      </c>
      <c r="AL11" s="11"/>
      <c r="AM11" s="11">
        <v>25.048805461835983</v>
      </c>
      <c r="AN11" s="11">
        <v>20.738133734001192</v>
      </c>
      <c r="AO11" s="11">
        <v>1.7691647131148103</v>
      </c>
      <c r="AP11" s="11">
        <f t="shared" si="7"/>
        <v>47.556103908951989</v>
      </c>
      <c r="AQ11" s="11"/>
      <c r="AR11" s="11">
        <v>19.54274263523606</v>
      </c>
      <c r="AS11" s="11">
        <v>17.225598567155327</v>
      </c>
      <c r="AT11" s="11">
        <v>1.39536296432586</v>
      </c>
      <c r="AU11" s="11">
        <f t="shared" si="8"/>
        <v>38.163704166717245</v>
      </c>
    </row>
    <row r="12" spans="1:47" x14ac:dyDescent="0.2">
      <c r="A12" t="str">
        <f>name!E8</f>
        <v>Skilled trades occupations</v>
      </c>
      <c r="B12" s="11">
        <v>31.60815308636532</v>
      </c>
      <c r="C12" s="11">
        <v>5.4836149449000002</v>
      </c>
      <c r="D12" s="11">
        <v>15.121155542285505</v>
      </c>
      <c r="E12" s="11">
        <f t="shared" si="0"/>
        <v>52.212923573550825</v>
      </c>
      <c r="F12" s="11"/>
      <c r="G12" s="11">
        <v>27.837201280419571</v>
      </c>
      <c r="H12" s="11">
        <v>4.767137271006832</v>
      </c>
      <c r="I12" s="11">
        <v>15.047101696461846</v>
      </c>
      <c r="J12" s="11">
        <f t="shared" si="1"/>
        <v>47.651440247888246</v>
      </c>
      <c r="K12" s="11"/>
      <c r="L12" s="11">
        <v>24.115949275205949</v>
      </c>
      <c r="M12" s="11">
        <v>5.8612916124119234</v>
      </c>
      <c r="N12" s="11">
        <v>15.510700126216966</v>
      </c>
      <c r="O12" s="11">
        <f t="shared" si="2"/>
        <v>45.487941013834842</v>
      </c>
      <c r="Q12" s="10" t="str">
        <f>name!E8</f>
        <v>Skilled trades occupations</v>
      </c>
      <c r="R12" s="11">
        <v>29.131611222110617</v>
      </c>
      <c r="S12" s="11">
        <v>3.5300467162313436</v>
      </c>
      <c r="T12" s="11">
        <v>13.380862724388574</v>
      </c>
      <c r="U12" s="11">
        <f t="shared" si="3"/>
        <v>46.042520662730539</v>
      </c>
      <c r="V12" s="11"/>
      <c r="W12" s="11">
        <v>25.549495460981653</v>
      </c>
      <c r="X12" s="11">
        <v>3.005634838198818</v>
      </c>
      <c r="Y12" s="11">
        <v>13.263816026290753</v>
      </c>
      <c r="Z12" s="11">
        <f t="shared" si="4"/>
        <v>41.818946325471224</v>
      </c>
      <c r="AA12" s="11"/>
      <c r="AB12" s="11">
        <v>21.316116663860583</v>
      </c>
      <c r="AC12" s="11">
        <v>3.5849324922640133</v>
      </c>
      <c r="AD12" s="11">
        <v>13.350236736317022</v>
      </c>
      <c r="AE12" s="11">
        <f t="shared" si="5"/>
        <v>38.251285892441615</v>
      </c>
      <c r="AG12" s="10" t="str">
        <f>name!E8</f>
        <v>Skilled trades occupations</v>
      </c>
      <c r="AH12" s="11">
        <v>2.4765418642547012</v>
      </c>
      <c r="AI12" s="11">
        <v>1.9535682286686575</v>
      </c>
      <c r="AJ12" s="11">
        <v>1.7402928178969261</v>
      </c>
      <c r="AK12" s="11">
        <f t="shared" si="6"/>
        <v>6.1704029108202851</v>
      </c>
      <c r="AL12" s="11"/>
      <c r="AM12" s="11">
        <v>2.2877058194379294</v>
      </c>
      <c r="AN12" s="11">
        <v>1.7615024328080138</v>
      </c>
      <c r="AO12" s="11">
        <v>1.7832856701710875</v>
      </c>
      <c r="AP12" s="11">
        <f t="shared" si="7"/>
        <v>5.8324939224170311</v>
      </c>
      <c r="AQ12" s="11"/>
      <c r="AR12" s="11">
        <v>2.7998326113453742</v>
      </c>
      <c r="AS12" s="11">
        <v>2.2763591201479105</v>
      </c>
      <c r="AT12" s="11">
        <v>2.160463389899947</v>
      </c>
      <c r="AU12" s="11">
        <f t="shared" si="8"/>
        <v>7.2366551213932322</v>
      </c>
    </row>
    <row r="13" spans="1:47" x14ac:dyDescent="0.2">
      <c r="A13" t="str">
        <f>name!E9</f>
        <v>Caring, leisure and other service occupations</v>
      </c>
      <c r="B13" s="11">
        <v>24.433083671098789</v>
      </c>
      <c r="C13" s="11">
        <v>21.433804634833322</v>
      </c>
      <c r="D13" s="11">
        <v>4.8446398207964467</v>
      </c>
      <c r="E13" s="11">
        <f t="shared" si="0"/>
        <v>50.711528126728552</v>
      </c>
      <c r="F13" s="11"/>
      <c r="G13" s="11">
        <v>22.170999012948982</v>
      </c>
      <c r="H13" s="11">
        <v>20.31584226192642</v>
      </c>
      <c r="I13" s="11">
        <v>5.0938016153151748</v>
      </c>
      <c r="J13" s="11">
        <f t="shared" si="1"/>
        <v>47.580642890190575</v>
      </c>
      <c r="K13" s="11"/>
      <c r="L13" s="11">
        <v>28.833250622839667</v>
      </c>
      <c r="M13" s="11">
        <v>24.145647120894804</v>
      </c>
      <c r="N13" s="11">
        <v>6.0376762895732954</v>
      </c>
      <c r="O13" s="11">
        <f t="shared" si="2"/>
        <v>59.016574033307769</v>
      </c>
      <c r="Q13" s="10" t="str">
        <f>name!E9</f>
        <v>Caring, leisure and other service occupations</v>
      </c>
      <c r="R13" s="11">
        <v>6.0538329176933585</v>
      </c>
      <c r="S13" s="11">
        <v>2.7553369667408143</v>
      </c>
      <c r="T13" s="11">
        <v>0.94874127770060923</v>
      </c>
      <c r="U13" s="11">
        <f t="shared" si="3"/>
        <v>9.757911162134782</v>
      </c>
      <c r="V13" s="11"/>
      <c r="W13" s="11">
        <v>5.5636429142890362</v>
      </c>
      <c r="X13" s="11">
        <v>2.8057202088399467</v>
      </c>
      <c r="Y13" s="11">
        <v>0.90413561378005258</v>
      </c>
      <c r="Z13" s="11">
        <f t="shared" si="4"/>
        <v>9.2734987369090351</v>
      </c>
      <c r="AA13" s="11"/>
      <c r="AB13" s="11">
        <v>7.3686627788848522</v>
      </c>
      <c r="AC13" s="11">
        <v>3.5872314603513771</v>
      </c>
      <c r="AD13" s="11">
        <v>1.3489795188844049</v>
      </c>
      <c r="AE13" s="11">
        <f t="shared" si="5"/>
        <v>12.304873758120635</v>
      </c>
      <c r="AG13" s="10" t="str">
        <f>name!E9</f>
        <v>Caring, leisure and other service occupations</v>
      </c>
      <c r="AH13" s="11">
        <v>18.37925075340544</v>
      </c>
      <c r="AI13" s="11">
        <v>18.678467668092509</v>
      </c>
      <c r="AJ13" s="11">
        <v>3.8958985430958379</v>
      </c>
      <c r="AK13" s="11">
        <f t="shared" si="6"/>
        <v>40.953616964593792</v>
      </c>
      <c r="AL13" s="11"/>
      <c r="AM13" s="11">
        <v>16.607356098659949</v>
      </c>
      <c r="AN13" s="11">
        <v>17.510122053086473</v>
      </c>
      <c r="AO13" s="11">
        <v>4.189666001535123</v>
      </c>
      <c r="AP13" s="11">
        <f t="shared" si="7"/>
        <v>38.307144153281548</v>
      </c>
      <c r="AQ13" s="11"/>
      <c r="AR13" s="11">
        <v>21.464587843954821</v>
      </c>
      <c r="AS13" s="11">
        <v>20.558415660543425</v>
      </c>
      <c r="AT13" s="11">
        <v>4.6886967706888916</v>
      </c>
      <c r="AU13" s="11">
        <f t="shared" si="8"/>
        <v>46.711700275187141</v>
      </c>
    </row>
    <row r="14" spans="1:47" x14ac:dyDescent="0.2">
      <c r="A14" t="str">
        <f>name!E10</f>
        <v>Sales and customer service occupations</v>
      </c>
      <c r="B14" s="11">
        <v>23.075507615586996</v>
      </c>
      <c r="C14" s="11">
        <v>28.952162229580441</v>
      </c>
      <c r="D14" s="11">
        <v>3.2371764242677687</v>
      </c>
      <c r="E14" s="11">
        <f t="shared" si="0"/>
        <v>55.264846269435203</v>
      </c>
      <c r="F14" s="11"/>
      <c r="G14" s="11">
        <v>21.279814718785751</v>
      </c>
      <c r="H14" s="11">
        <v>31.425419400133251</v>
      </c>
      <c r="I14" s="11">
        <v>2.6065081762267579</v>
      </c>
      <c r="J14" s="11">
        <f t="shared" si="1"/>
        <v>55.311742295145763</v>
      </c>
      <c r="K14" s="11"/>
      <c r="L14" s="11">
        <v>22.63444404009924</v>
      </c>
      <c r="M14" s="11">
        <v>32.953241596973001</v>
      </c>
      <c r="N14" s="11">
        <v>2.2074797145213179</v>
      </c>
      <c r="O14" s="11">
        <f t="shared" si="2"/>
        <v>57.79516535159356</v>
      </c>
      <c r="Q14" s="10" t="str">
        <f>name!E10</f>
        <v>Sales and customer service occupations</v>
      </c>
      <c r="R14" s="11">
        <v>11.214217628332561</v>
      </c>
      <c r="S14" s="11">
        <v>8.2534812816397167</v>
      </c>
      <c r="T14" s="11">
        <v>2.033797177351484</v>
      </c>
      <c r="U14" s="11">
        <f t="shared" si="3"/>
        <v>21.501496087323762</v>
      </c>
      <c r="V14" s="11"/>
      <c r="W14" s="11">
        <v>10.414552189578957</v>
      </c>
      <c r="X14" s="11">
        <v>9.3892000475383277</v>
      </c>
      <c r="Y14" s="11">
        <v>1.5161062219882999</v>
      </c>
      <c r="Z14" s="11">
        <f t="shared" si="4"/>
        <v>21.319858459105586</v>
      </c>
      <c r="AA14" s="11"/>
      <c r="AB14" s="11">
        <v>12.117497988568322</v>
      </c>
      <c r="AC14" s="11">
        <v>10.447459261239255</v>
      </c>
      <c r="AD14" s="11">
        <v>1.2989435473334463</v>
      </c>
      <c r="AE14" s="11">
        <f t="shared" si="5"/>
        <v>23.863900797141024</v>
      </c>
      <c r="AG14" s="10" t="str">
        <f>name!E10</f>
        <v>Sales and customer service occupations</v>
      </c>
      <c r="AH14" s="11">
        <v>11.861289987254427</v>
      </c>
      <c r="AI14" s="11">
        <v>20.698680947940716</v>
      </c>
      <c r="AJ14" s="11">
        <v>1.2033792469162863</v>
      </c>
      <c r="AK14" s="11">
        <f t="shared" si="6"/>
        <v>33.763350182111424</v>
      </c>
      <c r="AL14" s="11"/>
      <c r="AM14" s="11">
        <v>10.865262529206793</v>
      </c>
      <c r="AN14" s="11">
        <v>22.036219352594923</v>
      </c>
      <c r="AO14" s="11">
        <v>1.0904019542384582</v>
      </c>
      <c r="AP14" s="11">
        <f t="shared" si="7"/>
        <v>33.991883836040174</v>
      </c>
      <c r="AQ14" s="11"/>
      <c r="AR14" s="11">
        <v>10.516946051530926</v>
      </c>
      <c r="AS14" s="11">
        <v>22.505782335733752</v>
      </c>
      <c r="AT14" s="11">
        <v>0.90853616718787222</v>
      </c>
      <c r="AU14" s="11">
        <f t="shared" si="8"/>
        <v>33.931264554452554</v>
      </c>
    </row>
    <row r="15" spans="1:47" x14ac:dyDescent="0.2">
      <c r="A15" t="str">
        <f>name!E11</f>
        <v>Process, plant and machine operatives</v>
      </c>
      <c r="B15" s="11">
        <v>27.021125259196761</v>
      </c>
      <c r="C15" s="11">
        <v>4.5015023525519826</v>
      </c>
      <c r="D15" s="11">
        <v>5.2260243850687997</v>
      </c>
      <c r="E15" s="11">
        <f t="shared" si="0"/>
        <v>36.748651996817543</v>
      </c>
      <c r="F15" s="11"/>
      <c r="G15" s="11">
        <v>24.323082290478357</v>
      </c>
      <c r="H15" s="11">
        <v>5.0262518595390118</v>
      </c>
      <c r="I15" s="11">
        <v>5.730783190234928</v>
      </c>
      <c r="J15" s="11">
        <f t="shared" si="1"/>
        <v>35.080117340252301</v>
      </c>
      <c r="K15" s="11"/>
      <c r="L15" s="11">
        <v>24.593493876406377</v>
      </c>
      <c r="M15" s="11">
        <v>6.7541408885851455</v>
      </c>
      <c r="N15" s="11">
        <v>7.009636902373841</v>
      </c>
      <c r="O15" s="11">
        <f t="shared" si="2"/>
        <v>38.35727166736536</v>
      </c>
      <c r="Q15" s="10" t="str">
        <f>name!E11</f>
        <v>Process, plant and machine operatives</v>
      </c>
      <c r="R15" s="11">
        <v>24.306127519982628</v>
      </c>
      <c r="S15" s="11">
        <v>3.4943866859818913</v>
      </c>
      <c r="T15" s="11">
        <v>4.8962812152092541</v>
      </c>
      <c r="U15" s="11">
        <f t="shared" si="3"/>
        <v>32.696795421173775</v>
      </c>
      <c r="V15" s="11"/>
      <c r="W15" s="11">
        <v>21.945532402850834</v>
      </c>
      <c r="X15" s="11">
        <v>4.2223992953166087</v>
      </c>
      <c r="Y15" s="11">
        <v>5.2652574617637216</v>
      </c>
      <c r="Z15" s="11">
        <f t="shared" si="4"/>
        <v>31.433189159931164</v>
      </c>
      <c r="AA15" s="11"/>
      <c r="AB15" s="11">
        <v>21.945218942856723</v>
      </c>
      <c r="AC15" s="11">
        <v>5.3165397527920906</v>
      </c>
      <c r="AD15" s="11">
        <v>6.4323695674029002</v>
      </c>
      <c r="AE15" s="11">
        <f t="shared" si="5"/>
        <v>33.694128263051716</v>
      </c>
      <c r="AG15" s="10" t="str">
        <f>name!E11</f>
        <v>Process, plant and machine operatives</v>
      </c>
      <c r="AH15" s="11">
        <v>2.7149977392141307</v>
      </c>
      <c r="AI15" s="11">
        <v>1.0071156665700878</v>
      </c>
      <c r="AJ15" s="11">
        <v>0.32974316985954577</v>
      </c>
      <c r="AK15" s="11">
        <f t="shared" si="6"/>
        <v>4.0518565756437646</v>
      </c>
      <c r="AL15" s="11"/>
      <c r="AM15" s="11">
        <v>2.3775498876275272</v>
      </c>
      <c r="AN15" s="11">
        <v>0.80385256422240148</v>
      </c>
      <c r="AO15" s="11">
        <v>0.46552572847120383</v>
      </c>
      <c r="AP15" s="11">
        <f t="shared" si="7"/>
        <v>3.6469281803211322</v>
      </c>
      <c r="AQ15" s="11"/>
      <c r="AR15" s="11">
        <v>2.6482749335496711</v>
      </c>
      <c r="AS15" s="11">
        <v>1.4376011357930487</v>
      </c>
      <c r="AT15" s="11">
        <v>0.57726733497093508</v>
      </c>
      <c r="AU15" s="11">
        <f t="shared" si="8"/>
        <v>4.6631434043136553</v>
      </c>
    </row>
    <row r="16" spans="1:47" x14ac:dyDescent="0.2">
      <c r="A16" t="str">
        <f>name!E12</f>
        <v>Elementary occupations</v>
      </c>
      <c r="B16" s="11">
        <v>30.991756249298991</v>
      </c>
      <c r="C16" s="11">
        <v>31.176109613836715</v>
      </c>
      <c r="D16" s="11">
        <v>4.4169390536560806</v>
      </c>
      <c r="E16" s="11">
        <f t="shared" si="0"/>
        <v>66.584804916791782</v>
      </c>
      <c r="F16" s="11"/>
      <c r="G16" s="11">
        <v>25.059034796166586</v>
      </c>
      <c r="H16" s="11">
        <v>27.600441627165825</v>
      </c>
      <c r="I16" s="11">
        <v>3.7711065628679648</v>
      </c>
      <c r="J16" s="11">
        <f t="shared" si="1"/>
        <v>56.43058298620037</v>
      </c>
      <c r="K16" s="11"/>
      <c r="L16" s="11">
        <v>25.605905820700539</v>
      </c>
      <c r="M16" s="11">
        <v>26.748115973670853</v>
      </c>
      <c r="N16" s="11">
        <v>5.0898727899005429</v>
      </c>
      <c r="O16" s="11">
        <f t="shared" si="2"/>
        <v>57.443894584271931</v>
      </c>
      <c r="Q16" s="10" t="str">
        <f>name!E12</f>
        <v>Elementary occupations</v>
      </c>
      <c r="R16" s="11">
        <v>23.189883265292622</v>
      </c>
      <c r="S16" s="11">
        <v>11.812878273416183</v>
      </c>
      <c r="T16" s="11">
        <v>2.5334750695683779</v>
      </c>
      <c r="U16" s="11">
        <f t="shared" si="3"/>
        <v>37.536236608277179</v>
      </c>
      <c r="V16" s="11"/>
      <c r="W16" s="11">
        <v>18.589836441400088</v>
      </c>
      <c r="X16" s="11">
        <v>10.721516651477202</v>
      </c>
      <c r="Y16" s="11">
        <v>2.2852942617463903</v>
      </c>
      <c r="Z16" s="11">
        <f t="shared" si="4"/>
        <v>31.596647354623681</v>
      </c>
      <c r="AA16" s="11"/>
      <c r="AB16" s="11">
        <v>18.121074349351577</v>
      </c>
      <c r="AC16" s="11">
        <v>10.700803236950998</v>
      </c>
      <c r="AD16" s="11">
        <v>3.2301166893256297</v>
      </c>
      <c r="AE16" s="11">
        <f t="shared" si="5"/>
        <v>32.051994275628203</v>
      </c>
      <c r="AG16" s="10" t="str">
        <f>name!E12</f>
        <v>Elementary occupations</v>
      </c>
      <c r="AH16" s="11">
        <v>7.8018729840063745</v>
      </c>
      <c r="AI16" s="11">
        <v>19.363231340420519</v>
      </c>
      <c r="AJ16" s="11">
        <v>1.8834639840877014</v>
      </c>
      <c r="AK16" s="11">
        <f t="shared" si="6"/>
        <v>29.048568308514593</v>
      </c>
      <c r="AL16" s="11"/>
      <c r="AM16" s="11">
        <v>6.4691983547665011</v>
      </c>
      <c r="AN16" s="11">
        <v>16.878924975688616</v>
      </c>
      <c r="AO16" s="11">
        <v>1.4858123011215754</v>
      </c>
      <c r="AP16" s="11">
        <f t="shared" si="7"/>
        <v>24.833935631576693</v>
      </c>
      <c r="AQ16" s="11"/>
      <c r="AR16" s="11">
        <v>7.4848314713489676</v>
      </c>
      <c r="AS16" s="11">
        <v>16.047312736719856</v>
      </c>
      <c r="AT16" s="11">
        <v>1.8597561005749108</v>
      </c>
      <c r="AU16" s="11">
        <f t="shared" si="8"/>
        <v>25.391900308643734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324.67215520355245</v>
      </c>
      <c r="C18" s="34">
        <f t="shared" ref="C18:D18" si="9">SUM(C8:C16)</f>
        <v>146.17131411083687</v>
      </c>
      <c r="D18" s="34">
        <f t="shared" si="9"/>
        <v>61.726530685610946</v>
      </c>
      <c r="E18" s="34">
        <f t="shared" si="0"/>
        <v>532.57000000000028</v>
      </c>
      <c r="F18" s="34"/>
      <c r="G18" s="34">
        <f>SUM(G8:G16)</f>
        <v>331.05082367165613</v>
      </c>
      <c r="H18" s="34">
        <f t="shared" ref="H18:I18" si="10">SUM(H8:H16)</f>
        <v>155.50424632791746</v>
      </c>
      <c r="I18" s="34">
        <f t="shared" si="10"/>
        <v>61.740930000426317</v>
      </c>
      <c r="J18" s="34">
        <f t="shared" ref="J18" si="11">SUM(G18:I18)</f>
        <v>548.29599999999982</v>
      </c>
      <c r="K18" s="34"/>
      <c r="L18" s="34">
        <f>SUM(L8:L16)</f>
        <v>361.89320667161292</v>
      </c>
      <c r="M18" s="34">
        <f t="shared" ref="M18:N18" si="12">SUM(M8:M16)</f>
        <v>169.81396856412425</v>
      </c>
      <c r="N18" s="34">
        <f t="shared" si="12"/>
        <v>67.962824764262635</v>
      </c>
      <c r="O18" s="34">
        <f>SUM(L18:N18)</f>
        <v>599.66999999999985</v>
      </c>
      <c r="Q18" s="231" t="str">
        <f>name!E3</f>
        <v>All occupations</v>
      </c>
      <c r="R18" s="34">
        <f>SUM(R8:R16)</f>
        <v>201.74266810305912</v>
      </c>
      <c r="S18" s="34">
        <f t="shared" ref="S18:T18" si="13">SUM(S8:S16)</f>
        <v>41.093531545129203</v>
      </c>
      <c r="T18" s="34">
        <f t="shared" si="13"/>
        <v>42.592078677875037</v>
      </c>
      <c r="U18" s="34">
        <f t="shared" ref="U18" si="14">SUM(R18:T18)</f>
        <v>285.42827832606338</v>
      </c>
      <c r="V18" s="34"/>
      <c r="W18" s="34">
        <f>SUM(W8:W16)</f>
        <v>204.7313443526009</v>
      </c>
      <c r="X18" s="34">
        <f t="shared" ref="X18:Y18" si="15">SUM(X8:X16)</f>
        <v>47.673025985309849</v>
      </c>
      <c r="Y18" s="34">
        <f t="shared" si="15"/>
        <v>39.934495084808276</v>
      </c>
      <c r="Z18" s="34">
        <f t="shared" ref="Z18" si="16">SUM(W18:Y18)</f>
        <v>292.33886542271898</v>
      </c>
      <c r="AA18" s="34"/>
      <c r="AB18" s="34">
        <f>SUM(AB8:AB16)</f>
        <v>215.16170975516087</v>
      </c>
      <c r="AC18" s="34">
        <f t="shared" ref="AC18:AD18" si="17">SUM(AC8:AC16)</f>
        <v>54.269582581131509</v>
      </c>
      <c r="AD18" s="34">
        <f t="shared" si="17"/>
        <v>42.864433146095337</v>
      </c>
      <c r="AE18" s="34">
        <f t="shared" ref="AE18" si="18">SUM(AB18:AD18)</f>
        <v>312.2957254823877</v>
      </c>
      <c r="AG18" s="231" t="str">
        <f>name!E3</f>
        <v>All occupations</v>
      </c>
      <c r="AH18" s="34">
        <f>SUM(AH8:AH16)</f>
        <v>122.92948710049335</v>
      </c>
      <c r="AI18" s="34">
        <f t="shared" ref="AI18:AJ18" si="19">SUM(AI8:AI16)</f>
        <v>105.07778256570765</v>
      </c>
      <c r="AJ18" s="34">
        <f t="shared" si="19"/>
        <v>19.134452007735906</v>
      </c>
      <c r="AK18" s="34">
        <f t="shared" si="6"/>
        <v>247.14172167393693</v>
      </c>
      <c r="AL18" s="34"/>
      <c r="AM18" s="34">
        <f>SUM(AM8:AM16)</f>
        <v>126.3194793190552</v>
      </c>
      <c r="AN18" s="34">
        <f t="shared" ref="AN18:AO18" si="20">SUM(AN8:AN16)</f>
        <v>107.83122034260758</v>
      </c>
      <c r="AO18" s="34">
        <f t="shared" si="20"/>
        <v>21.806434915618038</v>
      </c>
      <c r="AP18" s="34">
        <f t="shared" si="7"/>
        <v>255.95713457728081</v>
      </c>
      <c r="AQ18" s="34"/>
      <c r="AR18" s="34">
        <f>SUM(AR8:AR16)</f>
        <v>146.73149691645207</v>
      </c>
      <c r="AS18" s="34">
        <f t="shared" ref="AS18:AT18" si="21">SUM(AS8:AS16)</f>
        <v>115.54438598299276</v>
      </c>
      <c r="AT18" s="34">
        <f t="shared" si="21"/>
        <v>25.098391618167277</v>
      </c>
      <c r="AU18" s="34">
        <f t="shared" si="8"/>
        <v>287.37427451761209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10.086422060181437</v>
      </c>
      <c r="C26" s="18">
        <f t="shared" ref="C26:O26" si="22">C8/C$18*100</f>
        <v>3.2983583394492637</v>
      </c>
      <c r="D26" s="18">
        <f t="shared" si="22"/>
        <v>13.400917594364239</v>
      </c>
      <c r="E26" s="18">
        <f t="shared" si="22"/>
        <v>8.6075030748284078</v>
      </c>
      <c r="F26" s="18"/>
      <c r="G26" s="18">
        <f t="shared" si="22"/>
        <v>11.105141032769893</v>
      </c>
      <c r="H26" s="18">
        <f t="shared" si="22"/>
        <v>4.7478075186297151</v>
      </c>
      <c r="I26" s="18">
        <f t="shared" si="22"/>
        <v>14.70617178290891</v>
      </c>
      <c r="J26" s="18">
        <f t="shared" si="22"/>
        <v>9.7076087339789794</v>
      </c>
      <c r="K26" s="18"/>
      <c r="L26" s="18">
        <f t="shared" si="22"/>
        <v>11.651504990909679</v>
      </c>
      <c r="M26" s="18">
        <f t="shared" si="22"/>
        <v>5.7952258032044179</v>
      </c>
      <c r="N26" s="18">
        <f t="shared" si="22"/>
        <v>15.979490668413373</v>
      </c>
      <c r="O26" s="18">
        <f t="shared" si="22"/>
        <v>10.483636200239317</v>
      </c>
      <c r="Q26" t="str">
        <f>$A$8</f>
        <v>Managers, directors and senior officials</v>
      </c>
      <c r="R26" s="18">
        <f>R8/R$18*100</f>
        <v>11.518649153928838</v>
      </c>
      <c r="S26" s="18">
        <f t="shared" ref="S26:U26" si="23">S8/S$18*100</f>
        <v>3.4686042289050159</v>
      </c>
      <c r="T26" s="18">
        <f t="shared" si="23"/>
        <v>14.741109035896097</v>
      </c>
      <c r="U26" s="18">
        <f t="shared" si="23"/>
        <v>10.840533056349958</v>
      </c>
      <c r="V26" s="18"/>
      <c r="W26" s="18">
        <f t="shared" ref="W26:Z26" si="24">W8/W$18*100</f>
        <v>12.558621313427992</v>
      </c>
      <c r="X26" s="18">
        <f t="shared" si="24"/>
        <v>5.0532244095085534</v>
      </c>
      <c r="Y26" s="18">
        <f t="shared" si="24"/>
        <v>15.528627526805899</v>
      </c>
      <c r="Z26" s="18">
        <f t="shared" si="24"/>
        <v>11.740395236116154</v>
      </c>
      <c r="AA26" s="18"/>
      <c r="AB26" s="18">
        <f t="shared" ref="AB26:AE26" si="25">AB8/AB$18*100</f>
        <v>12.643020313740688</v>
      </c>
      <c r="AC26" s="18">
        <f t="shared" si="25"/>
        <v>6.3294140622757764</v>
      </c>
      <c r="AD26" s="18">
        <f t="shared" si="25"/>
        <v>17.279942666117478</v>
      </c>
      <c r="AE26" s="18">
        <f t="shared" si="25"/>
        <v>12.182310429065538</v>
      </c>
      <c r="AG26" t="str">
        <f>$A$8</f>
        <v>Managers, directors and senior officials</v>
      </c>
      <c r="AH26" s="18">
        <f>AH8/AH$18*100</f>
        <v>7.7359582126760191</v>
      </c>
      <c r="AI26" s="18">
        <f t="shared" ref="AI26:AK26" si="26">AI8/AI$18*100</f>
        <v>3.2317790430656177</v>
      </c>
      <c r="AJ26" s="18">
        <f t="shared" si="26"/>
        <v>10.417736299281307</v>
      </c>
      <c r="AK26" s="18">
        <f t="shared" si="26"/>
        <v>6.0285378610265656</v>
      </c>
      <c r="AL26" s="18"/>
      <c r="AM26" s="18">
        <f t="shared" ref="AM26:AP26" si="27">AM8/AM$18*100</f>
        <v>8.7494238191363323</v>
      </c>
      <c r="AN26" s="18">
        <f t="shared" si="27"/>
        <v>4.6127803221558423</v>
      </c>
      <c r="AO26" s="18">
        <f t="shared" si="27"/>
        <v>13.199994593046338</v>
      </c>
      <c r="AP26" s="18">
        <f t="shared" si="27"/>
        <v>7.3858820875901774</v>
      </c>
      <c r="AQ26" s="18"/>
      <c r="AR26" s="18">
        <f t="shared" ref="AR26:AU26" si="28">AR8/AR$18*100</f>
        <v>10.197583122790025</v>
      </c>
      <c r="AS26" s="18">
        <f t="shared" si="28"/>
        <v>5.5443250468162093</v>
      </c>
      <c r="AT26" s="18">
        <f t="shared" si="28"/>
        <v>13.758506209993179</v>
      </c>
      <c r="AU26" s="18">
        <f t="shared" si="28"/>
        <v>8.6376508505068124</v>
      </c>
    </row>
    <row r="27" spans="1:47" x14ac:dyDescent="0.2">
      <c r="A27" t="str">
        <f>$A$9</f>
        <v>Professional occupations</v>
      </c>
      <c r="B27" s="18">
        <f t="shared" ref="B27:B34" si="29">B9/B$18*100</f>
        <v>21.915324669370278</v>
      </c>
      <c r="C27" s="18">
        <f t="shared" ref="C27:O27" si="30">C9/C$18*100</f>
        <v>10.329300289451478</v>
      </c>
      <c r="D27" s="18">
        <f t="shared" si="30"/>
        <v>17.609298590401014</v>
      </c>
      <c r="E27" s="18">
        <f t="shared" si="30"/>
        <v>18.236295696973297</v>
      </c>
      <c r="F27" s="18"/>
      <c r="G27" s="18">
        <f t="shared" si="30"/>
        <v>25.341481181349419</v>
      </c>
      <c r="H27" s="18">
        <f t="shared" si="30"/>
        <v>12.298508069635549</v>
      </c>
      <c r="I27" s="18">
        <f t="shared" si="30"/>
        <v>17.417279326630013</v>
      </c>
      <c r="J27" s="18">
        <f t="shared" si="30"/>
        <v>20.750009976682897</v>
      </c>
      <c r="K27" s="18"/>
      <c r="L27" s="18">
        <f t="shared" si="30"/>
        <v>29.06375594940549</v>
      </c>
      <c r="M27" s="18">
        <f t="shared" si="30"/>
        <v>14.949172510994474</v>
      </c>
      <c r="N27" s="18">
        <f t="shared" si="30"/>
        <v>16.335141408156804</v>
      </c>
      <c r="O27" s="18">
        <f t="shared" si="30"/>
        <v>23.624220825312626</v>
      </c>
      <c r="Q27" t="str">
        <f>$A$9</f>
        <v>Professional occupations</v>
      </c>
      <c r="R27" s="18">
        <f t="shared" ref="R27:U27" si="31">R9/R$18*100</f>
        <v>20.892631428837475</v>
      </c>
      <c r="S27" s="18">
        <f t="shared" si="31"/>
        <v>7.7314596185465811</v>
      </c>
      <c r="T27" s="18">
        <f t="shared" si="31"/>
        <v>17.433391616135825</v>
      </c>
      <c r="U27" s="18">
        <f t="shared" si="31"/>
        <v>18.481604577324422</v>
      </c>
      <c r="V27" s="18"/>
      <c r="W27" s="18">
        <f t="shared" ref="W27:Z27" si="32">W9/W$18*100</f>
        <v>24.40577041095942</v>
      </c>
      <c r="X27" s="18">
        <f t="shared" si="32"/>
        <v>10.177755745341711</v>
      </c>
      <c r="Y27" s="18">
        <f t="shared" si="32"/>
        <v>15.216343050307426</v>
      </c>
      <c r="Z27" s="18">
        <f t="shared" si="32"/>
        <v>20.830236062736255</v>
      </c>
      <c r="AA27" s="18"/>
      <c r="AB27" s="18">
        <f t="shared" ref="AB27:AE27" si="33">AB9/AB$18*100</f>
        <v>27.53730715008243</v>
      </c>
      <c r="AC27" s="18">
        <f t="shared" si="33"/>
        <v>12.45022355351993</v>
      </c>
      <c r="AD27" s="18">
        <f t="shared" si="33"/>
        <v>12.431306597272847</v>
      </c>
      <c r="AE27" s="18">
        <f t="shared" si="33"/>
        <v>22.842142406191112</v>
      </c>
      <c r="AG27" t="str">
        <f>$A$9</f>
        <v>Professional occupations</v>
      </c>
      <c r="AH27" s="18">
        <f t="shared" ref="AH27:AK27" si="34">AH9/AH$18*100</f>
        <v>23.593692226760187</v>
      </c>
      <c r="AI27" s="18">
        <f>AI9/AI$18*100</f>
        <v>11.345256707187021</v>
      </c>
      <c r="AJ27" s="18">
        <f t="shared" si="34"/>
        <v>18.000856377624846</v>
      </c>
      <c r="AK27" s="18">
        <f t="shared" si="34"/>
        <v>17.952984199009808</v>
      </c>
      <c r="AL27" s="18"/>
      <c r="AM27" s="18">
        <f t="shared" ref="AM27:AP27" si="35">AM9/AM$18*100</f>
        <v>26.858027362348896</v>
      </c>
      <c r="AN27" s="18">
        <f t="shared" si="35"/>
        <v>13.23610926104595</v>
      </c>
      <c r="AO27" s="18">
        <f t="shared" si="35"/>
        <v>21.447891356927109</v>
      </c>
      <c r="AP27" s="18">
        <f t="shared" si="35"/>
        <v>20.658380559855445</v>
      </c>
      <c r="AQ27" s="18"/>
      <c r="AR27" s="18">
        <f t="shared" ref="AR27:AU27" si="36">AR9/AR$18*100</f>
        <v>31.302084736462493</v>
      </c>
      <c r="AS27" s="18">
        <f t="shared" si="36"/>
        <v>16.122893896589609</v>
      </c>
      <c r="AT27" s="18">
        <f t="shared" si="36"/>
        <v>23.002328246671631</v>
      </c>
      <c r="AU27" s="18">
        <f t="shared" si="36"/>
        <v>24.474122048007853</v>
      </c>
    </row>
    <row r="28" spans="1:47" x14ac:dyDescent="0.2">
      <c r="A28" t="str">
        <f>$A$10</f>
        <v>Associate professional occupations</v>
      </c>
      <c r="B28" s="18">
        <f t="shared" si="29"/>
        <v>12.445322229708797</v>
      </c>
      <c r="C28" s="18">
        <f t="shared" ref="C28:O28" si="37">C10/C$18*100</f>
        <v>6.8748050760329136</v>
      </c>
      <c r="D28" s="18">
        <f t="shared" si="37"/>
        <v>11.887865363080119</v>
      </c>
      <c r="E28" s="18">
        <f t="shared" si="37"/>
        <v>10.851804586932031</v>
      </c>
      <c r="F28" s="18"/>
      <c r="G28" s="18">
        <f t="shared" si="37"/>
        <v>14.029581018077094</v>
      </c>
      <c r="H28" s="18">
        <f t="shared" si="37"/>
        <v>8.0723045171563381</v>
      </c>
      <c r="I28" s="18">
        <f t="shared" si="37"/>
        <v>11.767387672889534</v>
      </c>
      <c r="J28" s="18">
        <f t="shared" si="37"/>
        <v>12.085281381721275</v>
      </c>
      <c r="K28" s="18"/>
      <c r="L28" s="18">
        <f t="shared" si="37"/>
        <v>13.441175479543531</v>
      </c>
      <c r="M28" s="18">
        <f t="shared" si="37"/>
        <v>8.1759999448700622</v>
      </c>
      <c r="N28" s="18">
        <f t="shared" si="37"/>
        <v>11.560095915901863</v>
      </c>
      <c r="O28" s="18">
        <f t="shared" si="37"/>
        <v>11.736998459714206</v>
      </c>
      <c r="Q28" t="str">
        <f>$A$10</f>
        <v>Associate professional occupations</v>
      </c>
      <c r="R28" s="18">
        <f t="shared" ref="R28:U28" si="38">R10/R$18*100</f>
        <v>12.693842719693141</v>
      </c>
      <c r="S28" s="18">
        <f t="shared" si="38"/>
        <v>5.9147405364784236</v>
      </c>
      <c r="T28" s="18">
        <f t="shared" si="38"/>
        <v>9.992547594224984</v>
      </c>
      <c r="U28" s="18">
        <f t="shared" si="38"/>
        <v>11.314753632100992</v>
      </c>
      <c r="V28" s="18"/>
      <c r="W28" s="18">
        <f t="shared" ref="W28:Z28" si="39">W10/W$18*100</f>
        <v>14.047965822083249</v>
      </c>
      <c r="X28" s="18">
        <f t="shared" si="39"/>
        <v>7.7548811917303171</v>
      </c>
      <c r="Y28" s="18">
        <f t="shared" si="39"/>
        <v>9.5110373382313362</v>
      </c>
      <c r="Z28" s="18">
        <f t="shared" si="39"/>
        <v>12.401963896703663</v>
      </c>
      <c r="AA28" s="18"/>
      <c r="AB28" s="18">
        <f t="shared" ref="AB28:AE28" si="40">AB10/AB$18*100</f>
        <v>12.670239274474554</v>
      </c>
      <c r="AC28" s="18">
        <f t="shared" si="40"/>
        <v>6.312797103077564</v>
      </c>
      <c r="AD28" s="18">
        <f t="shared" si="40"/>
        <v>8.3394011562981269</v>
      </c>
      <c r="AE28" s="18">
        <f t="shared" si="40"/>
        <v>10.971033647856208</v>
      </c>
      <c r="AG28" t="str">
        <f>$A$10</f>
        <v>Associate professional occupations</v>
      </c>
      <c r="AH28" s="18">
        <f t="shared" ref="AH28:AK28" si="41">AH10/AH$18*100</f>
        <v>12.037469013118592</v>
      </c>
      <c r="AI28" s="18">
        <f t="shared" si="41"/>
        <v>7.2502644878916636</v>
      </c>
      <c r="AJ28" s="18">
        <f t="shared" si="41"/>
        <v>16.106722715149335</v>
      </c>
      <c r="AK28" s="18">
        <f t="shared" si="41"/>
        <v>10.317136672424231</v>
      </c>
      <c r="AL28" s="18"/>
      <c r="AM28" s="18">
        <f t="shared" ref="AM28:AP28" si="42">AM10/AM$18*100</f>
        <v>13.999783985504385</v>
      </c>
      <c r="AN28" s="18">
        <f t="shared" si="42"/>
        <v>8.21263985225964</v>
      </c>
      <c r="AO28" s="18">
        <f t="shared" si="42"/>
        <v>15.899480410546463</v>
      </c>
      <c r="AP28" s="18">
        <f t="shared" si="42"/>
        <v>11.723585634181134</v>
      </c>
      <c r="AQ28" s="18"/>
      <c r="AR28" s="18">
        <f t="shared" ref="AR28:AU28" si="43">AR10/AR$18*100</f>
        <v>14.571648182955297</v>
      </c>
      <c r="AS28" s="18">
        <f t="shared" si="43"/>
        <v>9.0511202687855796</v>
      </c>
      <c r="AT28" s="18">
        <f t="shared" si="43"/>
        <v>17.060578070586445</v>
      </c>
      <c r="AU28" s="18">
        <f t="shared" si="43"/>
        <v>12.569388683281396</v>
      </c>
    </row>
    <row r="29" spans="1:47" x14ac:dyDescent="0.2">
      <c r="A29" t="str">
        <f>$A$11</f>
        <v>Administrative and secretarial occupations</v>
      </c>
      <c r="B29" s="18">
        <f t="shared" si="29"/>
        <v>13.316593959238384</v>
      </c>
      <c r="C29" s="18">
        <f t="shared" ref="C29:O29" si="44">C11/C$18*100</f>
        <v>16.867468054532335</v>
      </c>
      <c r="D29" s="18">
        <f t="shared" si="44"/>
        <v>3.8898962288947994</v>
      </c>
      <c r="E29" s="18">
        <f t="shared" si="44"/>
        <v>13.198597425515521</v>
      </c>
      <c r="F29" s="18"/>
      <c r="G29" s="18">
        <f t="shared" si="44"/>
        <v>13.073160348761565</v>
      </c>
      <c r="H29" s="18">
        <f t="shared" si="44"/>
        <v>17.561342323508505</v>
      </c>
      <c r="I29" s="18">
        <f t="shared" si="44"/>
        <v>3.8759000067605012</v>
      </c>
      <c r="J29" s="18">
        <f t="shared" si="44"/>
        <v>13.310411666287832</v>
      </c>
      <c r="K29" s="18"/>
      <c r="L29" s="18">
        <f t="shared" si="44"/>
        <v>11.086612823287467</v>
      </c>
      <c r="M29" s="18">
        <f t="shared" si="44"/>
        <v>14.274830020334894</v>
      </c>
      <c r="N29" s="18">
        <f t="shared" si="44"/>
        <v>3.3679507117244136</v>
      </c>
      <c r="O29" s="18">
        <f t="shared" si="44"/>
        <v>11.114664475650095</v>
      </c>
      <c r="Q29" t="str">
        <f>$A$11</f>
        <v>Administrative and secretarial occupations</v>
      </c>
      <c r="R29" s="18">
        <f t="shared" ref="R29:U29" si="45">R11/R$18*100</f>
        <v>8.3525793063680887</v>
      </c>
      <c r="S29" s="18">
        <f t="shared" si="45"/>
        <v>10.255443920884758</v>
      </c>
      <c r="T29" s="18">
        <f t="shared" si="45"/>
        <v>1.9700819366427202</v>
      </c>
      <c r="U29" s="18">
        <f t="shared" si="45"/>
        <v>7.6741307510756629</v>
      </c>
      <c r="V29" s="18"/>
      <c r="W29" s="18">
        <f t="shared" ref="W29:Z29" si="46">W11/W$18*100</f>
        <v>8.9043519986166295</v>
      </c>
      <c r="X29" s="18">
        <f t="shared" si="46"/>
        <v>13.782425502549295</v>
      </c>
      <c r="Y29" s="18">
        <f t="shared" si="46"/>
        <v>1.5621882676138636</v>
      </c>
      <c r="Z29" s="18">
        <f t="shared" si="46"/>
        <v>8.696876757756506</v>
      </c>
      <c r="AA29" s="18"/>
      <c r="AB29" s="18">
        <f t="shared" ref="AB29:AE29" si="47">AB11/AB$18*100</f>
        <v>9.5644136894257983</v>
      </c>
      <c r="AC29" s="18">
        <f t="shared" si="47"/>
        <v>12.92631426761211</v>
      </c>
      <c r="AD29" s="18">
        <f t="shared" si="47"/>
        <v>2.0846921572122472</v>
      </c>
      <c r="AE29" s="18">
        <f t="shared" si="47"/>
        <v>9.121996226624713</v>
      </c>
      <c r="AG29" t="str">
        <f>$A$11</f>
        <v>Administrative and secretarial occupations</v>
      </c>
      <c r="AH29" s="18">
        <f t="shared" ref="AH29:AK29" si="48">AH11/AH$18*100</f>
        <v>21.463163055016519</v>
      </c>
      <c r="AI29" s="18">
        <f t="shared" si="48"/>
        <v>19.453280351658943</v>
      </c>
      <c r="AJ29" s="18">
        <f t="shared" si="48"/>
        <v>8.1632812910565509</v>
      </c>
      <c r="AK29" s="18">
        <f t="shared" si="48"/>
        <v>19.578900196228847</v>
      </c>
      <c r="AL29" s="18"/>
      <c r="AM29" s="18">
        <f t="shared" ref="AM29:AP29" si="49">AM11/AM$18*100</f>
        <v>19.829725072384292</v>
      </c>
      <c r="AN29" s="18">
        <f t="shared" si="49"/>
        <v>19.232031009303981</v>
      </c>
      <c r="AO29" s="18">
        <f t="shared" si="49"/>
        <v>8.1130396599020074</v>
      </c>
      <c r="AP29" s="18">
        <f t="shared" si="49"/>
        <v>18.579714133576314</v>
      </c>
      <c r="AQ29" s="18"/>
      <c r="AR29" s="18">
        <f t="shared" ref="AR29:AU29" si="50">AR11/AR$18*100</f>
        <v>13.318710056071714</v>
      </c>
      <c r="AS29" s="18">
        <f t="shared" si="50"/>
        <v>14.908209014751094</v>
      </c>
      <c r="AT29" s="18">
        <f t="shared" si="50"/>
        <v>5.5595712488438398</v>
      </c>
      <c r="AU29" s="18">
        <f t="shared" si="50"/>
        <v>13.280139369043741</v>
      </c>
    </row>
    <row r="30" spans="1:47" x14ac:dyDescent="0.2">
      <c r="A30" t="str">
        <f>$A$12</f>
        <v>Skilled trades occupations</v>
      </c>
      <c r="B30" s="18">
        <f t="shared" si="29"/>
        <v>9.7354061873734334</v>
      </c>
      <c r="C30" s="18">
        <f t="shared" ref="C30:O30" si="51">C12/C$18*100</f>
        <v>3.7514986974407005</v>
      </c>
      <c r="D30" s="18">
        <f t="shared" si="51"/>
        <v>24.497011859133035</v>
      </c>
      <c r="E30" s="18">
        <f t="shared" si="51"/>
        <v>9.8039550807500984</v>
      </c>
      <c r="F30" s="18"/>
      <c r="G30" s="18">
        <f t="shared" si="51"/>
        <v>8.4087394713837504</v>
      </c>
      <c r="H30" s="18">
        <f t="shared" si="51"/>
        <v>3.0655994183941422</v>
      </c>
      <c r="I30" s="18">
        <f t="shared" si="51"/>
        <v>24.371355754372257</v>
      </c>
      <c r="J30" s="18">
        <f t="shared" si="51"/>
        <v>8.6908239797277851</v>
      </c>
      <c r="K30" s="18"/>
      <c r="L30" s="18">
        <f t="shared" si="51"/>
        <v>6.6638303318827168</v>
      </c>
      <c r="M30" s="18">
        <f t="shared" si="51"/>
        <v>3.4515956855449224</v>
      </c>
      <c r="N30" s="18">
        <f t="shared" si="51"/>
        <v>22.822329972330792</v>
      </c>
      <c r="O30" s="18">
        <f t="shared" si="51"/>
        <v>7.5854955248444735</v>
      </c>
      <c r="Q30" t="str">
        <f>$A$12</f>
        <v>Skilled trades occupations</v>
      </c>
      <c r="R30" s="18">
        <f t="shared" ref="R30:U30" si="52">R12/R$18*100</f>
        <v>14.439985103810017</v>
      </c>
      <c r="S30" s="18">
        <f t="shared" si="52"/>
        <v>8.5902734165220664</v>
      </c>
      <c r="T30" s="18">
        <f t="shared" si="52"/>
        <v>31.416317634056735</v>
      </c>
      <c r="U30" s="18">
        <f t="shared" si="52"/>
        <v>16.131029809924144</v>
      </c>
      <c r="V30" s="18"/>
      <c r="W30" s="18">
        <f t="shared" ref="W30:Z30" si="53">W12/W$18*100</f>
        <v>12.479523124206493</v>
      </c>
      <c r="X30" s="18">
        <f t="shared" si="53"/>
        <v>6.3046865099878193</v>
      </c>
      <c r="Y30" s="18">
        <f t="shared" si="53"/>
        <v>33.213931960633509</v>
      </c>
      <c r="Z30" s="18">
        <f t="shared" si="53"/>
        <v>14.304956087519002</v>
      </c>
      <c r="AA30" s="18"/>
      <c r="AB30" s="18">
        <f t="shared" ref="AB30:AE30" si="54">AB12/AB$18*100</f>
        <v>9.9070214157141852</v>
      </c>
      <c r="AC30" s="18">
        <f t="shared" si="54"/>
        <v>6.6057860071148315</v>
      </c>
      <c r="AD30" s="18">
        <f t="shared" si="54"/>
        <v>31.1452543669836</v>
      </c>
      <c r="AE30" s="18">
        <f t="shared" si="54"/>
        <v>12.248418012560611</v>
      </c>
      <c r="AG30" t="str">
        <f>$A$12</f>
        <v>Skilled trades occupations</v>
      </c>
      <c r="AH30" s="18">
        <f t="shared" ref="AH30:AK30" si="55">AH12/AH$18*100</f>
        <v>2.0146035932210133</v>
      </c>
      <c r="AI30" s="18">
        <f t="shared" si="55"/>
        <v>1.8591639269196079</v>
      </c>
      <c r="AJ30" s="18">
        <f t="shared" si="55"/>
        <v>9.0950752976533611</v>
      </c>
      <c r="AK30" s="18">
        <f t="shared" si="55"/>
        <v>2.4967062902317734</v>
      </c>
      <c r="AL30" s="18"/>
      <c r="AM30" s="18">
        <f t="shared" ref="AM30:AP30" si="56">AM12/AM$18*100</f>
        <v>1.8110475373791624</v>
      </c>
      <c r="AN30" s="18">
        <f t="shared" si="56"/>
        <v>1.6335736785796049</v>
      </c>
      <c r="AO30" s="18">
        <f t="shared" si="56"/>
        <v>8.1777955776433515</v>
      </c>
      <c r="AP30" s="18">
        <f t="shared" si="56"/>
        <v>2.2786994908540179</v>
      </c>
      <c r="AQ30" s="18"/>
      <c r="AR30" s="18">
        <f t="shared" ref="AR30:AU30" si="57">AR12/AR$18*100</f>
        <v>1.9081333389105817</v>
      </c>
      <c r="AS30" s="18">
        <f t="shared" si="57"/>
        <v>1.9701165926685291</v>
      </c>
      <c r="AT30" s="18">
        <f t="shared" si="57"/>
        <v>8.6079754542363283</v>
      </c>
      <c r="AU30" s="18">
        <f t="shared" si="57"/>
        <v>2.5181986569746782</v>
      </c>
    </row>
    <row r="31" spans="1:47" x14ac:dyDescent="0.2">
      <c r="A31" t="str">
        <f>$A$13</f>
        <v>Caring, leisure and other service occupations</v>
      </c>
      <c r="B31" s="18">
        <f t="shared" si="29"/>
        <v>7.5254632340677707</v>
      </c>
      <c r="C31" s="18">
        <f t="shared" ref="C31:O31" si="58">C13/C$18*100</f>
        <v>14.663482205941431</v>
      </c>
      <c r="D31" s="18">
        <f t="shared" si="58"/>
        <v>7.8485535587143884</v>
      </c>
      <c r="E31" s="18">
        <f t="shared" si="58"/>
        <v>9.5220399434306344</v>
      </c>
      <c r="F31" s="18"/>
      <c r="G31" s="18">
        <f t="shared" si="58"/>
        <v>6.697158692146524</v>
      </c>
      <c r="H31" s="18">
        <f t="shared" si="58"/>
        <v>13.064493569574728</v>
      </c>
      <c r="I31" s="18">
        <f t="shared" si="58"/>
        <v>8.2502832647321682</v>
      </c>
      <c r="J31" s="18">
        <f t="shared" si="58"/>
        <v>8.6779117283712797</v>
      </c>
      <c r="K31" s="18"/>
      <c r="L31" s="18">
        <f t="shared" si="58"/>
        <v>7.9673367975109226</v>
      </c>
      <c r="M31" s="18">
        <f t="shared" si="58"/>
        <v>14.218881594406088</v>
      </c>
      <c r="N31" s="18">
        <f t="shared" si="58"/>
        <v>8.8837924416998746</v>
      </c>
      <c r="O31" s="18">
        <f t="shared" si="58"/>
        <v>9.8415085018940065</v>
      </c>
      <c r="Q31" t="str">
        <f>$A$13</f>
        <v>Caring, leisure and other service occupations</v>
      </c>
      <c r="R31" s="18">
        <f t="shared" ref="R31:U31" si="59">R13/R$18*100</f>
        <v>3.0007697303779048</v>
      </c>
      <c r="S31" s="18">
        <f t="shared" si="59"/>
        <v>6.7050381486801243</v>
      </c>
      <c r="T31" s="18">
        <f t="shared" si="59"/>
        <v>2.2275063982576748</v>
      </c>
      <c r="U31" s="18">
        <f t="shared" si="59"/>
        <v>3.4186911049464004</v>
      </c>
      <c r="V31" s="18"/>
      <c r="W31" s="18">
        <f t="shared" ref="W31:Z31" si="60">W13/W$18*100</f>
        <v>2.7175335227159887</v>
      </c>
      <c r="X31" s="18">
        <f t="shared" si="60"/>
        <v>5.88534113547672</v>
      </c>
      <c r="Y31" s="18">
        <f t="shared" si="60"/>
        <v>2.2640466891091364</v>
      </c>
      <c r="Z31" s="18">
        <f t="shared" si="60"/>
        <v>3.1721744296638947</v>
      </c>
      <c r="AA31" s="18"/>
      <c r="AB31" s="18">
        <f t="shared" ref="AB31:AE31" si="61">AB13/AB$18*100</f>
        <v>3.4247091581814812</v>
      </c>
      <c r="AC31" s="18">
        <f t="shared" si="61"/>
        <v>6.6100222071702257</v>
      </c>
      <c r="AD31" s="18">
        <f t="shared" si="61"/>
        <v>3.1470835372689119</v>
      </c>
      <c r="AE31" s="18">
        <f t="shared" si="61"/>
        <v>3.9401351840835828</v>
      </c>
      <c r="AG31" t="str">
        <f>$A$13</f>
        <v>Caring, leisure and other service occupations</v>
      </c>
      <c r="AH31" s="18">
        <f t="shared" ref="AH31:AK31" si="62">AH13/AH$18*100</f>
        <v>14.951051360346627</v>
      </c>
      <c r="AI31" s="18">
        <f t="shared" si="62"/>
        <v>17.775848720839171</v>
      </c>
      <c r="AJ31" s="18">
        <f t="shared" si="62"/>
        <v>20.360648643194786</v>
      </c>
      <c r="AK31" s="18">
        <f t="shared" si="62"/>
        <v>16.570903806612382</v>
      </c>
      <c r="AL31" s="18"/>
      <c r="AM31" s="18">
        <f t="shared" ref="AM31:AP31" si="63">AM13/AM$18*100</f>
        <v>13.147106201026542</v>
      </c>
      <c r="AN31" s="18">
        <f t="shared" si="63"/>
        <v>16.23845301708754</v>
      </c>
      <c r="AO31" s="18">
        <f t="shared" si="63"/>
        <v>19.212980103109071</v>
      </c>
      <c r="AP31" s="18">
        <f t="shared" si="63"/>
        <v>14.966234176885395</v>
      </c>
      <c r="AQ31" s="18"/>
      <c r="AR31" s="18">
        <f t="shared" ref="AR31:AU31" si="64">AR13/AR$18*100</f>
        <v>14.628480111653611</v>
      </c>
      <c r="AS31" s="18">
        <f t="shared" si="64"/>
        <v>17.792656463265523</v>
      </c>
      <c r="AT31" s="18">
        <f t="shared" si="64"/>
        <v>18.681263891408143</v>
      </c>
      <c r="AU31" s="18">
        <f t="shared" si="64"/>
        <v>16.254656180897765</v>
      </c>
    </row>
    <row r="32" spans="1:47" x14ac:dyDescent="0.2">
      <c r="A32" t="str">
        <f>$A$14</f>
        <v>Sales and customer service occupations</v>
      </c>
      <c r="B32" s="18">
        <f t="shared" si="29"/>
        <v>7.1073257271230608</v>
      </c>
      <c r="C32" s="18">
        <f t="shared" ref="C32:O32" si="65">C14/C$18*100</f>
        <v>19.807006871147763</v>
      </c>
      <c r="D32" s="18">
        <f t="shared" si="65"/>
        <v>5.2443842028892549</v>
      </c>
      <c r="E32" s="18">
        <f t="shared" si="65"/>
        <v>10.377010772186788</v>
      </c>
      <c r="F32" s="18"/>
      <c r="G32" s="18">
        <f t="shared" si="65"/>
        <v>6.4279600584505907</v>
      </c>
      <c r="H32" s="18">
        <f t="shared" si="65"/>
        <v>20.208721074963655</v>
      </c>
      <c r="I32" s="18">
        <f t="shared" si="65"/>
        <v>4.2216859645761087</v>
      </c>
      <c r="J32" s="18">
        <f t="shared" si="65"/>
        <v>10.087934673086394</v>
      </c>
      <c r="K32" s="18"/>
      <c r="L32" s="18">
        <f t="shared" si="65"/>
        <v>6.2544539722841659</v>
      </c>
      <c r="M32" s="18">
        <f t="shared" si="65"/>
        <v>19.405495246128339</v>
      </c>
      <c r="N32" s="18">
        <f t="shared" si="65"/>
        <v>3.2480693999671599</v>
      </c>
      <c r="O32" s="18">
        <f t="shared" si="65"/>
        <v>9.6378283641992386</v>
      </c>
      <c r="Q32" t="str">
        <f>$A$14</f>
        <v>Sales and customer service occupations</v>
      </c>
      <c r="R32" s="18">
        <f t="shared" ref="R32:U32" si="66">R14/R$18*100</f>
        <v>5.5586741931081427</v>
      </c>
      <c r="S32" s="18">
        <f t="shared" si="66"/>
        <v>20.084623957363426</v>
      </c>
      <c r="T32" s="18">
        <f t="shared" si="66"/>
        <v>4.7750596835931471</v>
      </c>
      <c r="U32" s="18">
        <f t="shared" si="66"/>
        <v>7.5330644228464276</v>
      </c>
      <c r="V32" s="18"/>
      <c r="W32" s="18">
        <f t="shared" ref="W32:Z32" si="67">W14/W$18*100</f>
        <v>5.0869358683262371</v>
      </c>
      <c r="X32" s="18">
        <f t="shared" si="67"/>
        <v>19.694994923191057</v>
      </c>
      <c r="Y32" s="18">
        <f t="shared" si="67"/>
        <v>3.7964827620045485</v>
      </c>
      <c r="Z32" s="18">
        <f t="shared" si="67"/>
        <v>7.2928580427639309</v>
      </c>
      <c r="AA32" s="18"/>
      <c r="AB32" s="18">
        <f>AB14/AB$18*100</f>
        <v>5.6318096757816232</v>
      </c>
      <c r="AC32" s="18">
        <f t="shared" ref="AC32:AE32" si="68">AC14/AC$18*100</f>
        <v>19.251040388270159</v>
      </c>
      <c r="AD32" s="18">
        <f t="shared" si="68"/>
        <v>3.0303527936698527</v>
      </c>
      <c r="AE32" s="18">
        <f t="shared" si="68"/>
        <v>7.6414433019471026</v>
      </c>
      <c r="AG32" t="str">
        <f>$A$14</f>
        <v>Sales and customer service occupations</v>
      </c>
      <c r="AH32" s="18">
        <f t="shared" ref="AH32:AK32" si="69">AH14/AH$18*100</f>
        <v>9.6488566470288522</v>
      </c>
      <c r="AI32" s="18">
        <f t="shared" si="69"/>
        <v>19.698437141074361</v>
      </c>
      <c r="AJ32" s="18">
        <f t="shared" si="69"/>
        <v>6.2890708677194915</v>
      </c>
      <c r="AK32" s="18">
        <f t="shared" si="69"/>
        <v>13.661533938270706</v>
      </c>
      <c r="AL32" s="18"/>
      <c r="AM32" s="18">
        <f t="shared" ref="AM32:AP32" si="70">AM14/AM$18*100</f>
        <v>8.6014149106516911</v>
      </c>
      <c r="AN32" s="18">
        <f t="shared" si="70"/>
        <v>20.435843425104689</v>
      </c>
      <c r="AO32" s="18">
        <f t="shared" si="70"/>
        <v>5.0003678201313813</v>
      </c>
      <c r="AP32" s="18">
        <f t="shared" si="70"/>
        <v>13.280303318045252</v>
      </c>
      <c r="AQ32" s="18"/>
      <c r="AR32" s="18">
        <f t="shared" ref="AR32:AU32" si="71">AR14/AR$18*100</f>
        <v>7.1674768352695288</v>
      </c>
      <c r="AS32" s="18">
        <f t="shared" si="71"/>
        <v>19.478040533311958</v>
      </c>
      <c r="AT32" s="18">
        <f t="shared" si="71"/>
        <v>3.6198979640202738</v>
      </c>
      <c r="AU32" s="18">
        <f t="shared" si="71"/>
        <v>11.807342397439626</v>
      </c>
    </row>
    <row r="33" spans="1:47" x14ac:dyDescent="0.2">
      <c r="A33" t="str">
        <f>$A$15</f>
        <v>Process, plant and machine operatives</v>
      </c>
      <c r="B33" s="18">
        <f t="shared" si="29"/>
        <v>8.3225878247107232</v>
      </c>
      <c r="C33" s="18">
        <f t="shared" ref="C33:O33" si="72">C15/C$18*100</f>
        <v>3.0796072265852672</v>
      </c>
      <c r="D33" s="18">
        <f t="shared" si="72"/>
        <v>8.4664152140451279</v>
      </c>
      <c r="E33" s="18">
        <f t="shared" si="72"/>
        <v>6.9002482296820187</v>
      </c>
      <c r="F33" s="18"/>
      <c r="G33" s="18">
        <f t="shared" si="72"/>
        <v>7.3472350923985479</v>
      </c>
      <c r="H33" s="18">
        <f t="shared" si="72"/>
        <v>3.232228044075383</v>
      </c>
      <c r="I33" s="18">
        <f t="shared" si="72"/>
        <v>9.2819839127712473</v>
      </c>
      <c r="J33" s="18">
        <f t="shared" si="72"/>
        <v>6.3980253987357765</v>
      </c>
      <c r="K33" s="18"/>
      <c r="L33" s="18">
        <f t="shared" si="72"/>
        <v>6.7957876586290462</v>
      </c>
      <c r="M33" s="18">
        <f t="shared" si="72"/>
        <v>3.9773765054166805</v>
      </c>
      <c r="N33" s="18">
        <f t="shared" si="72"/>
        <v>10.313928131574318</v>
      </c>
      <c r="O33" s="18">
        <f t="shared" si="72"/>
        <v>6.3963966293737169</v>
      </c>
      <c r="Q33" t="str">
        <f>$A$15</f>
        <v>Process, plant and machine operatives</v>
      </c>
      <c r="R33" s="18">
        <f t="shared" ref="R33:U33" si="73">R15/R$18*100</f>
        <v>12.048084695482455</v>
      </c>
      <c r="S33" s="18">
        <f t="shared" si="73"/>
        <v>8.5034956952880325</v>
      </c>
      <c r="T33" s="18">
        <f t="shared" si="73"/>
        <v>11.495755471903477</v>
      </c>
      <c r="U33" s="18">
        <f t="shared" si="73"/>
        <v>11.455345494472025</v>
      </c>
      <c r="V33" s="18"/>
      <c r="W33" s="18">
        <f t="shared" ref="W33:Z33" si="74">W15/W$18*100</f>
        <v>10.719185414547413</v>
      </c>
      <c r="X33" s="18">
        <f t="shared" si="74"/>
        <v>8.8569987074403773</v>
      </c>
      <c r="Y33" s="18">
        <f t="shared" si="74"/>
        <v>13.184735278565499</v>
      </c>
      <c r="Z33" s="18">
        <f t="shared" si="74"/>
        <v>10.752312770482671</v>
      </c>
      <c r="AA33" s="18"/>
      <c r="AB33" s="18">
        <f t="shared" ref="AB33:AE33" si="75">AB15/AB$18*100</f>
        <v>10.199407212291101</v>
      </c>
      <c r="AC33" s="18">
        <f t="shared" si="75"/>
        <v>9.7965370285352993</v>
      </c>
      <c r="AD33" s="18">
        <f t="shared" si="75"/>
        <v>15.006309649492813</v>
      </c>
      <c r="AE33" s="18">
        <f t="shared" si="75"/>
        <v>10.789173694582617</v>
      </c>
      <c r="AG33" t="str">
        <f>$A$15</f>
        <v>Process, plant and machine operatives</v>
      </c>
      <c r="AH33" s="18">
        <f t="shared" ref="AH33:AK33" si="76">AH15/AH$18*100</f>
        <v>2.2085813609509763</v>
      </c>
      <c r="AI33" s="18">
        <f t="shared" si="76"/>
        <v>0.95844777266813197</v>
      </c>
      <c r="AJ33" s="18">
        <f t="shared" si="76"/>
        <v>1.723295601704367</v>
      </c>
      <c r="AK33" s="18">
        <f t="shared" si="76"/>
        <v>1.639487071709214</v>
      </c>
      <c r="AL33" s="18"/>
      <c r="AM33" s="18">
        <f t="shared" ref="AM33:AP33" si="77">AM15/AM$18*100</f>
        <v>1.8821720137258955</v>
      </c>
      <c r="AN33" s="18">
        <f t="shared" si="77"/>
        <v>0.74547293600902842</v>
      </c>
      <c r="AO33" s="18">
        <f t="shared" si="77"/>
        <v>2.1348089693367922</v>
      </c>
      <c r="AP33" s="18">
        <f t="shared" si="77"/>
        <v>1.4248198966378176</v>
      </c>
      <c r="AQ33" s="18"/>
      <c r="AR33" s="18">
        <f t="shared" ref="AR33:AU33" si="78">AR15/AR$18*100</f>
        <v>1.8048442149115274</v>
      </c>
      <c r="AS33" s="18">
        <f t="shared" si="78"/>
        <v>1.2441981698744347</v>
      </c>
      <c r="AT33" s="18">
        <f t="shared" si="78"/>
        <v>2.3000172431490973</v>
      </c>
      <c r="AU33" s="18">
        <f t="shared" si="78"/>
        <v>1.6226725277136347</v>
      </c>
    </row>
    <row r="34" spans="1:47" x14ac:dyDescent="0.2">
      <c r="A34" t="str">
        <f>$A$16</f>
        <v>Elementary occupations</v>
      </c>
      <c r="B34" s="18">
        <f t="shared" si="29"/>
        <v>9.5455541082261224</v>
      </c>
      <c r="C34" s="18">
        <f t="shared" ref="C34:O34" si="79">C16/C$18*100</f>
        <v>21.328473239418852</v>
      </c>
      <c r="D34" s="18">
        <f t="shared" si="79"/>
        <v>7.1556573884780343</v>
      </c>
      <c r="E34" s="18">
        <f t="shared" si="79"/>
        <v>12.502545189701211</v>
      </c>
      <c r="F34" s="18"/>
      <c r="G34" s="18">
        <f t="shared" si="79"/>
        <v>7.5695431046625989</v>
      </c>
      <c r="H34" s="18">
        <f t="shared" si="79"/>
        <v>17.748995464061974</v>
      </c>
      <c r="I34" s="18">
        <f t="shared" si="79"/>
        <v>6.1079523143592516</v>
      </c>
      <c r="J34" s="18">
        <f t="shared" si="79"/>
        <v>10.291992461407776</v>
      </c>
      <c r="K34" s="18"/>
      <c r="L34" s="18">
        <f t="shared" si="79"/>
        <v>7.075541996546983</v>
      </c>
      <c r="M34" s="18">
        <f t="shared" si="79"/>
        <v>15.751422689100144</v>
      </c>
      <c r="N34" s="18">
        <f t="shared" si="79"/>
        <v>7.4892013502313777</v>
      </c>
      <c r="O34" s="18">
        <f t="shared" si="79"/>
        <v>9.5792510187723146</v>
      </c>
      <c r="Q34" t="str">
        <f>$A$16</f>
        <v>Elementary occupations</v>
      </c>
      <c r="R34" s="18">
        <f t="shared" ref="R34:U34" si="80">R16/R$18*100</f>
        <v>11.494783668393936</v>
      </c>
      <c r="S34" s="18">
        <f t="shared" si="80"/>
        <v>28.746320477331565</v>
      </c>
      <c r="T34" s="18">
        <f t="shared" si="80"/>
        <v>5.9482306292893412</v>
      </c>
      <c r="U34" s="18">
        <f t="shared" si="80"/>
        <v>13.150847150959963</v>
      </c>
      <c r="V34" s="18"/>
      <c r="W34" s="18">
        <f t="shared" ref="W34:Z34" si="81">W16/W$18*100</f>
        <v>9.0801125251165882</v>
      </c>
      <c r="X34" s="18">
        <f t="shared" si="81"/>
        <v>22.489691874774159</v>
      </c>
      <c r="Y34" s="18">
        <f t="shared" si="81"/>
        <v>5.7226071267287733</v>
      </c>
      <c r="Z34" s="18">
        <f t="shared" si="81"/>
        <v>10.808226716257947</v>
      </c>
      <c r="AA34" s="18"/>
      <c r="AB34" s="18">
        <f t="shared" ref="AB34:AE34" si="82">AB16/AB$18*100</f>
        <v>8.4220721103081519</v>
      </c>
      <c r="AC34" s="18">
        <f t="shared" si="82"/>
        <v>19.717865382424115</v>
      </c>
      <c r="AD34" s="18">
        <f t="shared" si="82"/>
        <v>7.5356570756841368</v>
      </c>
      <c r="AE34" s="18">
        <f t="shared" si="82"/>
        <v>10.263347097088531</v>
      </c>
      <c r="AG34" t="str">
        <f>$A$16</f>
        <v>Elementary occupations</v>
      </c>
      <c r="AH34" s="18">
        <f t="shared" ref="AH34:AK34" si="83">AH16/AH$18*100</f>
        <v>6.3466245308812193</v>
      </c>
      <c r="AI34" s="18">
        <f t="shared" si="83"/>
        <v>18.427521848695491</v>
      </c>
      <c r="AJ34" s="18">
        <f t="shared" si="83"/>
        <v>9.8433129066159406</v>
      </c>
      <c r="AK34" s="18">
        <f t="shared" si="83"/>
        <v>11.753809964486459</v>
      </c>
      <c r="AL34" s="18"/>
      <c r="AM34" s="18">
        <f t="shared" ref="AM34:AP34" si="84">AM16/AM$18*100</f>
        <v>5.1212990978428037</v>
      </c>
      <c r="AN34" s="18">
        <f t="shared" si="84"/>
        <v>15.653096498453714</v>
      </c>
      <c r="AO34" s="18">
        <f t="shared" si="84"/>
        <v>6.8136415093574891</v>
      </c>
      <c r="AP34" s="18">
        <f t="shared" si="84"/>
        <v>9.7023807023744499</v>
      </c>
      <c r="AQ34" s="18"/>
      <c r="AR34" s="18">
        <f t="shared" ref="AR34:AU34" si="85">AR16/AR$18*100</f>
        <v>5.1010394009752247</v>
      </c>
      <c r="AS34" s="18">
        <f t="shared" si="85"/>
        <v>13.888440013937064</v>
      </c>
      <c r="AT34" s="18">
        <f t="shared" si="85"/>
        <v>7.4098616710910701</v>
      </c>
      <c r="AU34" s="18">
        <f t="shared" si="85"/>
        <v>8.8358292861345049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4.0158569731661657</v>
      </c>
      <c r="C44" s="27">
        <f t="shared" ref="C44:E44" si="93">H8-C8</f>
        <v>2.5617885700879723</v>
      </c>
      <c r="D44" s="27">
        <f t="shared" si="93"/>
        <v>0.80780571518955924</v>
      </c>
      <c r="E44" s="27">
        <f t="shared" si="93"/>
        <v>7.3854512584437018</v>
      </c>
      <c r="F44" s="27"/>
      <c r="G44" s="27">
        <f>L8-G8</f>
        <v>5.4023441782222577</v>
      </c>
      <c r="H44" s="27">
        <f t="shared" ref="H44:J44" si="94">M8-H8</f>
        <v>2.4580606247282288</v>
      </c>
      <c r="I44" s="27">
        <f t="shared" si="94"/>
        <v>1.7803860149672435</v>
      </c>
      <c r="J44" s="27">
        <f t="shared" si="94"/>
        <v>9.6407908179177255</v>
      </c>
      <c r="K44" s="27"/>
      <c r="L44" s="27">
        <f>L8-B8</f>
        <v>9.4182011513884234</v>
      </c>
      <c r="M44" s="27">
        <f t="shared" ref="M44:O44" si="95">M8-C8</f>
        <v>5.0198491948162012</v>
      </c>
      <c r="N44" s="27">
        <f t="shared" si="95"/>
        <v>2.5881917301568027</v>
      </c>
      <c r="O44" s="27">
        <f t="shared" si="95"/>
        <v>17.026242076361427</v>
      </c>
      <c r="Q44" t="str">
        <f>$A$8</f>
        <v>Managers, directors and senior officials</v>
      </c>
      <c r="R44" s="27">
        <f>W8-R8</f>
        <v>2.473404114566911</v>
      </c>
      <c r="S44" s="27">
        <f t="shared" ref="S44:S52" si="96">X8-S8</f>
        <v>0.98365301286026452</v>
      </c>
      <c r="T44" s="27">
        <f t="shared" ref="T44:T52" si="97">Y8-T8</f>
        <v>-7.7265762129725246E-2</v>
      </c>
      <c r="U44" s="27">
        <f t="shared" ref="U44:U52" si="98">Z8-U8</f>
        <v>3.3797913652974501</v>
      </c>
      <c r="V44" s="27"/>
      <c r="W44" s="27">
        <f>AB8-W8</f>
        <v>1.4915044246033737</v>
      </c>
      <c r="X44" s="27">
        <f t="shared" ref="X44:X52" si="99">AC8-X8</f>
        <v>1.0259216055874698</v>
      </c>
      <c r="Y44" s="27">
        <f t="shared" ref="Y44:Y52" si="100">AD8-Y8</f>
        <v>1.2056704753710434</v>
      </c>
      <c r="Z44" s="27">
        <f t="shared" ref="Z44:Z52" si="101">AE8-Z8</f>
        <v>3.7230965055618839</v>
      </c>
      <c r="AA44" s="27"/>
      <c r="AB44" s="27">
        <f>AB8-R8</f>
        <v>3.9649085391702847</v>
      </c>
      <c r="AC44" s="27">
        <f t="shared" ref="AC44:AC52" si="102">AC8-S8</f>
        <v>2.0095746184477346</v>
      </c>
      <c r="AD44" s="27">
        <f t="shared" ref="AD44:AD52" si="103">AD8-T8</f>
        <v>1.1284047132413182</v>
      </c>
      <c r="AE44" s="27">
        <f t="shared" ref="AE44:AE52" si="104">AE8-U8</f>
        <v>7.1028878708593339</v>
      </c>
      <c r="AG44" t="str">
        <f>$A$8</f>
        <v>Managers, directors and senior officials</v>
      </c>
      <c r="AH44" s="27">
        <f>AM8-AH8</f>
        <v>1.5424528585992849</v>
      </c>
      <c r="AI44" s="27">
        <f t="shared" ref="AI44:AI52" si="105">AN8-AI8</f>
        <v>1.578135557227712</v>
      </c>
      <c r="AJ44" s="27">
        <f t="shared" ref="AJ44:AJ52" si="106">AO8-AJ8</f>
        <v>0.88507147731928537</v>
      </c>
      <c r="AK44" s="27">
        <f t="shared" ref="AK44:AK52" si="107">AP8-AK8</f>
        <v>4.0056598931462837</v>
      </c>
      <c r="AL44" s="27"/>
      <c r="AM44" s="27">
        <f>AR8-AM8</f>
        <v>3.9108397536188768</v>
      </c>
      <c r="AN44" s="27">
        <f t="shared" ref="AN44:AN52" si="108">AS8-AN8</f>
        <v>1.4321390191407559</v>
      </c>
      <c r="AO44" s="27">
        <f t="shared" ref="AO44:AO52" si="109">AT8-AO8</f>
        <v>0.57471553959620225</v>
      </c>
      <c r="AP44" s="27">
        <f t="shared" ref="AP44:AP52" si="110">AU8-AP8</f>
        <v>5.9176943123558345</v>
      </c>
      <c r="AQ44" s="27"/>
      <c r="AR44" s="27">
        <f>AR8-AH8</f>
        <v>5.4532926122181618</v>
      </c>
      <c r="AS44" s="27">
        <f t="shared" ref="AS44:AS52" si="111">AS8-AI8</f>
        <v>3.010274576368468</v>
      </c>
      <c r="AT44" s="27">
        <f t="shared" ref="AT44:AT52" si="112">AT8-AJ8</f>
        <v>1.4597870169154876</v>
      </c>
      <c r="AU44" s="27">
        <f t="shared" ref="AU44:AU52" si="113">AU8-AK8</f>
        <v>9.9233542055021182</v>
      </c>
    </row>
    <row r="45" spans="1:47" x14ac:dyDescent="0.2">
      <c r="A45" t="str">
        <f>$A$9</f>
        <v>Professional occupations</v>
      </c>
      <c r="B45" s="27">
        <f t="shared" ref="B45:B54" si="114">G9-B9</f>
        <v>12.740225257554698</v>
      </c>
      <c r="C45" s="27">
        <f t="shared" ref="C45:C54" si="115">H9-C9</f>
        <v>4.0262283117191675</v>
      </c>
      <c r="D45" s="27">
        <f t="shared" ref="D45:D54" si="116">I9-D9</f>
        <v>-0.11601886089137814</v>
      </c>
      <c r="E45" s="27">
        <f t="shared" ref="E45:E54" si="117">J9-E9</f>
        <v>16.650434708382491</v>
      </c>
      <c r="F45" s="27"/>
      <c r="G45" s="27">
        <f t="shared" ref="G45:G54" si="118">L9-G9</f>
        <v>21.286576203060221</v>
      </c>
      <c r="H45" s="27">
        <f t="shared" ref="H45:H54" si="119">M9-H9</f>
        <v>6.2610808251519892</v>
      </c>
      <c r="I45" s="27">
        <f t="shared" ref="I45:I54" si="120">N9-I9</f>
        <v>0.34823329318675356</v>
      </c>
      <c r="J45" s="27">
        <f t="shared" ref="J45:J54" si="121">O9-J9</f>
        <v>27.89589032139898</v>
      </c>
      <c r="K45" s="27"/>
      <c r="L45" s="27">
        <f t="shared" ref="L45:L54" si="122">L9-B9</f>
        <v>34.026801460614919</v>
      </c>
      <c r="M45" s="27">
        <f t="shared" ref="M45:M54" si="123">M9-C9</f>
        <v>10.287309136871157</v>
      </c>
      <c r="N45" s="27">
        <f t="shared" ref="N45:N54" si="124">N9-D9</f>
        <v>0.23221443229537542</v>
      </c>
      <c r="O45" s="27">
        <f t="shared" ref="O45:O54" si="125">O9-E9</f>
        <v>44.546325029781471</v>
      </c>
      <c r="Q45" t="str">
        <f>$A$9</f>
        <v>Professional occupations</v>
      </c>
      <c r="R45" s="27">
        <f t="shared" ref="R45:R52" si="126">W9-R9</f>
        <v>7.8169097804914998</v>
      </c>
      <c r="S45" s="27">
        <f t="shared" si="96"/>
        <v>1.6749143439517549</v>
      </c>
      <c r="T45" s="27">
        <f t="shared" si="97"/>
        <v>-1.3486741058540552</v>
      </c>
      <c r="U45" s="27">
        <f t="shared" si="98"/>
        <v>8.1431500185892034</v>
      </c>
      <c r="V45" s="27"/>
      <c r="W45" s="27">
        <f t="shared" ref="W45:W52" si="127">AB9-W9</f>
        <v>9.2834790226810071</v>
      </c>
      <c r="X45" s="27">
        <f t="shared" si="99"/>
        <v>1.904640211714864</v>
      </c>
      <c r="Y45" s="27">
        <f t="shared" si="100"/>
        <v>-0.7479606619384267</v>
      </c>
      <c r="Z45" s="27">
        <f t="shared" si="101"/>
        <v>10.440158572457449</v>
      </c>
      <c r="AA45" s="27"/>
      <c r="AB45" s="27">
        <f t="shared" ref="AB45:AB52" si="128">AB9-R9</f>
        <v>17.100388803172507</v>
      </c>
      <c r="AC45" s="27">
        <f t="shared" si="102"/>
        <v>3.5795545556666188</v>
      </c>
      <c r="AD45" s="27">
        <f t="shared" si="103"/>
        <v>-2.0966347677924819</v>
      </c>
      <c r="AE45" s="27">
        <f t="shared" si="104"/>
        <v>18.583308591046652</v>
      </c>
      <c r="AG45" t="str">
        <f>$A$9</f>
        <v>Professional occupations</v>
      </c>
      <c r="AH45" s="27">
        <f t="shared" ref="AH45:AH52" si="129">AM9-AH9</f>
        <v>4.9233154770632375</v>
      </c>
      <c r="AI45" s="27">
        <f t="shared" si="105"/>
        <v>2.3513139677674069</v>
      </c>
      <c r="AJ45" s="27">
        <f t="shared" si="106"/>
        <v>1.2326552449626815</v>
      </c>
      <c r="AK45" s="27">
        <f t="shared" si="107"/>
        <v>8.5072846897933303</v>
      </c>
      <c r="AL45" s="27"/>
      <c r="AM45" s="27">
        <f t="shared" ref="AM45:AM52" si="130">AR9-AM9</f>
        <v>12.003097180379179</v>
      </c>
      <c r="AN45" s="27">
        <f t="shared" si="108"/>
        <v>4.3564406134371314</v>
      </c>
      <c r="AO45" s="27">
        <f t="shared" si="109"/>
        <v>1.0961939551251803</v>
      </c>
      <c r="AP45" s="27">
        <f t="shared" si="110"/>
        <v>17.455731748941496</v>
      </c>
      <c r="AQ45" s="27"/>
      <c r="AR45" s="27">
        <f t="shared" ref="AR45:AR52" si="131">AR9-AH9</f>
        <v>16.926412657442416</v>
      </c>
      <c r="AS45" s="27">
        <f t="shared" si="111"/>
        <v>6.7077545812045383</v>
      </c>
      <c r="AT45" s="27">
        <f t="shared" si="112"/>
        <v>2.3288492000878618</v>
      </c>
      <c r="AU45" s="27">
        <f t="shared" si="113"/>
        <v>25.963016438734826</v>
      </c>
    </row>
    <row r="46" spans="1:47" x14ac:dyDescent="0.2">
      <c r="A46" t="str">
        <f>$A$10</f>
        <v>Associate professional occupations</v>
      </c>
      <c r="B46" s="27">
        <f t="shared" si="114"/>
        <v>6.0385476128041873</v>
      </c>
      <c r="C46" s="27">
        <f t="shared" si="115"/>
        <v>2.50378337850257</v>
      </c>
      <c r="D46" s="27">
        <f t="shared" si="116"/>
        <v>-7.2672275208242709E-2</v>
      </c>
      <c r="E46" s="27">
        <f t="shared" si="117"/>
        <v>8.4696587160985075</v>
      </c>
      <c r="F46" s="27"/>
      <c r="G46" s="27">
        <f t="shared" si="118"/>
        <v>2.1976574392520902</v>
      </c>
      <c r="H46" s="27">
        <f t="shared" si="119"/>
        <v>1.3312136754860635</v>
      </c>
      <c r="I46" s="27">
        <f t="shared" si="120"/>
        <v>0.59127314390754293</v>
      </c>
      <c r="J46" s="27">
        <f t="shared" si="121"/>
        <v>4.1201442586457091</v>
      </c>
      <c r="K46" s="27"/>
      <c r="L46" s="27">
        <f t="shared" si="122"/>
        <v>8.2362050520562775</v>
      </c>
      <c r="M46" s="27">
        <f t="shared" si="123"/>
        <v>3.8349970539886336</v>
      </c>
      <c r="N46" s="27">
        <f t="shared" si="124"/>
        <v>0.51860086869930022</v>
      </c>
      <c r="O46" s="27">
        <f t="shared" si="125"/>
        <v>12.589802974744217</v>
      </c>
      <c r="Q46" t="str">
        <f>$A$10</f>
        <v>Associate professional occupations</v>
      </c>
      <c r="R46" s="27">
        <f t="shared" si="126"/>
        <v>3.1516922942300774</v>
      </c>
      <c r="S46" s="27">
        <f t="shared" si="96"/>
        <v>1.2664107574931949</v>
      </c>
      <c r="T46" s="27">
        <f t="shared" si="97"/>
        <v>-0.45784899490614128</v>
      </c>
      <c r="U46" s="27">
        <f t="shared" si="98"/>
        <v>3.9602540568171278</v>
      </c>
      <c r="V46" s="27"/>
      <c r="W46" s="27">
        <f>AB10-W10</f>
        <v>-1.4990858287156001</v>
      </c>
      <c r="X46" s="27">
        <f t="shared" si="99"/>
        <v>-0.27105788862954405</v>
      </c>
      <c r="Y46" s="27">
        <f t="shared" si="100"/>
        <v>-0.22354770492416076</v>
      </c>
      <c r="Z46" s="27">
        <f t="shared" si="101"/>
        <v>-1.9936914222693005</v>
      </c>
      <c r="AA46" s="27"/>
      <c r="AB46" s="27">
        <f t="shared" si="128"/>
        <v>1.6526064655144772</v>
      </c>
      <c r="AC46" s="27">
        <f t="shared" si="102"/>
        <v>0.99535286886365082</v>
      </c>
      <c r="AD46" s="27">
        <f t="shared" si="103"/>
        <v>-0.68139669983030204</v>
      </c>
      <c r="AE46" s="27">
        <f t="shared" si="104"/>
        <v>1.9665626345478273</v>
      </c>
      <c r="AG46" t="str">
        <f>$A$10</f>
        <v>Associate professional occupations</v>
      </c>
      <c r="AH46" s="27">
        <f t="shared" si="129"/>
        <v>2.8868553185741099</v>
      </c>
      <c r="AI46" s="27">
        <f t="shared" si="105"/>
        <v>1.2373726210093743</v>
      </c>
      <c r="AJ46" s="27">
        <f t="shared" si="106"/>
        <v>0.38517671969790657</v>
      </c>
      <c r="AK46" s="27">
        <f t="shared" si="107"/>
        <v>4.5094046592813903</v>
      </c>
      <c r="AL46" s="27"/>
      <c r="AM46" s="27">
        <f t="shared" si="130"/>
        <v>3.6967432679676833</v>
      </c>
      <c r="AN46" s="27">
        <f t="shared" si="108"/>
        <v>1.6022715641156076</v>
      </c>
      <c r="AO46" s="27">
        <f t="shared" si="109"/>
        <v>0.81482084883169881</v>
      </c>
      <c r="AP46" s="27">
        <f t="shared" si="110"/>
        <v>6.1138356809149847</v>
      </c>
      <c r="AQ46" s="27"/>
      <c r="AR46" s="27">
        <f t="shared" si="131"/>
        <v>6.5835985865417932</v>
      </c>
      <c r="AS46" s="27">
        <f t="shared" si="111"/>
        <v>2.8396441851249818</v>
      </c>
      <c r="AT46" s="27">
        <f t="shared" si="112"/>
        <v>1.1999975685296054</v>
      </c>
      <c r="AU46" s="27">
        <f t="shared" si="113"/>
        <v>10.623240340196375</v>
      </c>
    </row>
    <row r="47" spans="1:47" x14ac:dyDescent="0.2">
      <c r="A47" t="str">
        <f>$A$11</f>
        <v>Administrative and secretarial occupations</v>
      </c>
      <c r="B47" s="27">
        <f t="shared" si="114"/>
        <v>4.3532407326168254E-2</v>
      </c>
      <c r="C47" s="27">
        <f t="shared" si="115"/>
        <v>2.6532333127019676</v>
      </c>
      <c r="D47" s="27">
        <f t="shared" si="116"/>
        <v>-8.0812793066513677E-3</v>
      </c>
      <c r="E47" s="27">
        <f t="shared" si="117"/>
        <v>2.6886844407214738</v>
      </c>
      <c r="F47" s="27"/>
      <c r="G47" s="27">
        <f t="shared" si="118"/>
        <v>-3.1571063570302584</v>
      </c>
      <c r="H47" s="27">
        <f t="shared" si="119"/>
        <v>-3.0679776619238197</v>
      </c>
      <c r="I47" s="27">
        <f t="shared" si="120"/>
        <v>-0.10406226970452037</v>
      </c>
      <c r="J47" s="27">
        <f t="shared" si="121"/>
        <v>-6.3291462886586061</v>
      </c>
      <c r="K47" s="27"/>
      <c r="L47" s="27">
        <f t="shared" si="122"/>
        <v>-3.1135739497040902</v>
      </c>
      <c r="M47" s="27">
        <f t="shared" si="123"/>
        <v>-0.4147443492218521</v>
      </c>
      <c r="N47" s="27">
        <f t="shared" si="124"/>
        <v>-0.11214354901117174</v>
      </c>
      <c r="O47" s="27">
        <f t="shared" si="125"/>
        <v>-3.6404618479371322</v>
      </c>
      <c r="Q47" t="str">
        <f>$A$11</f>
        <v>Administrative and secretarial occupations</v>
      </c>
      <c r="R47" s="27">
        <f t="shared" si="126"/>
        <v>1.3792832045645405</v>
      </c>
      <c r="S47" s="27">
        <f t="shared" si="96"/>
        <v>2.3561752085144834</v>
      </c>
      <c r="T47" s="27">
        <f t="shared" si="97"/>
        <v>-0.2152468515277618</v>
      </c>
      <c r="U47" s="27">
        <f t="shared" si="98"/>
        <v>3.5202115615512604</v>
      </c>
      <c r="V47" s="27"/>
      <c r="W47" s="27">
        <f t="shared" si="127"/>
        <v>2.3489564695696963</v>
      </c>
      <c r="X47" s="27">
        <f t="shared" si="99"/>
        <v>0.44455750492204249</v>
      </c>
      <c r="Y47" s="27">
        <f t="shared" si="100"/>
        <v>0.26973947908442653</v>
      </c>
      <c r="Z47" s="27">
        <f t="shared" si="101"/>
        <v>3.0632534535761629</v>
      </c>
      <c r="AA47" s="27"/>
      <c r="AB47" s="27">
        <f t="shared" si="128"/>
        <v>3.7282396741342367</v>
      </c>
      <c r="AC47" s="27">
        <f t="shared" si="102"/>
        <v>2.8007327134365259</v>
      </c>
      <c r="AD47" s="27">
        <f t="shared" si="103"/>
        <v>5.449262755666473E-2</v>
      </c>
      <c r="AE47" s="27">
        <f t="shared" si="104"/>
        <v>6.5834650151274232</v>
      </c>
      <c r="AG47" t="str">
        <f>$A$11</f>
        <v>Administrative and secretarial occupations</v>
      </c>
      <c r="AH47" s="27">
        <f t="shared" si="129"/>
        <v>-1.3357507972384006</v>
      </c>
      <c r="AI47" s="27">
        <f t="shared" si="105"/>
        <v>0.29705810418747802</v>
      </c>
      <c r="AJ47" s="27">
        <f t="shared" si="106"/>
        <v>0.20716557222111054</v>
      </c>
      <c r="AK47" s="27">
        <f t="shared" si="107"/>
        <v>-0.83152712082980429</v>
      </c>
      <c r="AL47" s="27"/>
      <c r="AM47" s="27">
        <f t="shared" si="130"/>
        <v>-5.5060628265999227</v>
      </c>
      <c r="AN47" s="27">
        <f t="shared" si="108"/>
        <v>-3.5125351668458649</v>
      </c>
      <c r="AO47" s="27">
        <f t="shared" si="109"/>
        <v>-0.37380174878895023</v>
      </c>
      <c r="AP47" s="27">
        <f>AU11-AP11</f>
        <v>-9.3923997422347441</v>
      </c>
      <c r="AQ47" s="27"/>
      <c r="AR47" s="27">
        <f t="shared" si="131"/>
        <v>-6.8418136238383234</v>
      </c>
      <c r="AS47" s="27">
        <f t="shared" si="111"/>
        <v>-3.2154770626583868</v>
      </c>
      <c r="AT47" s="27">
        <f t="shared" si="112"/>
        <v>-0.16663617656783969</v>
      </c>
      <c r="AU47" s="27">
        <f t="shared" si="113"/>
        <v>-10.223926863064548</v>
      </c>
    </row>
    <row r="48" spans="1:47" x14ac:dyDescent="0.2">
      <c r="A48" t="str">
        <f>$A$12</f>
        <v>Skilled trades occupations</v>
      </c>
      <c r="B48" s="27">
        <f t="shared" si="114"/>
        <v>-3.7709518059457494</v>
      </c>
      <c r="C48" s="27">
        <f t="shared" si="115"/>
        <v>-0.71647767389316819</v>
      </c>
      <c r="D48" s="27">
        <f t="shared" si="116"/>
        <v>-7.4053845823659259E-2</v>
      </c>
      <c r="E48" s="27">
        <f t="shared" si="117"/>
        <v>-4.5614833256625786</v>
      </c>
      <c r="F48" s="27"/>
      <c r="G48" s="27">
        <f t="shared" si="118"/>
        <v>-3.7212520052136213</v>
      </c>
      <c r="H48" s="27">
        <f t="shared" si="119"/>
        <v>1.0941543414050914</v>
      </c>
      <c r="I48" s="27">
        <f t="shared" si="120"/>
        <v>0.46359842975511967</v>
      </c>
      <c r="J48" s="27">
        <f t="shared" si="121"/>
        <v>-2.1634992340534041</v>
      </c>
      <c r="K48" s="27"/>
      <c r="L48" s="27">
        <f t="shared" si="122"/>
        <v>-7.4922038111593707</v>
      </c>
      <c r="M48" s="27">
        <f t="shared" si="123"/>
        <v>0.37767666751192319</v>
      </c>
      <c r="N48" s="27">
        <f t="shared" si="124"/>
        <v>0.38954458393146041</v>
      </c>
      <c r="O48" s="27">
        <f t="shared" si="125"/>
        <v>-6.7249825597159827</v>
      </c>
      <c r="Q48" t="str">
        <f>$A$12</f>
        <v>Skilled trades occupations</v>
      </c>
      <c r="R48" s="27">
        <f t="shared" si="126"/>
        <v>-3.5821157611289642</v>
      </c>
      <c r="S48" s="27">
        <f t="shared" si="96"/>
        <v>-0.52441187803252554</v>
      </c>
      <c r="T48" s="27">
        <f t="shared" si="97"/>
        <v>-0.11704669809782153</v>
      </c>
      <c r="U48" s="27">
        <f t="shared" si="98"/>
        <v>-4.2235743372593149</v>
      </c>
      <c r="V48" s="27"/>
      <c r="W48" s="27">
        <f t="shared" si="127"/>
        <v>-4.2333787971210697</v>
      </c>
      <c r="X48" s="27">
        <f t="shared" si="99"/>
        <v>0.57929765406519529</v>
      </c>
      <c r="Y48" s="27">
        <f t="shared" si="100"/>
        <v>8.6420710026269276E-2</v>
      </c>
      <c r="Z48" s="27">
        <f t="shared" si="101"/>
        <v>-3.5676604330296087</v>
      </c>
      <c r="AA48" s="27"/>
      <c r="AB48" s="27">
        <f t="shared" si="128"/>
        <v>-7.8154945582500339</v>
      </c>
      <c r="AC48" s="27">
        <f t="shared" si="102"/>
        <v>5.4885776032669753E-2</v>
      </c>
      <c r="AD48" s="27">
        <f t="shared" si="103"/>
        <v>-3.0625988071552257E-2</v>
      </c>
      <c r="AE48" s="27">
        <f t="shared" si="104"/>
        <v>-7.7912347702889235</v>
      </c>
      <c r="AG48" t="str">
        <f>$A$12</f>
        <v>Skilled trades occupations</v>
      </c>
      <c r="AH48" s="27">
        <f t="shared" si="129"/>
        <v>-0.18883604481677185</v>
      </c>
      <c r="AI48" s="27">
        <f t="shared" si="105"/>
        <v>-0.19206579586064376</v>
      </c>
      <c r="AJ48" s="27">
        <f t="shared" si="106"/>
        <v>4.2992852274161386E-2</v>
      </c>
      <c r="AK48" s="27">
        <f t="shared" si="107"/>
        <v>-0.33790898840325401</v>
      </c>
      <c r="AL48" s="27"/>
      <c r="AM48" s="27">
        <f t="shared" si="130"/>
        <v>0.51212679190744481</v>
      </c>
      <c r="AN48" s="27">
        <f t="shared" si="108"/>
        <v>0.51485668733989676</v>
      </c>
      <c r="AO48" s="27">
        <f t="shared" si="109"/>
        <v>0.3771777197288595</v>
      </c>
      <c r="AP48" s="27">
        <f t="shared" si="110"/>
        <v>1.4041611989762011</v>
      </c>
      <c r="AQ48" s="27"/>
      <c r="AR48" s="27">
        <f t="shared" si="131"/>
        <v>0.32329074709067296</v>
      </c>
      <c r="AS48" s="27">
        <f t="shared" si="111"/>
        <v>0.32279089147925299</v>
      </c>
      <c r="AT48" s="27">
        <f t="shared" si="112"/>
        <v>0.42017057200302088</v>
      </c>
      <c r="AU48" s="27">
        <f t="shared" si="113"/>
        <v>1.0662522105729471</v>
      </c>
    </row>
    <row r="49" spans="1:47" x14ac:dyDescent="0.2">
      <c r="A49" t="str">
        <f>$A$13</f>
        <v>Caring, leisure and other service occupations</v>
      </c>
      <c r="B49" s="27">
        <f t="shared" si="114"/>
        <v>-2.2620846581498064</v>
      </c>
      <c r="C49" s="27">
        <f t="shared" si="115"/>
        <v>-1.1179623729069021</v>
      </c>
      <c r="D49" s="27">
        <f t="shared" si="116"/>
        <v>0.24916179451872811</v>
      </c>
      <c r="E49" s="27">
        <f t="shared" si="117"/>
        <v>-3.1308852365379778</v>
      </c>
      <c r="F49" s="27"/>
      <c r="G49" s="27">
        <f t="shared" si="118"/>
        <v>6.662251609890685</v>
      </c>
      <c r="H49" s="27">
        <f t="shared" si="119"/>
        <v>3.8298048589683837</v>
      </c>
      <c r="I49" s="27">
        <f t="shared" si="120"/>
        <v>0.94387467425812055</v>
      </c>
      <c r="J49" s="27">
        <f t="shared" si="121"/>
        <v>11.435931143117195</v>
      </c>
      <c r="K49" s="27"/>
      <c r="L49" s="27">
        <f t="shared" si="122"/>
        <v>4.4001669517408786</v>
      </c>
      <c r="M49" s="27">
        <f t="shared" si="123"/>
        <v>2.7118424860614816</v>
      </c>
      <c r="N49" s="27">
        <f t="shared" si="124"/>
        <v>1.1930364687768487</v>
      </c>
      <c r="O49" s="27">
        <f t="shared" si="125"/>
        <v>8.3050459065792168</v>
      </c>
      <c r="Q49" t="str">
        <f>$A$13</f>
        <v>Caring, leisure and other service occupations</v>
      </c>
      <c r="R49" s="27">
        <f t="shared" si="126"/>
        <v>-0.49019000340432228</v>
      </c>
      <c r="S49" s="27">
        <f t="shared" si="96"/>
        <v>5.0383242099132364E-2</v>
      </c>
      <c r="T49" s="27">
        <f t="shared" si="97"/>
        <v>-4.4605663920556649E-2</v>
      </c>
      <c r="U49" s="27">
        <f t="shared" si="98"/>
        <v>-0.4844124252257469</v>
      </c>
      <c r="V49" s="27"/>
      <c r="W49" s="27">
        <f t="shared" si="127"/>
        <v>1.805019864595816</v>
      </c>
      <c r="X49" s="27">
        <f t="shared" si="99"/>
        <v>0.78151125151143042</v>
      </c>
      <c r="Y49" s="27">
        <f t="shared" si="100"/>
        <v>0.44484390510435234</v>
      </c>
      <c r="Z49" s="27">
        <f t="shared" si="101"/>
        <v>3.0313750212116002</v>
      </c>
      <c r="AA49" s="27"/>
      <c r="AB49" s="27">
        <f t="shared" si="128"/>
        <v>1.3148298611914937</v>
      </c>
      <c r="AC49" s="27">
        <f t="shared" si="102"/>
        <v>0.83189449361056278</v>
      </c>
      <c r="AD49" s="27">
        <f t="shared" si="103"/>
        <v>0.4002382411837957</v>
      </c>
      <c r="AE49" s="27">
        <f t="shared" si="104"/>
        <v>2.5469625959858533</v>
      </c>
      <c r="AG49" t="str">
        <f>$A$13</f>
        <v>Caring, leisure and other service occupations</v>
      </c>
      <c r="AH49" s="27">
        <f t="shared" si="129"/>
        <v>-1.7718946547454912</v>
      </c>
      <c r="AI49" s="27">
        <f t="shared" si="105"/>
        <v>-1.1683456150060358</v>
      </c>
      <c r="AJ49" s="27">
        <f t="shared" si="106"/>
        <v>0.29376745843928509</v>
      </c>
      <c r="AK49" s="27">
        <f t="shared" si="107"/>
        <v>-2.6464728113122433</v>
      </c>
      <c r="AL49" s="27"/>
      <c r="AM49" s="27">
        <f t="shared" si="130"/>
        <v>4.8572317452948717</v>
      </c>
      <c r="AN49" s="27">
        <f t="shared" si="108"/>
        <v>3.0482936074569515</v>
      </c>
      <c r="AO49" s="27">
        <f t="shared" si="109"/>
        <v>0.49903076915376854</v>
      </c>
      <c r="AP49" s="27">
        <f t="shared" si="110"/>
        <v>8.4045561219055926</v>
      </c>
      <c r="AQ49" s="27"/>
      <c r="AR49" s="27">
        <f t="shared" si="131"/>
        <v>3.0853370905493804</v>
      </c>
      <c r="AS49" s="27">
        <f t="shared" si="111"/>
        <v>1.8799479924509157</v>
      </c>
      <c r="AT49" s="27">
        <f t="shared" si="112"/>
        <v>0.79279822759305363</v>
      </c>
      <c r="AU49" s="27">
        <f t="shared" si="113"/>
        <v>5.7580833105933493</v>
      </c>
    </row>
    <row r="50" spans="1:47" x14ac:dyDescent="0.2">
      <c r="A50" t="str">
        <f>$A$14</f>
        <v>Sales and customer service occupations</v>
      </c>
      <c r="B50" s="27">
        <f t="shared" si="114"/>
        <v>-1.7956928968012456</v>
      </c>
      <c r="C50" s="27">
        <f t="shared" si="115"/>
        <v>2.4732571705528095</v>
      </c>
      <c r="D50" s="27">
        <f t="shared" si="116"/>
        <v>-0.63066824804101085</v>
      </c>
      <c r="E50" s="27">
        <f t="shared" si="117"/>
        <v>4.6896025710559286E-2</v>
      </c>
      <c r="F50" s="27"/>
      <c r="G50" s="27">
        <f t="shared" si="118"/>
        <v>1.3546293213134888</v>
      </c>
      <c r="H50" s="27">
        <f t="shared" si="119"/>
        <v>1.5278221968397503</v>
      </c>
      <c r="I50" s="27">
        <f t="shared" si="120"/>
        <v>-0.39902846170544004</v>
      </c>
      <c r="J50" s="27">
        <f t="shared" si="121"/>
        <v>2.4834230564477977</v>
      </c>
      <c r="K50" s="27"/>
      <c r="L50" s="27">
        <f t="shared" si="122"/>
        <v>-0.44106357548775676</v>
      </c>
      <c r="M50" s="27">
        <f t="shared" si="123"/>
        <v>4.0010793673925598</v>
      </c>
      <c r="N50" s="27">
        <f t="shared" si="124"/>
        <v>-1.0296967097464509</v>
      </c>
      <c r="O50" s="27">
        <f t="shared" si="125"/>
        <v>2.530319082158357</v>
      </c>
      <c r="Q50" t="str">
        <f>$A$14</f>
        <v>Sales and customer service occupations</v>
      </c>
      <c r="R50" s="27">
        <f t="shared" si="126"/>
        <v>-0.7996654387536033</v>
      </c>
      <c r="S50" s="27">
        <f t="shared" si="96"/>
        <v>1.135718765898611</v>
      </c>
      <c r="T50" s="27">
        <f t="shared" si="97"/>
        <v>-0.5176909553631841</v>
      </c>
      <c r="U50" s="27">
        <f t="shared" si="98"/>
        <v>-0.18163762821817642</v>
      </c>
      <c r="V50" s="27"/>
      <c r="W50" s="27">
        <f t="shared" si="127"/>
        <v>1.702945798989365</v>
      </c>
      <c r="X50" s="27">
        <f t="shared" si="99"/>
        <v>1.0582592137009268</v>
      </c>
      <c r="Y50" s="27">
        <f t="shared" si="100"/>
        <v>-0.21716267465485362</v>
      </c>
      <c r="Z50" s="27">
        <f t="shared" si="101"/>
        <v>2.5440423380354389</v>
      </c>
      <c r="AA50" s="27"/>
      <c r="AB50" s="27">
        <f t="shared" si="128"/>
        <v>0.90328036023576175</v>
      </c>
      <c r="AC50" s="27">
        <f t="shared" si="102"/>
        <v>2.1939779795995378</v>
      </c>
      <c r="AD50" s="27">
        <f t="shared" si="103"/>
        <v>-0.73485363001803772</v>
      </c>
      <c r="AE50" s="27">
        <f t="shared" si="104"/>
        <v>2.3624047098172625</v>
      </c>
      <c r="AG50" t="str">
        <f>$A$14</f>
        <v>Sales and customer service occupations</v>
      </c>
      <c r="AH50" s="27">
        <f t="shared" si="129"/>
        <v>-0.99602745804763337</v>
      </c>
      <c r="AI50" s="27">
        <f t="shared" si="105"/>
        <v>1.3375384046542074</v>
      </c>
      <c r="AJ50" s="27">
        <f t="shared" si="106"/>
        <v>-0.11297729267782808</v>
      </c>
      <c r="AK50" s="27">
        <f t="shared" si="107"/>
        <v>0.22853365392874991</v>
      </c>
      <c r="AL50" s="27"/>
      <c r="AM50" s="27">
        <f t="shared" si="130"/>
        <v>-0.34831647767586738</v>
      </c>
      <c r="AN50" s="27">
        <f t="shared" si="108"/>
        <v>0.46956298313882883</v>
      </c>
      <c r="AO50" s="27">
        <f t="shared" si="109"/>
        <v>-0.18186578705058598</v>
      </c>
      <c r="AP50" s="27">
        <f t="shared" si="110"/>
        <v>-6.0619281587619867E-2</v>
      </c>
      <c r="AQ50" s="27"/>
      <c r="AR50" s="27">
        <f t="shared" si="131"/>
        <v>-1.3443439357235007</v>
      </c>
      <c r="AS50" s="27">
        <f t="shared" si="111"/>
        <v>1.8071013877930362</v>
      </c>
      <c r="AT50" s="27">
        <f t="shared" si="112"/>
        <v>-0.29484307972841406</v>
      </c>
      <c r="AU50" s="27">
        <f t="shared" si="113"/>
        <v>0.16791437234113005</v>
      </c>
    </row>
    <row r="51" spans="1:47" x14ac:dyDescent="0.2">
      <c r="A51" t="str">
        <f>$A$15</f>
        <v>Process, plant and machine operatives</v>
      </c>
      <c r="B51" s="27">
        <f t="shared" si="114"/>
        <v>-2.6980429687184042</v>
      </c>
      <c r="C51" s="27">
        <f t="shared" si="115"/>
        <v>0.52474950698702916</v>
      </c>
      <c r="D51" s="27">
        <f t="shared" si="116"/>
        <v>0.50475880516612825</v>
      </c>
      <c r="E51" s="27">
        <f t="shared" si="117"/>
        <v>-1.6685346565652424</v>
      </c>
      <c r="F51" s="27"/>
      <c r="G51" s="27">
        <f t="shared" si="118"/>
        <v>0.27041158592802006</v>
      </c>
      <c r="H51" s="27">
        <f t="shared" si="119"/>
        <v>1.7278890290461337</v>
      </c>
      <c r="I51" s="27">
        <f t="shared" si="120"/>
        <v>1.278853712138913</v>
      </c>
      <c r="J51" s="27">
        <f t="shared" si="121"/>
        <v>3.2771543271130597</v>
      </c>
      <c r="K51" s="27"/>
      <c r="L51" s="27">
        <f t="shared" si="122"/>
        <v>-2.4276313827903842</v>
      </c>
      <c r="M51" s="27">
        <f t="shared" si="123"/>
        <v>2.2526385360331629</v>
      </c>
      <c r="N51" s="27">
        <f t="shared" si="124"/>
        <v>1.7836125173050412</v>
      </c>
      <c r="O51" s="27">
        <f t="shared" si="125"/>
        <v>1.6086196705478173</v>
      </c>
      <c r="Q51" t="str">
        <f>$A$15</f>
        <v>Process, plant and machine operatives</v>
      </c>
      <c r="R51" s="27">
        <f t="shared" si="126"/>
        <v>-2.360595117131794</v>
      </c>
      <c r="S51" s="27">
        <f t="shared" si="96"/>
        <v>0.72801260933471745</v>
      </c>
      <c r="T51" s="27">
        <f t="shared" si="97"/>
        <v>0.36897624655446748</v>
      </c>
      <c r="U51" s="27">
        <f t="shared" si="98"/>
        <v>-1.2636062612426109</v>
      </c>
      <c r="V51" s="27"/>
      <c r="W51" s="27">
        <f t="shared" si="127"/>
        <v>-3.1345999411058756E-4</v>
      </c>
      <c r="X51" s="27">
        <f t="shared" si="99"/>
        <v>1.0941404574754818</v>
      </c>
      <c r="Y51" s="27">
        <f t="shared" si="100"/>
        <v>1.1671121056391787</v>
      </c>
      <c r="Z51" s="27">
        <f t="shared" si="101"/>
        <v>2.2609391031205526</v>
      </c>
      <c r="AA51" s="27"/>
      <c r="AB51" s="27">
        <f t="shared" si="128"/>
        <v>-2.3609085771259046</v>
      </c>
      <c r="AC51" s="27">
        <f t="shared" si="102"/>
        <v>1.8221530668101993</v>
      </c>
      <c r="AD51" s="27">
        <f t="shared" si="103"/>
        <v>1.5360883521936461</v>
      </c>
      <c r="AE51" s="27">
        <f t="shared" si="104"/>
        <v>0.99733284187794169</v>
      </c>
      <c r="AG51" t="str">
        <f>$A$15</f>
        <v>Process, plant and machine operatives</v>
      </c>
      <c r="AH51" s="27">
        <f t="shared" si="129"/>
        <v>-0.33744785158660351</v>
      </c>
      <c r="AI51" s="27">
        <f t="shared" si="105"/>
        <v>-0.2032631023476863</v>
      </c>
      <c r="AJ51" s="27">
        <f t="shared" si="106"/>
        <v>0.13578255861165806</v>
      </c>
      <c r="AK51" s="27">
        <f t="shared" si="107"/>
        <v>-0.40492839532263236</v>
      </c>
      <c r="AL51" s="27"/>
      <c r="AM51" s="27">
        <f t="shared" si="130"/>
        <v>0.27072504592214397</v>
      </c>
      <c r="AN51" s="27">
        <f t="shared" si="108"/>
        <v>0.63374857157064723</v>
      </c>
      <c r="AO51" s="27">
        <f t="shared" si="109"/>
        <v>0.11174160649973125</v>
      </c>
      <c r="AP51" s="27">
        <f t="shared" si="110"/>
        <v>1.0162152239925231</v>
      </c>
      <c r="AQ51" s="27"/>
      <c r="AR51" s="27">
        <f t="shared" si="131"/>
        <v>-6.6722805664459539E-2</v>
      </c>
      <c r="AS51" s="27">
        <f t="shared" si="111"/>
        <v>0.43048546922296094</v>
      </c>
      <c r="AT51" s="27">
        <f t="shared" si="112"/>
        <v>0.2475241651113893</v>
      </c>
      <c r="AU51" s="27">
        <f t="shared" si="113"/>
        <v>0.6112868286698907</v>
      </c>
    </row>
    <row r="52" spans="1:47" x14ac:dyDescent="0.2">
      <c r="A52" t="str">
        <f>$A$16</f>
        <v>Elementary occupations</v>
      </c>
      <c r="B52" s="27">
        <f t="shared" si="114"/>
        <v>-5.9327214531324053</v>
      </c>
      <c r="C52" s="27">
        <f t="shared" si="115"/>
        <v>-3.57566798667089</v>
      </c>
      <c r="D52" s="27">
        <f t="shared" si="116"/>
        <v>-0.64583249078811589</v>
      </c>
      <c r="E52" s="27">
        <f t="shared" si="117"/>
        <v>-10.154221930591412</v>
      </c>
      <c r="F52" s="27"/>
      <c r="G52" s="27">
        <f t="shared" si="118"/>
        <v>0.54687102453395298</v>
      </c>
      <c r="H52" s="27">
        <f t="shared" si="119"/>
        <v>-0.85232565349497236</v>
      </c>
      <c r="I52" s="27">
        <f t="shared" si="120"/>
        <v>1.3187662270325782</v>
      </c>
      <c r="J52" s="27">
        <f t="shared" si="121"/>
        <v>1.0133115980715601</v>
      </c>
      <c r="K52" s="27"/>
      <c r="L52" s="27">
        <f t="shared" si="122"/>
        <v>-5.3858504285984523</v>
      </c>
      <c r="M52" s="27">
        <f t="shared" si="123"/>
        <v>-4.4279936401658624</v>
      </c>
      <c r="N52" s="27">
        <f t="shared" si="124"/>
        <v>0.67293373624446229</v>
      </c>
      <c r="O52" s="27">
        <f t="shared" si="125"/>
        <v>-9.1409103325198515</v>
      </c>
      <c r="Q52" t="str">
        <f>$A$16</f>
        <v>Elementary occupations</v>
      </c>
      <c r="R52" s="27">
        <f t="shared" si="126"/>
        <v>-4.6000468238925336</v>
      </c>
      <c r="S52" s="27">
        <f t="shared" si="96"/>
        <v>-1.0913616219389812</v>
      </c>
      <c r="T52" s="27">
        <f t="shared" si="97"/>
        <v>-0.24818080782198759</v>
      </c>
      <c r="U52" s="27">
        <f t="shared" si="98"/>
        <v>-5.939589253653498</v>
      </c>
      <c r="V52" s="27"/>
      <c r="W52" s="27">
        <f t="shared" si="127"/>
        <v>-0.46876209204851094</v>
      </c>
      <c r="X52" s="27">
        <f t="shared" si="99"/>
        <v>-2.0713414526204232E-2</v>
      </c>
      <c r="Y52" s="27">
        <f t="shared" si="100"/>
        <v>0.9448224275792394</v>
      </c>
      <c r="Z52" s="27">
        <f t="shared" si="101"/>
        <v>0.4553469210045229</v>
      </c>
      <c r="AA52" s="27"/>
      <c r="AB52" s="27">
        <f t="shared" si="128"/>
        <v>-5.0688089159410445</v>
      </c>
      <c r="AC52" s="27">
        <f t="shared" si="102"/>
        <v>-1.1120750364651855</v>
      </c>
      <c r="AD52" s="27">
        <f t="shared" si="103"/>
        <v>0.69664161975725181</v>
      </c>
      <c r="AE52" s="27">
        <f t="shared" si="104"/>
        <v>-5.4842423326489751</v>
      </c>
      <c r="AG52" t="str">
        <f>$A$16</f>
        <v>Elementary occupations</v>
      </c>
      <c r="AH52" s="27">
        <f t="shared" si="129"/>
        <v>-1.3326746292398735</v>
      </c>
      <c r="AI52" s="27">
        <f t="shared" si="105"/>
        <v>-2.4843063647319035</v>
      </c>
      <c r="AJ52" s="27">
        <f t="shared" si="106"/>
        <v>-0.39765168296612607</v>
      </c>
      <c r="AK52" s="27">
        <f t="shared" si="107"/>
        <v>-4.2146326769378994</v>
      </c>
      <c r="AL52" s="27"/>
      <c r="AM52" s="27">
        <f t="shared" si="130"/>
        <v>1.0156331165824666</v>
      </c>
      <c r="AN52" s="27">
        <f t="shared" si="108"/>
        <v>-0.83161223896875924</v>
      </c>
      <c r="AO52" s="27">
        <f t="shared" si="109"/>
        <v>0.37394379945333545</v>
      </c>
      <c r="AP52" s="27">
        <f t="shared" si="110"/>
        <v>0.55796467706704078</v>
      </c>
      <c r="AQ52" s="27"/>
      <c r="AR52" s="27">
        <f t="shared" si="131"/>
        <v>-0.31704151265740688</v>
      </c>
      <c r="AS52" s="27">
        <f t="shared" si="111"/>
        <v>-3.3159186037006627</v>
      </c>
      <c r="AT52" s="27">
        <f t="shared" si="112"/>
        <v>-2.3707883512790628E-2</v>
      </c>
      <c r="AU52" s="27">
        <f t="shared" si="113"/>
        <v>-3.6566679998708587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6.3786684681036832</v>
      </c>
      <c r="C54" s="29">
        <f t="shared" si="115"/>
        <v>9.3329322170805824</v>
      </c>
      <c r="D54" s="29">
        <f t="shared" si="116"/>
        <v>1.4399314815371156E-2</v>
      </c>
      <c r="E54" s="29">
        <f t="shared" si="117"/>
        <v>15.725999999999544</v>
      </c>
      <c r="F54" s="29"/>
      <c r="G54" s="29">
        <f t="shared" si="118"/>
        <v>30.842382999956783</v>
      </c>
      <c r="H54" s="29">
        <f t="shared" si="119"/>
        <v>14.309722236206795</v>
      </c>
      <c r="I54" s="29">
        <f t="shared" si="120"/>
        <v>6.2218947638363176</v>
      </c>
      <c r="J54" s="29">
        <f t="shared" si="121"/>
        <v>51.374000000000024</v>
      </c>
      <c r="K54" s="29"/>
      <c r="L54" s="29">
        <f t="shared" si="122"/>
        <v>37.221051468060466</v>
      </c>
      <c r="M54" s="29">
        <f t="shared" si="123"/>
        <v>23.642654453287378</v>
      </c>
      <c r="N54" s="29">
        <f t="shared" si="124"/>
        <v>6.2362940786516887</v>
      </c>
      <c r="O54" s="29">
        <f t="shared" si="125"/>
        <v>67.099999999999568</v>
      </c>
      <c r="Q54" s="24" t="str">
        <f>$A$18</f>
        <v>All occupations</v>
      </c>
      <c r="R54" s="29">
        <f t="shared" ref="R54" si="132">W18-R18</f>
        <v>2.9886762495417827</v>
      </c>
      <c r="S54" s="29">
        <f t="shared" ref="S54" si="133">X18-S18</f>
        <v>6.5794944401806461</v>
      </c>
      <c r="T54" s="29">
        <f t="shared" ref="T54" si="134">Y18-T18</f>
        <v>-2.6575835930667608</v>
      </c>
      <c r="U54" s="29">
        <f t="shared" ref="U54" si="135">Z18-U18</f>
        <v>6.910587096655604</v>
      </c>
      <c r="V54" s="29"/>
      <c r="W54" s="29">
        <f t="shared" ref="W54" si="136">AB18-W18</f>
        <v>10.430365402559971</v>
      </c>
      <c r="X54" s="29">
        <f t="shared" ref="X54" si="137">AC18-X18</f>
        <v>6.5965565958216601</v>
      </c>
      <c r="Y54" s="29">
        <f t="shared" ref="Y54" si="138">AD18-Y18</f>
        <v>2.9299380612870607</v>
      </c>
      <c r="Z54" s="29">
        <f t="shared" ref="Z54" si="139">AE18-Z18</f>
        <v>19.956860059668713</v>
      </c>
      <c r="AA54" s="29"/>
      <c r="AB54" s="29">
        <f t="shared" ref="AB54" si="140">AB18-R18</f>
        <v>13.419041652101754</v>
      </c>
      <c r="AC54" s="29">
        <f t="shared" ref="AC54" si="141">AC18-S18</f>
        <v>13.176051036002306</v>
      </c>
      <c r="AD54" s="29">
        <f t="shared" ref="AD54" si="142">AD18-T18</f>
        <v>0.27235446822029985</v>
      </c>
      <c r="AE54" s="29">
        <f t="shared" ref="AE54" si="143">AE18-U18</f>
        <v>26.867447156324317</v>
      </c>
      <c r="AG54" s="24" t="str">
        <f>$A$18</f>
        <v>All occupations</v>
      </c>
      <c r="AH54" s="29">
        <f t="shared" ref="AH54" si="144">AM18-AH18</f>
        <v>3.3899922185618578</v>
      </c>
      <c r="AI54" s="29">
        <f t="shared" ref="AI54" si="145">AN18-AI18</f>
        <v>2.7534377768999292</v>
      </c>
      <c r="AJ54" s="29">
        <f t="shared" ref="AJ54" si="146">AO18-AJ18</f>
        <v>2.671982907882132</v>
      </c>
      <c r="AK54" s="29">
        <f t="shared" ref="AK54" si="147">AP18-AK18</f>
        <v>8.8154129033438835</v>
      </c>
      <c r="AL54" s="29"/>
      <c r="AM54" s="29">
        <f t="shared" ref="AM54" si="148">AR18-AM18</f>
        <v>20.412017597396868</v>
      </c>
      <c r="AN54" s="29">
        <f t="shared" ref="AN54" si="149">AS18-AN18</f>
        <v>7.7131656403851849</v>
      </c>
      <c r="AO54" s="29">
        <f t="shared" ref="AO54" si="150">AT18-AO18</f>
        <v>3.2919567025492391</v>
      </c>
      <c r="AP54" s="29">
        <f t="shared" ref="AP54" si="151">AU18-AP18</f>
        <v>31.417139940331282</v>
      </c>
      <c r="AQ54" s="29"/>
      <c r="AR54" s="29">
        <f t="shared" ref="AR54" si="152">AR18-AH18</f>
        <v>23.802009815958726</v>
      </c>
      <c r="AS54" s="29">
        <f t="shared" ref="AS54" si="153">AS18-AI18</f>
        <v>10.466603417285114</v>
      </c>
      <c r="AT54" s="29">
        <f t="shared" ref="AT54" si="154">AT18-AJ18</f>
        <v>5.9639396104313711</v>
      </c>
      <c r="AU54" s="29">
        <f t="shared" ref="AU54" si="155">AU18-AK18</f>
        <v>40.232552843675165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Cheshire and Warrington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0.58371587574734818</v>
      </c>
      <c r="N7" s="91">
        <f>'Occ T2'!I180</f>
        <v>0.5988809428255637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-2.9868042031374276</v>
      </c>
      <c r="N9" s="91">
        <f>'Occ T2'!I178</f>
        <v>0.34583125251372859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-4.8731107137551799</v>
      </c>
      <c r="N10" s="91">
        <f>'Occ T2'!I177</f>
        <v>-1.5357811330256044</v>
      </c>
    </row>
    <row r="11" spans="1:14" x14ac:dyDescent="0.2">
      <c r="L11" s="114" t="str">
        <f>"["&amp;'Occ T3'!A47&amp;"]"</f>
        <v>[Elementary occupations]</v>
      </c>
      <c r="M11" s="91">
        <f>'Occ T1'!H88</f>
        <v>-3.2551443249441925</v>
      </c>
      <c r="N11" s="91">
        <f>'Occ T1'!I88</f>
        <v>0.11872016349436798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0.29663097252143888</v>
      </c>
      <c r="N13" s="91">
        <f>'Occ T2'!I176</f>
        <v>0.51602337340870275</v>
      </c>
    </row>
    <row r="14" spans="1:14" x14ac:dyDescent="0.2">
      <c r="L14" s="91" t="str">
        <f>'Occ T3'!A44</f>
        <v>81 Process, plant and machine operatives</v>
      </c>
      <c r="M14" s="91">
        <f>'Occ T2'!H175</f>
        <v>-3.1913011435850791</v>
      </c>
      <c r="N14" s="91">
        <f>'Occ T2'!I175</f>
        <v>0.76179907960660653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-0.92503562018995122</v>
      </c>
      <c r="N15" s="91">
        <f>'Occ T1'!I87</f>
        <v>0.59717341762355325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1.5001149233823119</v>
      </c>
      <c r="N17" s="91">
        <f>'Occ T2'!I174</f>
        <v>2.8900556599257055</v>
      </c>
    </row>
    <row r="18" spans="12:14" x14ac:dyDescent="0.2">
      <c r="L18" s="91" t="str">
        <f>'Occ T3'!A40</f>
        <v>71 Sales occupations</v>
      </c>
      <c r="M18" s="91">
        <f>'Occ T2'!H173</f>
        <v>-0.38857568221962735</v>
      </c>
      <c r="N18" s="91">
        <f>'Occ T2'!I173</f>
        <v>-0.6730165473713301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1.6965618896103152E-2</v>
      </c>
      <c r="N19" s="91">
        <f>'Occ T1'!I86</f>
        <v>0.29322843391741404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1.0768407610055819</v>
      </c>
      <c r="N21" s="91">
        <f>'Occ T2'!I172</f>
        <v>-0.93300616921413448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-3.2699352222213429</v>
      </c>
      <c r="N22" s="91">
        <f>'Occ T2'!I171</f>
        <v>0.20432804701446816</v>
      </c>
    </row>
    <row r="23" spans="12:14" x14ac:dyDescent="0.2">
      <c r="L23" s="91" t="str">
        <f>'Occ T3'!A35</f>
        <v>61 Caring personal service occupations</v>
      </c>
      <c r="M23" s="91">
        <f>'Occ T2'!H170</f>
        <v>-0.66530129082564837</v>
      </c>
      <c r="N23" s="91">
        <f>'Occ T2'!I170</f>
        <v>1.800053145557956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-1.2664570221288418</v>
      </c>
      <c r="N24" s="91">
        <f>'Occ T1'!I85</f>
        <v>1.4463079598770134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-3.3451063459083663</v>
      </c>
      <c r="N26" s="91">
        <f>'Occ T2'!I169</f>
        <v>4.4318777254304109E-2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-1.7843026955164154</v>
      </c>
      <c r="N27" s="91">
        <f>'Occ T2'!I168</f>
        <v>-0.38121705136987538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-1.6050482222950357</v>
      </c>
      <c r="N28" s="91">
        <f>'Occ T2'!I167</f>
        <v>-0.79603522536131344</v>
      </c>
    </row>
    <row r="29" spans="12:14" x14ac:dyDescent="0.2">
      <c r="L29" s="91" t="str">
        <f>'Occ T3'!A29</f>
        <v>51 Skilled agricultural and related trades</v>
      </c>
      <c r="M29" s="91">
        <f>'Occ T2'!H166</f>
        <v>0.1654582195404819</v>
      </c>
      <c r="N29" s="91">
        <f>'Occ T2'!I166</f>
        <v>0.66581273695967003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-1.8117309378930413</v>
      </c>
      <c r="N30" s="91">
        <f>'Occ T1'!I84</f>
        <v>-0.30929135266957175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-1.9016358059373184</v>
      </c>
      <c r="N32" s="91">
        <f>'Occ T2'!I165</f>
        <v>-1.4646015491474151</v>
      </c>
    </row>
    <row r="33" spans="12:14" x14ac:dyDescent="0.2">
      <c r="L33" s="91" t="str">
        <f>'Occ T3'!A25</f>
        <v>41 Administrative occupations</v>
      </c>
      <c r="M33" s="91">
        <f>'Occ T2'!H164</f>
        <v>1.2971959589758386</v>
      </c>
      <c r="N33" s="91">
        <f>'Occ T2'!I164</f>
        <v>-0.45377717234005299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0.75356381807651918</v>
      </c>
      <c r="N34" s="91">
        <f>'Occ T1'!I83</f>
        <v>-0.60295478015410797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2.5739463144134778</v>
      </c>
      <c r="N36" s="91">
        <f>'Occ T2'!I163</f>
        <v>8.9309416554272936E-2</v>
      </c>
    </row>
    <row r="37" spans="12:14" x14ac:dyDescent="0.2">
      <c r="L37" s="91" t="str">
        <f>'Occ T3'!A21</f>
        <v>34 Culture, media and sports occupations</v>
      </c>
      <c r="M37" s="91">
        <f>'Occ T2'!H162</f>
        <v>1.4880483930804322</v>
      </c>
      <c r="N37" s="91">
        <f>'Occ T2'!I162</f>
        <v>0.57366515869363699</v>
      </c>
    </row>
    <row r="38" spans="12:14" x14ac:dyDescent="0.2">
      <c r="L38" s="91" t="str">
        <f>'Occ T3'!A20</f>
        <v>33 Protective service occupations</v>
      </c>
      <c r="M38" s="91">
        <f>'Occ T2'!H161</f>
        <v>0.90555519227886183</v>
      </c>
      <c r="N38" s="91">
        <f>'Occ T2'!I161</f>
        <v>1.8357184764760781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2.5984250908552831</v>
      </c>
      <c r="N39" s="91">
        <f>'Occ T2'!I160</f>
        <v>1.3543380414602124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5.091066978154668</v>
      </c>
      <c r="N40" s="91">
        <f>'Occ T2'!I159</f>
        <v>-0.3157510011651099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2.772905850964702</v>
      </c>
      <c r="N41" s="91">
        <f>'Occ T1'!I82</f>
        <v>0.40295658397184742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5.6793312636547633</v>
      </c>
      <c r="N43" s="91">
        <f>'Occ T2'!I158</f>
        <v>1.610504113553346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0.59062095808875004</v>
      </c>
      <c r="N44" s="91">
        <f>'Occ T2'!I157</f>
        <v>1.5986957981444228</v>
      </c>
    </row>
    <row r="45" spans="12:14" x14ac:dyDescent="0.2">
      <c r="L45" s="91" t="str">
        <f>'Occ T3'!A13</f>
        <v>22 Health professionals</v>
      </c>
      <c r="M45" s="91">
        <f>'Occ T2'!H156</f>
        <v>2.6371085531217586</v>
      </c>
      <c r="N45" s="91">
        <f>'Occ T2'!I156</f>
        <v>1.6278202231283734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3.1699820071111828</v>
      </c>
      <c r="N46" s="91">
        <f>'Occ T2'!I155</f>
        <v>1.1224835900954355</v>
      </c>
    </row>
    <row r="47" spans="12:14" x14ac:dyDescent="0.2">
      <c r="L47" s="114" t="str">
        <f>"["&amp;'Occ T3'!A11&amp;"]"</f>
        <v>[Professional occupations]</v>
      </c>
      <c r="M47" s="91">
        <f>'Occ T1'!H81</f>
        <v>3.2152841789416131</v>
      </c>
      <c r="N47" s="91">
        <f>'Occ T1'!I81</f>
        <v>1.472671717788776</v>
      </c>
    </row>
    <row r="49" spans="12:14" x14ac:dyDescent="0.2">
      <c r="L49" s="107" t="str">
        <f>'Occ T3'!A9</f>
        <v>12 Other managers and proprietors</v>
      </c>
      <c r="M49" s="91">
        <f>'Occ T2'!H154</f>
        <v>1.1636203395537725</v>
      </c>
      <c r="N49" s="91">
        <f>'Occ T2'!I154</f>
        <v>2.6322708608241374</v>
      </c>
    </row>
    <row r="50" spans="12:14" x14ac:dyDescent="0.2">
      <c r="L50" s="107" t="str">
        <f>'Occ T3'!A8</f>
        <v>11 Corporate managers and directors</v>
      </c>
      <c r="M50" s="91">
        <f>'Occ T2'!H153</f>
        <v>4.0178871987876619</v>
      </c>
      <c r="N50" s="91">
        <f>'Occ T2'!I153</f>
        <v>0.24816396810949382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3.0326075791122564</v>
      </c>
      <c r="N51" s="91">
        <f>'Occ T1'!I80</f>
        <v>1.1159798955127087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Cheshire and Warrington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6.4086396593068891</v>
      </c>
      <c r="N82" s="94">
        <f>'Occ T2'!F119</f>
        <v>1.3578080048836583</v>
      </c>
    </row>
    <row r="83" spans="12:14" x14ac:dyDescent="0.2">
      <c r="L83" s="10" t="str">
        <f>name!D5</f>
        <v>12 Other managers and proprietors</v>
      </c>
      <c r="M83" s="94">
        <f>'Occ T2'!D9-'Occ T2'!B9</f>
        <v>0.97681159913682691</v>
      </c>
      <c r="N83" s="94">
        <f>'Occ T2'!F120</f>
        <v>8.2829828130340815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4.7826863354610687</v>
      </c>
      <c r="N84" s="94">
        <f>'Occ T2'!F121</f>
        <v>6.0338228946947439</v>
      </c>
    </row>
    <row r="85" spans="12:14" x14ac:dyDescent="0.2">
      <c r="L85" s="10" t="str">
        <f>name!D7</f>
        <v>22 Health professionals</v>
      </c>
      <c r="M85" s="94">
        <f>'Occ T2'!D11-'Occ T2'!B11</f>
        <v>2.6094207024634066</v>
      </c>
      <c r="N85" s="94">
        <f>'Occ T2'!F122</f>
        <v>5.8601322380979397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0.68999524192868478</v>
      </c>
      <c r="N86" s="94">
        <f>'Occ T2'!F123</f>
        <v>6.3873078159982235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8.5683324285293168</v>
      </c>
      <c r="N87" s="94">
        <f>'Occ T2'!F124</f>
        <v>9.6146273726082256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2.7093748287951431</v>
      </c>
      <c r="N88" s="94">
        <f>'Occ T2'!F125</f>
        <v>-0.57092581608687176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1.1802953356666528</v>
      </c>
      <c r="N89" s="94">
        <f>'Occ T2'!F126</f>
        <v>2.1922740606166755</v>
      </c>
    </row>
    <row r="90" spans="12:14" x14ac:dyDescent="0.2">
      <c r="L90" s="10" t="str">
        <f>name!D12</f>
        <v>33 Protective service occupations</v>
      </c>
      <c r="M90" s="94">
        <f>'Occ T2'!D16-'Occ T2'!B16</f>
        <v>0.19898146916202286</v>
      </c>
      <c r="N90" s="94">
        <f>'Occ T2'!F127</f>
        <v>1.4163687971041856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0.51288739971167185</v>
      </c>
      <c r="N91" s="94">
        <f>'Occ T2'!F128</f>
        <v>0.64544200128500506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3.8681196827630124</v>
      </c>
      <c r="N92" s="94">
        <f>'Occ T2'!F129</f>
        <v>0.43698521572665783</v>
      </c>
    </row>
    <row r="93" spans="12:14" x14ac:dyDescent="0.2">
      <c r="L93" s="10" t="str">
        <f>name!D15</f>
        <v>41 Administrative occupations</v>
      </c>
      <c r="M93" s="94">
        <f>'Occ T2'!D19-'Occ T2'!B19</f>
        <v>3.8409749245975107</v>
      </c>
      <c r="N93" s="94">
        <f>'Occ T2'!F130</f>
        <v>-4.0586094146599621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-1.1522904838760653</v>
      </c>
      <c r="N94" s="94">
        <f>'Occ T2'!F131</f>
        <v>-2.2705368739987115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4.8433655156733479E-2</v>
      </c>
      <c r="N95" s="94">
        <f>'Occ T2'!F132</f>
        <v>0.61579694175140443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-1.5268569557078813</v>
      </c>
      <c r="N96" s="94">
        <f>'Occ T2'!F133</f>
        <v>-2.0470603652763266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-1.3444915617812061</v>
      </c>
      <c r="N97" s="94">
        <f>'Occ T2'!F134</f>
        <v>-0.79475417989108088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-1.7385684633302105</v>
      </c>
      <c r="N98" s="94">
        <f>'Occ T2'!F135</f>
        <v>6.2518369362564385E-2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-1.2360839780980015</v>
      </c>
      <c r="N99" s="94">
        <f>'Occ T2'!F136</f>
        <v>11.174939111145058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-1.9224389346301809</v>
      </c>
      <c r="N100" s="94">
        <f>'Occ T2'!F137</f>
        <v>0.33051366543788951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2.7637676190281901E-2</v>
      </c>
      <c r="N101" s="94">
        <f>'Occ T2'!F138</f>
        <v>-6.9521633465852217E-2</v>
      </c>
    </row>
    <row r="102" spans="12:14" x14ac:dyDescent="0.2">
      <c r="L102" s="10" t="str">
        <f>name!D24</f>
        <v>71 Sales occupations</v>
      </c>
      <c r="M102" s="94">
        <f>'Occ T2'!D28-'Occ T2'!B28</f>
        <v>-0.84336090171535716</v>
      </c>
      <c r="N102" s="94">
        <f>'Occ T2'!F139</f>
        <v>-4.1329605505991864</v>
      </c>
    </row>
    <row r="103" spans="12:14" x14ac:dyDescent="0.2">
      <c r="L103" s="10" t="str">
        <f>name!D25</f>
        <v>72 Customer service occupations</v>
      </c>
      <c r="M103" s="94">
        <f>'Occ T2'!D29-'Occ T2'!B29</f>
        <v>0.89025692742592</v>
      </c>
      <c r="N103" s="94">
        <f>'Occ T2'!F140</f>
        <v>6.6163836070469682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-2.0159035399976268</v>
      </c>
      <c r="N104" s="94">
        <f>'Occ T2'!F141</f>
        <v>1.3805587403941306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0.34736888343247685</v>
      </c>
      <c r="N105" s="94">
        <f>'Occ T2'!F142</f>
        <v>1.8965955867189237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-2.1647102826966123</v>
      </c>
      <c r="N106" s="94">
        <f>'Occ T2'!F143</f>
        <v>-1.5804843621596953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-7.9895116478947301</v>
      </c>
      <c r="N107" s="94">
        <f>'Occ T2'!F144</f>
        <v>2.5937959602311622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15.725999999999999</v>
      </c>
      <c r="N109" s="94">
        <f>'Occ T2'!F146</f>
        <v>51.37399999999991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Cheshire and Warrington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7.3854512584437089</v>
      </c>
      <c r="N153" s="94">
        <f>'Occ T1'!H8</f>
        <v>9.6407908179177468</v>
      </c>
    </row>
    <row r="154" spans="1:14" x14ac:dyDescent="0.2">
      <c r="L154" s="10" t="str">
        <f>name!E5</f>
        <v>Professional occupations</v>
      </c>
      <c r="M154" s="94">
        <f>'Occ T1'!D9-'Occ T1'!B9</f>
        <v>16.650434708382477</v>
      </c>
      <c r="N154" s="94">
        <f>'Occ T1'!H9</f>
        <v>27.895890321399122</v>
      </c>
    </row>
    <row r="155" spans="1:14" x14ac:dyDescent="0.2">
      <c r="L155" s="10" t="str">
        <f>name!E6</f>
        <v>Associate professional occupations</v>
      </c>
      <c r="M155" s="94">
        <f>'Occ T1'!D10-'Occ T1'!B10</f>
        <v>8.4696587160985075</v>
      </c>
      <c r="N155" s="94">
        <f>'Occ T1'!H10</f>
        <v>4.1201442586456523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2.6886844407214454</v>
      </c>
      <c r="N156" s="94">
        <f>'Occ T1'!H11</f>
        <v>-6.3291462886586771</v>
      </c>
    </row>
    <row r="157" spans="1:14" x14ac:dyDescent="0.2">
      <c r="L157" s="10" t="str">
        <f>name!E8</f>
        <v>Skilled trades occupations</v>
      </c>
      <c r="M157" s="94">
        <f>'Occ T1'!D12-'Occ T1'!B12</f>
        <v>-4.5614833256625644</v>
      </c>
      <c r="N157" s="94">
        <f>'Occ T1'!H12</f>
        <v>-2.1634992340534396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-3.1308852365378996</v>
      </c>
      <c r="N158" s="94">
        <f>'Occ T1'!H13</f>
        <v>11.435931143117095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4.6896025710566391E-2</v>
      </c>
      <c r="N159" s="94">
        <f>'Occ T1'!H14</f>
        <v>2.4834230564477835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-1.66853465656515</v>
      </c>
      <c r="N160" s="94">
        <f>'Occ T1'!H15</f>
        <v>3.2771543271130597</v>
      </c>
    </row>
    <row r="161" spans="12:14" x14ac:dyDescent="0.2">
      <c r="L161" s="10" t="str">
        <f>name!E12</f>
        <v>Elementary occupations</v>
      </c>
      <c r="M161" s="94">
        <f>'Occ T1'!D16-'Occ T1'!B16</f>
        <v>-10.154221930591341</v>
      </c>
      <c r="N161" s="94">
        <f>'Occ T1'!H16</f>
        <v>1.0133115980714678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15.725999999999772</v>
      </c>
      <c r="N163" s="94">
        <f>'Occ T1'!H18</f>
        <v>51.37399999999981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Cheshire and Warrington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37.256580352143082</v>
      </c>
      <c r="N5" s="87">
        <f>SUM(N6:N7)</f>
        <v>41.108432988475457</v>
      </c>
      <c r="O5" s="87">
        <f t="shared" ref="O5:AL5" si="1">SUM(O6:O7)</f>
        <v>42.150776401154033</v>
      </c>
      <c r="P5" s="87">
        <f t="shared" si="1"/>
        <v>43.348746606056856</v>
      </c>
      <c r="Q5" s="87">
        <f t="shared" si="1"/>
        <v>43.510928079050785</v>
      </c>
      <c r="R5" s="87">
        <f t="shared" si="1"/>
        <v>45.8409791256136</v>
      </c>
      <c r="S5" s="87">
        <f t="shared" si="1"/>
        <v>46.851902602037256</v>
      </c>
      <c r="T5" s="87">
        <f t="shared" si="1"/>
        <v>49.252150422993786</v>
      </c>
      <c r="U5" s="87">
        <f t="shared" si="1"/>
        <v>49.066084738474807</v>
      </c>
      <c r="V5" s="87">
        <f t="shared" si="1"/>
        <v>51.955811693825325</v>
      </c>
      <c r="W5" s="87">
        <f t="shared" si="1"/>
        <v>53.226430384057309</v>
      </c>
      <c r="X5" s="87">
        <f t="shared" si="1"/>
        <v>52.352678821211946</v>
      </c>
      <c r="Y5" s="87">
        <f t="shared" si="1"/>
        <v>52.951411553201226</v>
      </c>
      <c r="Z5" s="87">
        <f t="shared" si="1"/>
        <v>53.703290194219093</v>
      </c>
      <c r="AA5" s="87">
        <f t="shared" si="1"/>
        <v>54.537497268388393</v>
      </c>
      <c r="AB5" s="87">
        <f t="shared" si="1"/>
        <v>55.248921875573572</v>
      </c>
      <c r="AC5" s="87">
        <f t="shared" si="1"/>
        <v>55.956229013361195</v>
      </c>
      <c r="AD5" s="87">
        <f t="shared" si="1"/>
        <v>56.670531917345329</v>
      </c>
      <c r="AE5" s="87">
        <f t="shared" si="1"/>
        <v>57.399346511290091</v>
      </c>
      <c r="AF5" s="87">
        <f t="shared" si="1"/>
        <v>58.134166241235889</v>
      </c>
      <c r="AG5" s="87">
        <f t="shared" si="1"/>
        <v>58.89292709679988</v>
      </c>
      <c r="AH5" s="87">
        <f t="shared" si="1"/>
        <v>59.640998972517792</v>
      </c>
      <c r="AI5" s="87">
        <f t="shared" si="1"/>
        <v>60.397705201629165</v>
      </c>
      <c r="AJ5" s="87">
        <f t="shared" si="1"/>
        <v>61.196856397974472</v>
      </c>
      <c r="AK5" s="87">
        <f t="shared" si="1"/>
        <v>62.025352774039632</v>
      </c>
      <c r="AL5" s="87">
        <f t="shared" si="1"/>
        <v>62.867221201975056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24.436216205456319</v>
      </c>
      <c r="N6" s="11">
        <v>26.969366303260383</v>
      </c>
      <c r="O6" s="11">
        <v>27.051873406133666</v>
      </c>
      <c r="P6" s="11">
        <v>28.138654859856022</v>
      </c>
      <c r="Q6" s="11">
        <v>27.414481891072079</v>
      </c>
      <c r="R6" s="11">
        <v>29.438003166043192</v>
      </c>
      <c r="S6" s="11">
        <v>31.663798701314004</v>
      </c>
      <c r="T6" s="11">
        <v>32.989451802696131</v>
      </c>
      <c r="U6" s="11">
        <v>33.358776798886197</v>
      </c>
      <c r="V6" s="11">
        <v>35.376519789380097</v>
      </c>
      <c r="W6" s="11">
        <v>35.846642825350081</v>
      </c>
      <c r="X6" s="11">
        <v>32.336148591406605</v>
      </c>
      <c r="Y6" s="11">
        <v>32.622523581355956</v>
      </c>
      <c r="Z6" s="11">
        <v>32.960488040255164</v>
      </c>
      <c r="AA6" s="11">
        <v>33.351211375668228</v>
      </c>
      <c r="AB6" s="11">
        <v>33.682273244613683</v>
      </c>
      <c r="AC6" s="11">
        <v>34.014293538399684</v>
      </c>
      <c r="AD6" s="11">
        <v>34.342245077118378</v>
      </c>
      <c r="AE6" s="11">
        <v>34.680831795589128</v>
      </c>
      <c r="AF6" s="11">
        <v>35.023139585039274</v>
      </c>
      <c r="AG6" s="11">
        <v>35.37618273979875</v>
      </c>
      <c r="AH6" s="11">
        <v>35.725378586105585</v>
      </c>
      <c r="AI6" s="11">
        <v>36.083429243693409</v>
      </c>
      <c r="AJ6" s="11">
        <v>36.457316947160493</v>
      </c>
      <c r="AK6" s="11">
        <v>36.829525757877605</v>
      </c>
      <c r="AL6" s="11">
        <v>37.204450830233739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12.820364146686762</v>
      </c>
      <c r="N7" s="11">
        <v>14.139066685215075</v>
      </c>
      <c r="O7" s="11">
        <v>15.098902995020365</v>
      </c>
      <c r="P7" s="11">
        <v>15.210091746200833</v>
      </c>
      <c r="Q7" s="11">
        <v>16.096446187978703</v>
      </c>
      <c r="R7" s="11">
        <v>16.402975959570405</v>
      </c>
      <c r="S7" s="11">
        <v>15.188103900723251</v>
      </c>
      <c r="T7" s="11">
        <v>16.262698620297655</v>
      </c>
      <c r="U7" s="11">
        <v>15.707307939588611</v>
      </c>
      <c r="V7" s="11">
        <v>16.579291904445231</v>
      </c>
      <c r="W7" s="11">
        <v>17.379787558707232</v>
      </c>
      <c r="X7" s="11">
        <v>20.01653022980534</v>
      </c>
      <c r="Y7" s="11">
        <v>20.328887971845269</v>
      </c>
      <c r="Z7" s="11">
        <v>20.742802153963925</v>
      </c>
      <c r="AA7" s="11">
        <v>21.186285892720161</v>
      </c>
      <c r="AB7" s="11">
        <v>21.566648630959893</v>
      </c>
      <c r="AC7" s="11">
        <v>21.941935474961515</v>
      </c>
      <c r="AD7" s="11">
        <v>22.328286840226955</v>
      </c>
      <c r="AE7" s="11">
        <v>22.718514715700959</v>
      </c>
      <c r="AF7" s="11">
        <v>23.111026656196618</v>
      </c>
      <c r="AG7" s="11">
        <v>23.51674435700113</v>
      </c>
      <c r="AH7" s="11">
        <v>23.915620386412204</v>
      </c>
      <c r="AI7" s="11">
        <v>24.314275957935759</v>
      </c>
      <c r="AJ7" s="11">
        <v>24.739539450813982</v>
      </c>
      <c r="AK7" s="11">
        <v>25.195827016162028</v>
      </c>
      <c r="AL7" s="11">
        <v>25.662770371741313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93.404311698639532</v>
      </c>
      <c r="N9" s="87">
        <f>SUM(N10:N13)</f>
        <v>89.522703395892719</v>
      </c>
      <c r="O9" s="87">
        <f t="shared" ref="O9:AL9" si="3">SUM(O10:O13)</f>
        <v>88.258849791439729</v>
      </c>
      <c r="P9" s="87">
        <f t="shared" si="3"/>
        <v>91.378157995464647</v>
      </c>
      <c r="Q9" s="87">
        <f t="shared" si="3"/>
        <v>96.203570573365525</v>
      </c>
      <c r="R9" s="87">
        <f t="shared" si="3"/>
        <v>97.121039993370687</v>
      </c>
      <c r="S9" s="87">
        <f t="shared" si="3"/>
        <v>103.99918135908175</v>
      </c>
      <c r="T9" s="87">
        <f t="shared" si="3"/>
        <v>104.89431181345005</v>
      </c>
      <c r="U9" s="87">
        <f t="shared" si="3"/>
        <v>106.42481491696279</v>
      </c>
      <c r="V9" s="87">
        <f t="shared" si="3"/>
        <v>108.33930988540143</v>
      </c>
      <c r="W9" s="87">
        <f t="shared" si="3"/>
        <v>113.77147470175316</v>
      </c>
      <c r="X9" s="87">
        <f t="shared" si="3"/>
        <v>118.13716421002609</v>
      </c>
      <c r="Y9" s="87">
        <f t="shared" si="3"/>
        <v>119.89025878747648</v>
      </c>
      <c r="Z9" s="87">
        <f t="shared" si="3"/>
        <v>121.67584345291988</v>
      </c>
      <c r="AA9" s="87">
        <f t="shared" si="3"/>
        <v>123.59423164378829</v>
      </c>
      <c r="AB9" s="87">
        <f t="shared" si="3"/>
        <v>125.19493388696262</v>
      </c>
      <c r="AC9" s="87">
        <f t="shared" si="3"/>
        <v>126.73948745067645</v>
      </c>
      <c r="AD9" s="87">
        <f t="shared" si="3"/>
        <v>128.30782797424718</v>
      </c>
      <c r="AE9" s="87">
        <f t="shared" si="3"/>
        <v>129.93445187579238</v>
      </c>
      <c r="AF9" s="87">
        <f t="shared" si="3"/>
        <v>131.56536435685928</v>
      </c>
      <c r="AG9" s="87">
        <f t="shared" si="3"/>
        <v>133.22588286712244</v>
      </c>
      <c r="AH9" s="87">
        <f t="shared" si="3"/>
        <v>134.87846916700761</v>
      </c>
      <c r="AI9" s="87">
        <f t="shared" si="3"/>
        <v>136.53500781491215</v>
      </c>
      <c r="AJ9" s="87">
        <f t="shared" si="3"/>
        <v>138.22477609487541</v>
      </c>
      <c r="AK9" s="87">
        <f t="shared" si="3"/>
        <v>139.8998177734743</v>
      </c>
      <c r="AL9" s="87">
        <f t="shared" si="3"/>
        <v>141.66736502315229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25.165133888229935</v>
      </c>
      <c r="N10" s="11">
        <v>24.839956885244575</v>
      </c>
      <c r="O10" s="11">
        <v>24.63920983180908</v>
      </c>
      <c r="P10" s="11">
        <v>25.117409355519133</v>
      </c>
      <c r="Q10" s="11">
        <v>27.056666649642789</v>
      </c>
      <c r="R10" s="11">
        <v>28.321451508349011</v>
      </c>
      <c r="S10" s="11">
        <v>30.080037877318087</v>
      </c>
      <c r="T10" s="11">
        <v>30.601275426909027</v>
      </c>
      <c r="U10" s="11">
        <v>31.621540958322843</v>
      </c>
      <c r="V10" s="11">
        <v>32.487983174624794</v>
      </c>
      <c r="W10" s="11">
        <v>33.104137843810079</v>
      </c>
      <c r="X10" s="11">
        <v>33.542415917815639</v>
      </c>
      <c r="Y10" s="11">
        <v>33.932609707957887</v>
      </c>
      <c r="Z10" s="11">
        <v>34.353380356334767</v>
      </c>
      <c r="AA10" s="11">
        <v>34.808531891950572</v>
      </c>
      <c r="AB10" s="11">
        <v>35.181258876315042</v>
      </c>
      <c r="AC10" s="11">
        <v>35.546160747188601</v>
      </c>
      <c r="AD10" s="11">
        <v>35.921706424585153</v>
      </c>
      <c r="AE10" s="11">
        <v>36.314060345934756</v>
      </c>
      <c r="AF10" s="11">
        <v>36.713130354372623</v>
      </c>
      <c r="AG10" s="11">
        <v>37.112963485829397</v>
      </c>
      <c r="AH10" s="11">
        <v>37.508288837370834</v>
      </c>
      <c r="AI10" s="11">
        <v>37.903442587861299</v>
      </c>
      <c r="AJ10" s="11">
        <v>38.30813555180913</v>
      </c>
      <c r="AK10" s="11">
        <v>38.711649024498826</v>
      </c>
      <c r="AL10" s="11">
        <v>39.137960738504823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17.181448173172726</v>
      </c>
      <c r="N11" s="11">
        <v>17.0679355603212</v>
      </c>
      <c r="O11" s="11">
        <v>16.92596467568502</v>
      </c>
      <c r="P11" s="11">
        <v>17.725841735237815</v>
      </c>
      <c r="Q11" s="11">
        <v>18.71078306951383</v>
      </c>
      <c r="R11" s="11">
        <v>18.773405938319559</v>
      </c>
      <c r="S11" s="11">
        <v>19.295791656132725</v>
      </c>
      <c r="T11" s="11">
        <v>19.719327772875015</v>
      </c>
      <c r="U11" s="11">
        <v>20.227997605524131</v>
      </c>
      <c r="V11" s="11">
        <v>20.957521550549039</v>
      </c>
      <c r="W11" s="11">
        <v>21.382826640782966</v>
      </c>
      <c r="X11" s="11">
        <v>22.270779788003928</v>
      </c>
      <c r="Y11" s="11">
        <v>22.618018872888808</v>
      </c>
      <c r="Z11" s="11">
        <v>22.992651928968513</v>
      </c>
      <c r="AA11" s="11">
        <v>23.401772470273876</v>
      </c>
      <c r="AB11" s="11">
        <v>23.741255180716362</v>
      </c>
      <c r="AC11" s="11">
        <v>24.066338146670756</v>
      </c>
      <c r="AD11" s="11">
        <v>24.393327951252761</v>
      </c>
      <c r="AE11" s="11">
        <v>24.74266174910144</v>
      </c>
      <c r="AF11" s="11">
        <v>25.080972494366794</v>
      </c>
      <c r="AG11" s="11">
        <v>25.430889019690106</v>
      </c>
      <c r="AH11" s="11">
        <v>25.777135245684882</v>
      </c>
      <c r="AI11" s="11">
        <v>26.124653270620502</v>
      </c>
      <c r="AJ11" s="11">
        <v>26.481590452450767</v>
      </c>
      <c r="AK11" s="11">
        <v>26.842524101131996</v>
      </c>
      <c r="AL11" s="11">
        <v>27.242958878880906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23.542853940456403</v>
      </c>
      <c r="N12" s="11">
        <v>21.848423628359331</v>
      </c>
      <c r="O12" s="11">
        <v>21.389268360742246</v>
      </c>
      <c r="P12" s="11">
        <v>21.447332215613333</v>
      </c>
      <c r="Q12" s="11">
        <v>22.492539994287107</v>
      </c>
      <c r="R12" s="11">
        <v>23.090705329307781</v>
      </c>
      <c r="S12" s="11">
        <v>23.949508310682937</v>
      </c>
      <c r="T12" s="11">
        <v>23.411437500503109</v>
      </c>
      <c r="U12" s="11">
        <v>22.866161384141574</v>
      </c>
      <c r="V12" s="11">
        <v>22.306216654748845</v>
      </c>
      <c r="W12" s="11">
        <v>23.780700571236466</v>
      </c>
      <c r="X12" s="11">
        <v>24.338418412967801</v>
      </c>
      <c r="Y12" s="11">
        <v>24.947761827724786</v>
      </c>
      <c r="Z12" s="11">
        <v>25.424702327169349</v>
      </c>
      <c r="AA12" s="11">
        <v>25.907055882261794</v>
      </c>
      <c r="AB12" s="11">
        <v>26.300374201880206</v>
      </c>
      <c r="AC12" s="11">
        <v>26.659417997167608</v>
      </c>
      <c r="AD12" s="11">
        <v>27.022808856664533</v>
      </c>
      <c r="AE12" s="11">
        <v>27.393483998842488</v>
      </c>
      <c r="AF12" s="11">
        <v>27.765393478817018</v>
      </c>
      <c r="AG12" s="11">
        <v>28.157201340380606</v>
      </c>
      <c r="AH12" s="11">
        <v>28.551446520604891</v>
      </c>
      <c r="AI12" s="11">
        <v>28.94999603924412</v>
      </c>
      <c r="AJ12" s="11">
        <v>29.357127239522004</v>
      </c>
      <c r="AK12" s="11">
        <v>29.751176688462202</v>
      </c>
      <c r="AL12" s="11">
        <v>30.168008387234689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27.514875696780479</v>
      </c>
      <c r="N13" s="11">
        <v>25.766387321967613</v>
      </c>
      <c r="O13" s="11">
        <v>25.304406923203381</v>
      </c>
      <c r="P13" s="11">
        <v>27.087574689094374</v>
      </c>
      <c r="Q13" s="11">
        <v>27.943580859921799</v>
      </c>
      <c r="R13" s="11">
        <v>26.935477217394329</v>
      </c>
      <c r="S13" s="11">
        <v>30.673843514948008</v>
      </c>
      <c r="T13" s="11">
        <v>31.162271113162884</v>
      </c>
      <c r="U13" s="11">
        <v>31.709114968974237</v>
      </c>
      <c r="V13" s="11">
        <v>32.587588505478742</v>
      </c>
      <c r="W13" s="11">
        <v>35.503809645923646</v>
      </c>
      <c r="X13" s="11">
        <v>37.985550091238721</v>
      </c>
      <c r="Y13" s="11">
        <v>38.391868378904995</v>
      </c>
      <c r="Z13" s="11">
        <v>38.905108840447248</v>
      </c>
      <c r="AA13" s="11">
        <v>39.476871399302055</v>
      </c>
      <c r="AB13" s="11">
        <v>39.972045628051013</v>
      </c>
      <c r="AC13" s="11">
        <v>40.467570559649495</v>
      </c>
      <c r="AD13" s="11">
        <v>40.969984741744732</v>
      </c>
      <c r="AE13" s="11">
        <v>41.484245781913714</v>
      </c>
      <c r="AF13" s="11">
        <v>42.005868029302839</v>
      </c>
      <c r="AG13" s="11">
        <v>42.524829021222324</v>
      </c>
      <c r="AH13" s="11">
        <v>43.041598563347016</v>
      </c>
      <c r="AI13" s="11">
        <v>43.556915917186217</v>
      </c>
      <c r="AJ13" s="11">
        <v>44.077922851093504</v>
      </c>
      <c r="AK13" s="11">
        <v>44.594467959381248</v>
      </c>
      <c r="AL13" s="11">
        <v>45.118437018531871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54.320794970392782</v>
      </c>
      <c r="N15" s="87">
        <f>SUM(N16:N20)</f>
        <v>53.890105228774459</v>
      </c>
      <c r="O15" s="87">
        <f t="shared" ref="O15:AL15" si="5">SUM(O16:O20)</f>
        <v>54.617540887248595</v>
      </c>
      <c r="P15" s="87">
        <f t="shared" si="5"/>
        <v>56.188017989933087</v>
      </c>
      <c r="Q15" s="87">
        <f t="shared" si="5"/>
        <v>58.100292894506666</v>
      </c>
      <c r="R15" s="87">
        <f t="shared" si="5"/>
        <v>57.793455688623965</v>
      </c>
      <c r="S15" s="87">
        <f t="shared" si="5"/>
        <v>61.42550927616854</v>
      </c>
      <c r="T15" s="87">
        <f t="shared" si="5"/>
        <v>63.341236590153741</v>
      </c>
      <c r="U15" s="87">
        <f t="shared" si="5"/>
        <v>63.873395230639915</v>
      </c>
      <c r="V15" s="87">
        <f t="shared" si="5"/>
        <v>64.617594725848093</v>
      </c>
      <c r="W15" s="87">
        <f t="shared" si="5"/>
        <v>66.263114404722472</v>
      </c>
      <c r="X15" s="87">
        <f t="shared" si="5"/>
        <v>62.488716340405333</v>
      </c>
      <c r="Y15" s="87">
        <f t="shared" si="5"/>
        <v>62.857443471178726</v>
      </c>
      <c r="Z15" s="87">
        <f t="shared" si="5"/>
        <v>63.409551174986383</v>
      </c>
      <c r="AA15" s="87">
        <f t="shared" si="5"/>
        <v>64.084552362300855</v>
      </c>
      <c r="AB15" s="87">
        <f t="shared" si="5"/>
        <v>64.66394471966855</v>
      </c>
      <c r="AC15" s="87">
        <f t="shared" si="5"/>
        <v>65.19994897432133</v>
      </c>
      <c r="AD15" s="87">
        <f t="shared" si="5"/>
        <v>65.718018718133422</v>
      </c>
      <c r="AE15" s="87">
        <f t="shared" si="5"/>
        <v>66.230338136001677</v>
      </c>
      <c r="AF15" s="87">
        <f t="shared" si="5"/>
        <v>66.809338602929941</v>
      </c>
      <c r="AG15" s="87">
        <f t="shared" si="5"/>
        <v>67.374519633103944</v>
      </c>
      <c r="AH15" s="87">
        <f t="shared" si="5"/>
        <v>67.946059044614799</v>
      </c>
      <c r="AI15" s="87">
        <f t="shared" si="5"/>
        <v>68.502339778571468</v>
      </c>
      <c r="AJ15" s="87">
        <f t="shared" si="5"/>
        <v>69.127326556549363</v>
      </c>
      <c r="AK15" s="87">
        <f t="shared" si="5"/>
        <v>69.714020799755289</v>
      </c>
      <c r="AL15" s="87">
        <f t="shared" si="5"/>
        <v>70.383258663368125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9.5139074469376474</v>
      </c>
      <c r="N16" s="11">
        <v>9.6280389433857607</v>
      </c>
      <c r="O16" s="11">
        <v>9.6418557136345218</v>
      </c>
      <c r="P16" s="11">
        <v>10.024199884249375</v>
      </c>
      <c r="Q16" s="11">
        <v>9.5976749903399874</v>
      </c>
      <c r="R16" s="11">
        <v>9.6136509646234813</v>
      </c>
      <c r="S16" s="11">
        <v>10.549523186236987</v>
      </c>
      <c r="T16" s="11">
        <v>12.074825649737296</v>
      </c>
      <c r="U16" s="11">
        <v>11.998445329829938</v>
      </c>
      <c r="V16" s="11">
        <v>11.533430424745834</v>
      </c>
      <c r="W16" s="11">
        <v>12.323025793418624</v>
      </c>
      <c r="X16" s="11">
        <v>10.574937194615229</v>
      </c>
      <c r="Y16" s="11">
        <v>10.667227416724348</v>
      </c>
      <c r="Z16" s="11">
        <v>10.759679925213698</v>
      </c>
      <c r="AA16" s="11">
        <v>10.858307282304418</v>
      </c>
      <c r="AB16" s="11">
        <v>10.93700039639371</v>
      </c>
      <c r="AC16" s="11">
        <v>11.011004983311473</v>
      </c>
      <c r="AD16" s="11">
        <v>11.076566211326721</v>
      </c>
      <c r="AE16" s="11">
        <v>11.150627651094252</v>
      </c>
      <c r="AF16" s="11">
        <v>11.238840881811679</v>
      </c>
      <c r="AG16" s="11">
        <v>11.327888646766134</v>
      </c>
      <c r="AH16" s="11">
        <v>11.413269651459945</v>
      </c>
      <c r="AI16" s="11">
        <v>11.49517070940807</v>
      </c>
      <c r="AJ16" s="11">
        <v>11.580638130172021</v>
      </c>
      <c r="AK16" s="11">
        <v>11.665445362965137</v>
      </c>
      <c r="AL16" s="11">
        <v>11.752099977331753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6.6673623402436899</v>
      </c>
      <c r="N17" s="11">
        <v>8.0897881103628926</v>
      </c>
      <c r="O17" s="11">
        <v>7.8622822283718152</v>
      </c>
      <c r="P17" s="11">
        <v>8.0500755039814056</v>
      </c>
      <c r="Q17" s="11">
        <v>8.4340743498049555</v>
      </c>
      <c r="R17" s="11">
        <v>8.6246871779352734</v>
      </c>
      <c r="S17" s="11">
        <v>8.8043662532027103</v>
      </c>
      <c r="T17" s="11">
        <v>8.6232422309613046</v>
      </c>
      <c r="U17" s="11">
        <v>9.4870570392290929</v>
      </c>
      <c r="V17" s="11">
        <v>9.3791912997219562</v>
      </c>
      <c r="W17" s="11">
        <v>9.8049825136019262</v>
      </c>
      <c r="X17" s="11">
        <v>9.631093733400407</v>
      </c>
      <c r="Y17" s="11">
        <v>9.8052911466759625</v>
      </c>
      <c r="Z17" s="11">
        <v>9.986595896906973</v>
      </c>
      <c r="AA17" s="11">
        <v>10.183757736154122</v>
      </c>
      <c r="AB17" s="11">
        <v>10.353568377967596</v>
      </c>
      <c r="AC17" s="11">
        <v>10.514489626856655</v>
      </c>
      <c r="AD17" s="11">
        <v>10.675975410956356</v>
      </c>
      <c r="AE17" s="11">
        <v>10.830379730400388</v>
      </c>
      <c r="AF17" s="11">
        <v>10.994945615553121</v>
      </c>
      <c r="AG17" s="11">
        <v>11.160775273301391</v>
      </c>
      <c r="AH17" s="11">
        <v>11.339335540437681</v>
      </c>
      <c r="AI17" s="11">
        <v>11.511020514885301</v>
      </c>
      <c r="AJ17" s="11">
        <v>11.675190013207853</v>
      </c>
      <c r="AK17" s="11">
        <v>11.838876680460851</v>
      </c>
      <c r="AL17" s="11">
        <v>11.997256574218602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4.281757386116845</v>
      </c>
      <c r="N18" s="11">
        <v>4.8839137169988955</v>
      </c>
      <c r="O18" s="11">
        <v>4.5841946608729636</v>
      </c>
      <c r="P18" s="11">
        <v>4.2900173658167624</v>
      </c>
      <c r="Q18" s="11">
        <v>4.2277062852017471</v>
      </c>
      <c r="R18" s="11">
        <v>4.3158094155212829</v>
      </c>
      <c r="S18" s="11">
        <v>4.7555405693867456</v>
      </c>
      <c r="T18" s="11">
        <v>4.2374390433799087</v>
      </c>
      <c r="U18" s="11">
        <v>4.1727999881220459</v>
      </c>
      <c r="V18" s="11">
        <v>4.4218947915473974</v>
      </c>
      <c r="W18" s="11">
        <v>4.5147908846833058</v>
      </c>
      <c r="X18" s="11">
        <v>4.9688013830709048</v>
      </c>
      <c r="Y18" s="11">
        <v>4.9894450712152087</v>
      </c>
      <c r="Z18" s="11">
        <v>5.0515038949298781</v>
      </c>
      <c r="AA18" s="11">
        <v>5.1194036274742585</v>
      </c>
      <c r="AB18" s="11">
        <v>5.2121268668622607</v>
      </c>
      <c r="AC18" s="11">
        <v>5.2861971784552262</v>
      </c>
      <c r="AD18" s="11">
        <v>5.3565898025184557</v>
      </c>
      <c r="AE18" s="11">
        <v>5.4067029713161059</v>
      </c>
      <c r="AF18" s="11">
        <v>5.4957804926907663</v>
      </c>
      <c r="AG18" s="11">
        <v>5.5626046518167085</v>
      </c>
      <c r="AH18" s="11">
        <v>5.6322968515762675</v>
      </c>
      <c r="AI18" s="11">
        <v>5.6887239901336066</v>
      </c>
      <c r="AJ18" s="11">
        <v>5.7867922649875387</v>
      </c>
      <c r="AK18" s="11">
        <v>5.8341102711383259</v>
      </c>
      <c r="AL18" s="11">
        <v>5.9311596817874914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5.8255925987266037</v>
      </c>
      <c r="N19" s="11">
        <v>5.0427599408698196</v>
      </c>
      <c r="O19" s="11">
        <v>5.6157494546570268</v>
      </c>
      <c r="P19" s="11">
        <v>6.3305025460650031</v>
      </c>
      <c r="Q19" s="11">
        <v>7.0866716129424532</v>
      </c>
      <c r="R19" s="11">
        <v>6.691298724038643</v>
      </c>
      <c r="S19" s="11">
        <v>7.1726798188620764</v>
      </c>
      <c r="T19" s="11">
        <v>7.3977425627921729</v>
      </c>
      <c r="U19" s="11">
        <v>7.9155155965746804</v>
      </c>
      <c r="V19" s="11">
        <v>7.4369374040297211</v>
      </c>
      <c r="W19" s="11">
        <v>7.2041861237503149</v>
      </c>
      <c r="X19" s="11">
        <v>6.7243075735497184</v>
      </c>
      <c r="Y19" s="11">
        <v>6.6851488469014191</v>
      </c>
      <c r="Z19" s="11">
        <v>6.7274495692501199</v>
      </c>
      <c r="AA19" s="11">
        <v>6.8254982812045712</v>
      </c>
      <c r="AB19" s="11">
        <v>6.913300975731433</v>
      </c>
      <c r="AC19" s="11">
        <v>6.9928253302740089</v>
      </c>
      <c r="AD19" s="11">
        <v>7.0702198250904651</v>
      </c>
      <c r="AE19" s="11">
        <v>7.1543487985209318</v>
      </c>
      <c r="AF19" s="11">
        <v>7.2406577859037053</v>
      </c>
      <c r="AG19" s="11">
        <v>7.3281929591383248</v>
      </c>
      <c r="AH19" s="11">
        <v>7.4173362600682191</v>
      </c>
      <c r="AI19" s="11">
        <v>7.5051424977871646</v>
      </c>
      <c r="AJ19" s="11">
        <v>7.606957214039249</v>
      </c>
      <c r="AK19" s="11">
        <v>7.7170599334643688</v>
      </c>
      <c r="AL19" s="11">
        <v>7.8496281250353199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28.032175198367995</v>
      </c>
      <c r="N20" s="11">
        <v>26.245604517157087</v>
      </c>
      <c r="O20" s="11">
        <v>26.913458829712265</v>
      </c>
      <c r="P20" s="11">
        <v>27.493222689820541</v>
      </c>
      <c r="Q20" s="11">
        <v>28.754165656217523</v>
      </c>
      <c r="R20" s="11">
        <v>28.54800940650529</v>
      </c>
      <c r="S20" s="11">
        <v>30.143399448480022</v>
      </c>
      <c r="T20" s="11">
        <v>31.007987103283057</v>
      </c>
      <c r="U20" s="11">
        <v>30.299577276884154</v>
      </c>
      <c r="V20" s="11">
        <v>31.846140805803177</v>
      </c>
      <c r="W20" s="11">
        <v>32.416129089268303</v>
      </c>
      <c r="X20" s="11">
        <v>30.589576455769077</v>
      </c>
      <c r="Y20" s="11">
        <v>30.710330989661792</v>
      </c>
      <c r="Z20" s="11">
        <v>30.884321888685712</v>
      </c>
      <c r="AA20" s="11">
        <v>31.097585435163474</v>
      </c>
      <c r="AB20" s="11">
        <v>31.247948102713554</v>
      </c>
      <c r="AC20" s="11">
        <v>31.395431855423958</v>
      </c>
      <c r="AD20" s="11">
        <v>31.538667468241425</v>
      </c>
      <c r="AE20" s="11">
        <v>31.688278984669985</v>
      </c>
      <c r="AF20" s="11">
        <v>31.839113826970671</v>
      </c>
      <c r="AG20" s="11">
        <v>31.995058102081394</v>
      </c>
      <c r="AH20" s="11">
        <v>32.14382074107268</v>
      </c>
      <c r="AI20" s="11">
        <v>32.302282066357328</v>
      </c>
      <c r="AJ20" s="11">
        <v>32.477748934142703</v>
      </c>
      <c r="AK20" s="11">
        <v>32.658528551726612</v>
      </c>
      <c r="AL20" s="11">
        <v>32.853114304994961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64.59033463984683</v>
      </c>
      <c r="N22" s="87">
        <f>SUM(N23:N24)</f>
        <v>65.00528974167996</v>
      </c>
      <c r="O22" s="87">
        <f t="shared" ref="O22:AL22" si="7">SUM(O23:O24)</f>
        <v>66.809310462889499</v>
      </c>
      <c r="P22" s="87">
        <f t="shared" si="7"/>
        <v>66.758827588867845</v>
      </c>
      <c r="Q22" s="87">
        <f t="shared" si="7"/>
        <v>70.378128969737162</v>
      </c>
      <c r="R22" s="87">
        <f t="shared" si="7"/>
        <v>70.29177030906807</v>
      </c>
      <c r="S22" s="87">
        <f t="shared" si="7"/>
        <v>70.398553811550045</v>
      </c>
      <c r="T22" s="87">
        <f t="shared" si="7"/>
        <v>73.852388565933211</v>
      </c>
      <c r="U22" s="87">
        <f t="shared" si="7"/>
        <v>70.457595118816101</v>
      </c>
      <c r="V22" s="87">
        <f t="shared" si="7"/>
        <v>70.836330372112499</v>
      </c>
      <c r="W22" s="87">
        <f t="shared" si="7"/>
        <v>72.980454749789516</v>
      </c>
      <c r="X22" s="87">
        <f t="shared" si="7"/>
        <v>70.679086338338607</v>
      </c>
      <c r="Y22" s="87">
        <f t="shared" si="7"/>
        <v>70.629595420529157</v>
      </c>
      <c r="Z22" s="87">
        <f t="shared" si="7"/>
        <v>70.587397410830889</v>
      </c>
      <c r="AA22" s="87">
        <f t="shared" si="7"/>
        <v>70.648352220656278</v>
      </c>
      <c r="AB22" s="87">
        <f t="shared" si="7"/>
        <v>70.537079008211961</v>
      </c>
      <c r="AC22" s="87">
        <f t="shared" si="7"/>
        <v>70.326158763438912</v>
      </c>
      <c r="AD22" s="87">
        <f t="shared" si="7"/>
        <v>69.993776631539419</v>
      </c>
      <c r="AE22" s="87">
        <f t="shared" si="7"/>
        <v>69.674896208059735</v>
      </c>
      <c r="AF22" s="87">
        <f t="shared" si="7"/>
        <v>69.289053726271305</v>
      </c>
      <c r="AG22" s="87">
        <f t="shared" si="7"/>
        <v>68.920154465866574</v>
      </c>
      <c r="AH22" s="87">
        <f t="shared" si="7"/>
        <v>68.550862913639321</v>
      </c>
      <c r="AI22" s="87">
        <f t="shared" si="7"/>
        <v>68.211536443774051</v>
      </c>
      <c r="AJ22" s="87">
        <f t="shared" si="7"/>
        <v>67.770041862580769</v>
      </c>
      <c r="AK22" s="87">
        <f t="shared" si="7"/>
        <v>67.285084327590226</v>
      </c>
      <c r="AL22" s="87">
        <f t="shared" si="7"/>
        <v>66.651308461130839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50.762946043217141</v>
      </c>
      <c r="N23" s="11">
        <v>52.394473225762447</v>
      </c>
      <c r="O23" s="11">
        <v>54.187176970268375</v>
      </c>
      <c r="P23" s="11">
        <v>53.658333143085976</v>
      </c>
      <c r="Q23" s="11">
        <v>56.686059887584008</v>
      </c>
      <c r="R23" s="11">
        <v>57.703066463504797</v>
      </c>
      <c r="S23" s="11">
        <v>58.077290852944216</v>
      </c>
      <c r="T23" s="11">
        <v>60.586787895598427</v>
      </c>
      <c r="U23" s="11">
        <v>57.694563714160843</v>
      </c>
      <c r="V23" s="11">
        <v>58.977359747610997</v>
      </c>
      <c r="W23" s="11">
        <v>61.544041388102308</v>
      </c>
      <c r="X23" s="11">
        <v>57.91474817724739</v>
      </c>
      <c r="Y23" s="11">
        <v>57.978315494310891</v>
      </c>
      <c r="Z23" s="11">
        <v>58.040297660515982</v>
      </c>
      <c r="AA23" s="11">
        <v>58.19732187060729</v>
      </c>
      <c r="AB23" s="11">
        <v>58.247684787708209</v>
      </c>
      <c r="AC23" s="11">
        <v>58.275864842087145</v>
      </c>
      <c r="AD23" s="11">
        <v>58.263759117896207</v>
      </c>
      <c r="AE23" s="11">
        <v>58.236964831271308</v>
      </c>
      <c r="AF23" s="11">
        <v>58.160543679559829</v>
      </c>
      <c r="AG23" s="11">
        <v>58.077877953682879</v>
      </c>
      <c r="AH23" s="11">
        <v>57.974840228054298</v>
      </c>
      <c r="AI23" s="11">
        <v>57.858575158212993</v>
      </c>
      <c r="AJ23" s="11">
        <v>57.711374576951997</v>
      </c>
      <c r="AK23" s="11">
        <v>57.600154808326018</v>
      </c>
      <c r="AL23" s="11">
        <v>57.485431973442346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13.827388596629694</v>
      </c>
      <c r="N24" s="11">
        <v>12.610816515917508</v>
      </c>
      <c r="O24" s="11">
        <v>12.622133492621119</v>
      </c>
      <c r="P24" s="11">
        <v>13.100494445781873</v>
      </c>
      <c r="Q24" s="11">
        <v>13.692069082153148</v>
      </c>
      <c r="R24" s="11">
        <v>12.588703845563272</v>
      </c>
      <c r="S24" s="11">
        <v>12.321262958605827</v>
      </c>
      <c r="T24" s="11">
        <v>13.265600670334782</v>
      </c>
      <c r="U24" s="11">
        <v>12.763031404655262</v>
      </c>
      <c r="V24" s="11">
        <v>11.858970624501499</v>
      </c>
      <c r="W24" s="11">
        <v>11.436413361687206</v>
      </c>
      <c r="X24" s="11">
        <v>12.76433816109121</v>
      </c>
      <c r="Y24" s="11">
        <v>12.651279926218265</v>
      </c>
      <c r="Z24" s="11">
        <v>12.547099750314908</v>
      </c>
      <c r="AA24" s="11">
        <v>12.451030350048992</v>
      </c>
      <c r="AB24" s="11">
        <v>12.289394220503754</v>
      </c>
      <c r="AC24" s="11">
        <v>12.05029392135177</v>
      </c>
      <c r="AD24" s="11">
        <v>11.73001751364321</v>
      </c>
      <c r="AE24" s="11">
        <v>11.437931376788425</v>
      </c>
      <c r="AF24" s="11">
        <v>11.128510046711471</v>
      </c>
      <c r="AG24" s="11">
        <v>10.842276512183696</v>
      </c>
      <c r="AH24" s="11">
        <v>10.57602268558502</v>
      </c>
      <c r="AI24" s="11">
        <v>10.35296128556106</v>
      </c>
      <c r="AJ24" s="11">
        <v>10.058667285628779</v>
      </c>
      <c r="AK24" s="11">
        <v>9.6849295192642053</v>
      </c>
      <c r="AL24" s="11">
        <v>9.1658764876884948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54.053758444040369</v>
      </c>
      <c r="N26" s="87">
        <f>SUM(N27:N30)</f>
        <v>49.741197741770442</v>
      </c>
      <c r="O26" s="87">
        <f t="shared" ref="O26:AL26" si="9">SUM(O27:O30)</f>
        <v>50.470626653404146</v>
      </c>
      <c r="P26" s="87">
        <f t="shared" si="9"/>
        <v>50.847794192284034</v>
      </c>
      <c r="Q26" s="87">
        <f t="shared" si="9"/>
        <v>53.025639599222522</v>
      </c>
      <c r="R26" s="87">
        <f>SUM(R27:R30)</f>
        <v>52.212923573550846</v>
      </c>
      <c r="S26" s="87">
        <f t="shared" si="9"/>
        <v>51.954018162204463</v>
      </c>
      <c r="T26" s="87">
        <f t="shared" si="9"/>
        <v>53.093567840632652</v>
      </c>
      <c r="U26" s="87">
        <f t="shared" si="9"/>
        <v>50.860264899132474</v>
      </c>
      <c r="V26" s="87">
        <f t="shared" si="9"/>
        <v>54.154723906990448</v>
      </c>
      <c r="W26" s="87">
        <f t="shared" si="9"/>
        <v>47.651440247888281</v>
      </c>
      <c r="X26" s="87">
        <f t="shared" si="9"/>
        <v>48.195792886669693</v>
      </c>
      <c r="Y26" s="87">
        <f t="shared" si="9"/>
        <v>47.993183555721217</v>
      </c>
      <c r="Z26" s="87">
        <f t="shared" si="9"/>
        <v>47.804380932556789</v>
      </c>
      <c r="AA26" s="87">
        <f t="shared" si="9"/>
        <v>47.694398279864473</v>
      </c>
      <c r="AB26" s="87">
        <f t="shared" si="9"/>
        <v>47.523789916616124</v>
      </c>
      <c r="AC26" s="87">
        <f t="shared" si="9"/>
        <v>47.349436627145238</v>
      </c>
      <c r="AD26" s="87">
        <f t="shared" si="9"/>
        <v>47.146843339932481</v>
      </c>
      <c r="AE26" s="87">
        <f t="shared" si="9"/>
        <v>46.930243427576521</v>
      </c>
      <c r="AF26" s="87">
        <f t="shared" si="9"/>
        <v>46.702497325368611</v>
      </c>
      <c r="AG26" s="87">
        <f t="shared" si="9"/>
        <v>46.490990122503085</v>
      </c>
      <c r="AH26" s="87">
        <f t="shared" si="9"/>
        <v>46.270467900754298</v>
      </c>
      <c r="AI26" s="87">
        <f t="shared" si="9"/>
        <v>46.050880344167304</v>
      </c>
      <c r="AJ26" s="87">
        <f t="shared" si="9"/>
        <v>45.85520222112099</v>
      </c>
      <c r="AK26" s="87">
        <f t="shared" si="9"/>
        <v>45.67288990620893</v>
      </c>
      <c r="AL26" s="87">
        <f t="shared" si="9"/>
        <v>45.487941013834842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6.2619977331845078</v>
      </c>
      <c r="N27" s="11">
        <v>4.9108556032085344</v>
      </c>
      <c r="O27" s="11">
        <v>5.4889734184083627</v>
      </c>
      <c r="P27" s="11">
        <v>5.9434690081276251</v>
      </c>
      <c r="Q27" s="11">
        <v>6.4968752481384167</v>
      </c>
      <c r="R27" s="11">
        <v>5.8351462178697595</v>
      </c>
      <c r="S27" s="11">
        <v>6.0085491927212269</v>
      </c>
      <c r="T27" s="11">
        <v>5.7203735745035971</v>
      </c>
      <c r="U27" s="11">
        <v>5.0962124500778625</v>
      </c>
      <c r="V27" s="11">
        <v>6.1777681624696879</v>
      </c>
      <c r="W27" s="11">
        <v>5.883579873026493</v>
      </c>
      <c r="X27" s="11">
        <v>5.721237156795981</v>
      </c>
      <c r="Y27" s="11">
        <v>5.7550990231201089</v>
      </c>
      <c r="Z27" s="11">
        <v>5.8358917319416044</v>
      </c>
      <c r="AA27" s="11">
        <v>5.9205663854012593</v>
      </c>
      <c r="AB27" s="11">
        <v>5.9802574581165313</v>
      </c>
      <c r="AC27" s="11">
        <v>6.0365902959838342</v>
      </c>
      <c r="AD27" s="11">
        <v>6.0898710667848226</v>
      </c>
      <c r="AE27" s="11">
        <v>6.1407538501908103</v>
      </c>
      <c r="AF27" s="11">
        <v>6.1906614505133426</v>
      </c>
      <c r="AG27" s="11">
        <v>6.243058771685666</v>
      </c>
      <c r="AH27" s="11">
        <v>6.2882109205063985</v>
      </c>
      <c r="AI27" s="11">
        <v>6.3373445408013493</v>
      </c>
      <c r="AJ27" s="11">
        <v>6.389173292917607</v>
      </c>
      <c r="AK27" s="11">
        <v>6.4448459468983623</v>
      </c>
      <c r="AL27" s="11">
        <v>6.4993768147778974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19.694846746683645</v>
      </c>
      <c r="N28" s="11">
        <v>19.275182161221501</v>
      </c>
      <c r="O28" s="11">
        <v>18.241081030190536</v>
      </c>
      <c r="P28" s="11">
        <v>18.596312167416933</v>
      </c>
      <c r="Q28" s="11">
        <v>19.985348272356134</v>
      </c>
      <c r="R28" s="11">
        <v>19.646307170972378</v>
      </c>
      <c r="S28" s="11">
        <v>19.37694692220385</v>
      </c>
      <c r="T28" s="11">
        <v>20.300579346374164</v>
      </c>
      <c r="U28" s="11">
        <v>19.803623399972146</v>
      </c>
      <c r="V28" s="11">
        <v>21.558305682509751</v>
      </c>
      <c r="W28" s="11">
        <v>18.119450215264497</v>
      </c>
      <c r="X28" s="11">
        <v>18.067413658944531</v>
      </c>
      <c r="Y28" s="11">
        <v>17.940764896108316</v>
      </c>
      <c r="Z28" s="11">
        <v>17.809610870791971</v>
      </c>
      <c r="AA28" s="11">
        <v>17.702347908654446</v>
      </c>
      <c r="AB28" s="11">
        <v>17.563013657476628</v>
      </c>
      <c r="AC28" s="11">
        <v>17.417347579315248</v>
      </c>
      <c r="AD28" s="11">
        <v>17.262588478745268</v>
      </c>
      <c r="AE28" s="11">
        <v>17.11266678663879</v>
      </c>
      <c r="AF28" s="11">
        <v>16.965727685592743</v>
      </c>
      <c r="AG28" s="11">
        <v>16.822777427060934</v>
      </c>
      <c r="AH28" s="11">
        <v>16.675198422732734</v>
      </c>
      <c r="AI28" s="11">
        <v>16.526043708322931</v>
      </c>
      <c r="AJ28" s="11">
        <v>16.375511689249745</v>
      </c>
      <c r="AK28" s="11">
        <v>16.221708598205989</v>
      </c>
      <c r="AL28" s="11">
        <v>16.07238984998817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17.831703958104569</v>
      </c>
      <c r="N29" s="11">
        <v>15.598052532983536</v>
      </c>
      <c r="O29" s="11">
        <v>16.232629465049573</v>
      </c>
      <c r="P29" s="11">
        <v>15.629126449790039</v>
      </c>
      <c r="Q29" s="11">
        <v>15.91118726861135</v>
      </c>
      <c r="R29" s="11">
        <v>15.617696183461167</v>
      </c>
      <c r="S29" s="11">
        <v>15.340840556592402</v>
      </c>
      <c r="T29" s="11">
        <v>16.087047198553229</v>
      </c>
      <c r="U29" s="11">
        <v>15.795052551398127</v>
      </c>
      <c r="V29" s="11">
        <v>16.792834009091877</v>
      </c>
      <c r="W29" s="11">
        <v>14.273204621679961</v>
      </c>
      <c r="X29" s="11">
        <v>15.156421706477717</v>
      </c>
      <c r="Y29" s="11">
        <v>15.045688569328597</v>
      </c>
      <c r="Z29" s="11">
        <v>14.86975619665678</v>
      </c>
      <c r="AA29" s="11">
        <v>14.744852927370763</v>
      </c>
      <c r="AB29" s="11">
        <v>14.640472356905617</v>
      </c>
      <c r="AC29" s="11">
        <v>14.531374428610039</v>
      </c>
      <c r="AD29" s="11">
        <v>14.425017342671707</v>
      </c>
      <c r="AE29" s="11">
        <v>14.308170105175853</v>
      </c>
      <c r="AF29" s="11">
        <v>14.185393828801356</v>
      </c>
      <c r="AG29" s="11">
        <v>14.064214889652604</v>
      </c>
      <c r="AH29" s="11">
        <v>13.945223863259375</v>
      </c>
      <c r="AI29" s="11">
        <v>13.831374307525277</v>
      </c>
      <c r="AJ29" s="11">
        <v>13.724367079716753</v>
      </c>
      <c r="AK29" s="11">
        <v>13.602473392354256</v>
      </c>
      <c r="AL29" s="11">
        <v>13.47845044178888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10.265210006067649</v>
      </c>
      <c r="N30" s="11">
        <v>9.9571074443568719</v>
      </c>
      <c r="O30" s="11">
        <v>10.50794273975567</v>
      </c>
      <c r="P30" s="11">
        <v>10.678886566949437</v>
      </c>
      <c r="Q30" s="11">
        <v>10.632228810116622</v>
      </c>
      <c r="R30" s="11">
        <v>11.11377400124754</v>
      </c>
      <c r="S30" s="11">
        <v>11.227681490686985</v>
      </c>
      <c r="T30" s="11">
        <v>10.985567721201662</v>
      </c>
      <c r="U30" s="11">
        <v>10.165376497684337</v>
      </c>
      <c r="V30" s="11">
        <v>9.6258160529191361</v>
      </c>
      <c r="W30" s="11">
        <v>9.3752055379173296</v>
      </c>
      <c r="X30" s="11">
        <v>9.250720364451464</v>
      </c>
      <c r="Y30" s="11">
        <v>9.2516310671641957</v>
      </c>
      <c r="Z30" s="11">
        <v>9.2891221331664369</v>
      </c>
      <c r="AA30" s="11">
        <v>9.3266310584380072</v>
      </c>
      <c r="AB30" s="11">
        <v>9.3400464441173501</v>
      </c>
      <c r="AC30" s="11">
        <v>9.3641243232361155</v>
      </c>
      <c r="AD30" s="11">
        <v>9.3693664517306825</v>
      </c>
      <c r="AE30" s="11">
        <v>9.3686526855710621</v>
      </c>
      <c r="AF30" s="11">
        <v>9.36071436046117</v>
      </c>
      <c r="AG30" s="11">
        <v>9.360939034103879</v>
      </c>
      <c r="AH30" s="11">
        <v>9.3618346942557924</v>
      </c>
      <c r="AI30" s="11">
        <v>9.3561177875177446</v>
      </c>
      <c r="AJ30" s="11">
        <v>9.3661501592368772</v>
      </c>
      <c r="AK30" s="11">
        <v>9.4038619687503253</v>
      </c>
      <c r="AL30" s="11">
        <v>9.437723907279894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48.305574833136447</v>
      </c>
      <c r="N32" s="87">
        <f t="shared" si="10"/>
        <v>43.548954394650245</v>
      </c>
      <c r="O32" s="87">
        <f t="shared" si="10"/>
        <v>43.561010333531065</v>
      </c>
      <c r="P32" s="87">
        <f t="shared" si="10"/>
        <v>45.607896477656055</v>
      </c>
      <c r="Q32" s="87">
        <f t="shared" si="10"/>
        <v>49.679505747840679</v>
      </c>
      <c r="R32" s="87">
        <f t="shared" si="10"/>
        <v>50.711528126728574</v>
      </c>
      <c r="S32" s="87">
        <f t="shared" si="10"/>
        <v>50.157152540211115</v>
      </c>
      <c r="T32" s="87">
        <f t="shared" si="10"/>
        <v>49.786877662972095</v>
      </c>
      <c r="U32" s="87">
        <f t="shared" si="10"/>
        <v>49.09556225625925</v>
      </c>
      <c r="V32" s="87">
        <f t="shared" si="10"/>
        <v>49.212148550792385</v>
      </c>
      <c r="W32" s="87">
        <f t="shared" si="10"/>
        <v>47.580642890190674</v>
      </c>
      <c r="X32" s="87">
        <f t="shared" si="10"/>
        <v>49.345398831313936</v>
      </c>
      <c r="Y32" s="87">
        <f t="shared" si="10"/>
        <v>50.143622477127728</v>
      </c>
      <c r="Z32" s="87">
        <f t="shared" si="10"/>
        <v>50.936298238190574</v>
      </c>
      <c r="AA32" s="87">
        <f t="shared" si="10"/>
        <v>51.8073777727014</v>
      </c>
      <c r="AB32" s="87">
        <f t="shared" si="10"/>
        <v>52.512417507221535</v>
      </c>
      <c r="AC32" s="87">
        <f t="shared" si="10"/>
        <v>53.170247910875688</v>
      </c>
      <c r="AD32" s="87">
        <f t="shared" si="10"/>
        <v>53.812457285351172</v>
      </c>
      <c r="AE32" s="87">
        <f t="shared" ref="AE32" si="11">SUM(AE33:AE35)</f>
        <v>54.406218858679267</v>
      </c>
      <c r="AF32" s="87">
        <f t="shared" ref="AF32" si="12">SUM(AF33:AF35)</f>
        <v>55.041638046719584</v>
      </c>
      <c r="AG32" s="87">
        <f t="shared" ref="AG32" si="13">SUM(AG33:AG35)</f>
        <v>55.703887246736187</v>
      </c>
      <c r="AH32" s="87">
        <f t="shared" ref="AH32" si="14">SUM(AH33:AH35)</f>
        <v>56.384250185348954</v>
      </c>
      <c r="AI32" s="87">
        <f t="shared" ref="AI32" si="15">SUM(AI33:AI35)</f>
        <v>57.064039961186623</v>
      </c>
      <c r="AJ32" s="87">
        <f t="shared" ref="AJ32" si="16">SUM(AJ33:AJ35)</f>
        <v>57.730190222838715</v>
      </c>
      <c r="AK32" s="87">
        <f t="shared" ref="AK32" si="17">SUM(AK33:AK35)</f>
        <v>58.378863581106806</v>
      </c>
      <c r="AL32" s="87">
        <f t="shared" ref="AL32" si="18">SUM(AL33:AL35)</f>
        <v>59.016574033307769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36.764562229085939</v>
      </c>
      <c r="N33" s="11">
        <v>32.239191428676392</v>
      </c>
      <c r="O33" s="11">
        <v>32.080566396708669</v>
      </c>
      <c r="P33" s="11">
        <v>34.214774266533759</v>
      </c>
      <c r="Q33" s="11">
        <v>36.734168438853473</v>
      </c>
      <c r="R33" s="11">
        <v>37.656356563064236</v>
      </c>
      <c r="S33" s="11">
        <v>38.323902367677888</v>
      </c>
      <c r="T33" s="11">
        <v>37.655991907718118</v>
      </c>
      <c r="U33" s="11">
        <v>36.416462196540195</v>
      </c>
      <c r="V33" s="11">
        <v>36.584658391396786</v>
      </c>
      <c r="W33" s="11">
        <v>36.420272584966234</v>
      </c>
      <c r="X33" s="11">
        <v>38.395143993013782</v>
      </c>
      <c r="Y33" s="11">
        <v>39.153242192434888</v>
      </c>
      <c r="Z33" s="11">
        <v>39.884444924597119</v>
      </c>
      <c r="AA33" s="11">
        <v>40.674299333268792</v>
      </c>
      <c r="AB33" s="11">
        <v>41.33803320115387</v>
      </c>
      <c r="AC33" s="11">
        <v>41.971059708190921</v>
      </c>
      <c r="AD33" s="11">
        <v>42.595480131543653</v>
      </c>
      <c r="AE33" s="11">
        <v>43.174693364476177</v>
      </c>
      <c r="AF33" s="11">
        <v>43.786093364205726</v>
      </c>
      <c r="AG33" s="11">
        <v>44.4187162361156</v>
      </c>
      <c r="AH33" s="11">
        <v>45.074706030042051</v>
      </c>
      <c r="AI33" s="11">
        <v>45.736698946060287</v>
      </c>
      <c r="AJ33" s="11">
        <v>46.372469557970476</v>
      </c>
      <c r="AK33" s="11">
        <v>46.989601774368509</v>
      </c>
      <c r="AL33" s="11">
        <v>47.595211696111292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10.814153998708283</v>
      </c>
      <c r="N34" s="11">
        <v>10.807071520510217</v>
      </c>
      <c r="O34" s="11">
        <v>10.995899116438006</v>
      </c>
      <c r="P34" s="11">
        <v>10.94907228702132</v>
      </c>
      <c r="Q34" s="11">
        <v>12.439640552634232</v>
      </c>
      <c r="R34" s="11">
        <v>12.552797866175661</v>
      </c>
      <c r="S34" s="11">
        <v>11.408150359306605</v>
      </c>
      <c r="T34" s="11">
        <v>11.69675360145572</v>
      </c>
      <c r="U34" s="11">
        <v>12.236312704655985</v>
      </c>
      <c r="V34" s="11">
        <v>12.210909829404528</v>
      </c>
      <c r="W34" s="11">
        <v>10.63035893154548</v>
      </c>
      <c r="X34" s="11">
        <v>10.561901280842795</v>
      </c>
      <c r="Y34" s="11">
        <v>10.599409853853727</v>
      </c>
      <c r="Z34" s="11">
        <v>10.655848040400453</v>
      </c>
      <c r="AA34" s="11">
        <v>10.731304278282648</v>
      </c>
      <c r="AB34" s="11">
        <v>10.765655571306464</v>
      </c>
      <c r="AC34" s="11">
        <v>10.785196479355442</v>
      </c>
      <c r="AD34" s="11">
        <v>10.797796067949038</v>
      </c>
      <c r="AE34" s="11">
        <v>10.808550236955252</v>
      </c>
      <c r="AF34" s="11">
        <v>10.825890961047149</v>
      </c>
      <c r="AG34" s="11">
        <v>10.850390336857821</v>
      </c>
      <c r="AH34" s="11">
        <v>10.869640794438792</v>
      </c>
      <c r="AI34" s="11">
        <v>10.883645295435203</v>
      </c>
      <c r="AJ34" s="11">
        <v>10.907441638837938</v>
      </c>
      <c r="AK34" s="11">
        <v>10.93532432862766</v>
      </c>
      <c r="AL34" s="11">
        <v>10.96087259698337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0.72685860534222535</v>
      </c>
      <c r="N35" s="11">
        <v>0.50269144546362932</v>
      </c>
      <c r="O35" s="11">
        <v>0.48454482038439373</v>
      </c>
      <c r="P35" s="11">
        <v>0.4440499241009811</v>
      </c>
      <c r="Q35" s="11">
        <v>0.50569675635297506</v>
      </c>
      <c r="R35" s="11">
        <v>0.50237369748867766</v>
      </c>
      <c r="S35" s="11">
        <v>0.4250998132266241</v>
      </c>
      <c r="T35" s="11">
        <v>0.43413215379826042</v>
      </c>
      <c r="U35" s="11">
        <v>0.44278735506306766</v>
      </c>
      <c r="V35" s="11">
        <v>0.4165803299910677</v>
      </c>
      <c r="W35" s="11">
        <v>0.53001137367895956</v>
      </c>
      <c r="X35" s="11">
        <v>0.38835355745735534</v>
      </c>
      <c r="Y35" s="11">
        <v>0.39097043083911143</v>
      </c>
      <c r="Z35" s="11">
        <v>0.39600527319299583</v>
      </c>
      <c r="AA35" s="11">
        <v>0.40177416114996173</v>
      </c>
      <c r="AB35" s="11">
        <v>0.40872873476120142</v>
      </c>
      <c r="AC35" s="11">
        <v>0.41399172332932366</v>
      </c>
      <c r="AD35" s="11">
        <v>0.41918108585848191</v>
      </c>
      <c r="AE35" s="11">
        <v>0.4229752572478408</v>
      </c>
      <c r="AF35" s="11">
        <v>0.42965372146670866</v>
      </c>
      <c r="AG35" s="11">
        <v>0.4347806737627678</v>
      </c>
      <c r="AH35" s="11">
        <v>0.43990336086810528</v>
      </c>
      <c r="AI35" s="11">
        <v>0.44369571969113497</v>
      </c>
      <c r="AJ35" s="11">
        <v>0.4502790260303024</v>
      </c>
      <c r="AK35" s="11">
        <v>0.45393747811064078</v>
      </c>
      <c r="AL35" s="11">
        <v>0.46048974021310735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46.621609632566269</v>
      </c>
      <c r="N37" s="87">
        <f t="shared" ref="N37:AL37" si="19">SUM(N38:N39)</f>
        <v>50.417728953053896</v>
      </c>
      <c r="O37" s="87">
        <f t="shared" si="19"/>
        <v>53.654026452127681</v>
      </c>
      <c r="P37" s="87">
        <f t="shared" si="19"/>
        <v>52.254647379161788</v>
      </c>
      <c r="Q37" s="87">
        <f t="shared" si="19"/>
        <v>54.51693807299695</v>
      </c>
      <c r="R37" s="87">
        <f t="shared" si="19"/>
        <v>55.264846269435218</v>
      </c>
      <c r="S37" s="87">
        <f t="shared" si="19"/>
        <v>55.626301781383177</v>
      </c>
      <c r="T37" s="87">
        <f t="shared" si="19"/>
        <v>57.116399262670996</v>
      </c>
      <c r="U37" s="87">
        <f t="shared" si="19"/>
        <v>55.351658406614249</v>
      </c>
      <c r="V37" s="87">
        <f t="shared" si="19"/>
        <v>57.679966812899544</v>
      </c>
      <c r="W37" s="87">
        <f t="shared" si="19"/>
        <v>55.311742295145784</v>
      </c>
      <c r="X37" s="87">
        <f t="shared" si="19"/>
        <v>55.663023691749942</v>
      </c>
      <c r="Y37" s="87">
        <f t="shared" si="19"/>
        <v>55.965778071137194</v>
      </c>
      <c r="Z37" s="87">
        <f t="shared" si="19"/>
        <v>56.208647437991225</v>
      </c>
      <c r="AA37" s="87">
        <f t="shared" si="19"/>
        <v>56.534508767768614</v>
      </c>
      <c r="AB37" s="87">
        <f t="shared" si="19"/>
        <v>56.71971218262324</v>
      </c>
      <c r="AC37" s="87">
        <f t="shared" si="19"/>
        <v>56.882211876299735</v>
      </c>
      <c r="AD37" s="87">
        <f t="shared" si="19"/>
        <v>57.032664038081379</v>
      </c>
      <c r="AE37" s="87">
        <f t="shared" si="19"/>
        <v>57.173805553423932</v>
      </c>
      <c r="AF37" s="87">
        <f t="shared" si="19"/>
        <v>57.280547584813192</v>
      </c>
      <c r="AG37" s="87">
        <f t="shared" si="19"/>
        <v>57.393569841872377</v>
      </c>
      <c r="AH37" s="87">
        <f t="shared" si="19"/>
        <v>57.463765214969627</v>
      </c>
      <c r="AI37" s="87">
        <f t="shared" si="19"/>
        <v>57.55668822284126</v>
      </c>
      <c r="AJ37" s="87">
        <f t="shared" si="19"/>
        <v>57.63156994684028</v>
      </c>
      <c r="AK37" s="87">
        <f t="shared" si="19"/>
        <v>57.722404952213914</v>
      </c>
      <c r="AL37" s="87">
        <f t="shared" si="19"/>
        <v>57.795165351593567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37.075450822685703</v>
      </c>
      <c r="N38" s="11">
        <v>40.452112531313681</v>
      </c>
      <c r="O38" s="11">
        <v>43.542690179384898</v>
      </c>
      <c r="P38" s="11">
        <v>41.976929895605387</v>
      </c>
      <c r="Q38" s="11">
        <v>44.327480411808878</v>
      </c>
      <c r="R38" s="11">
        <v>43.746464269134691</v>
      </c>
      <c r="S38" s="11">
        <v>44.448130728708726</v>
      </c>
      <c r="T38" s="11">
        <v>44.940063638735531</v>
      </c>
      <c r="U38" s="11">
        <v>43.207284805260997</v>
      </c>
      <c r="V38" s="11">
        <v>45.21273273613275</v>
      </c>
      <c r="W38" s="11">
        <v>42.903103367419334</v>
      </c>
      <c r="X38" s="11">
        <v>40.499360858454146</v>
      </c>
      <c r="Y38" s="11">
        <v>40.526259635494675</v>
      </c>
      <c r="Z38" s="11">
        <v>40.504260086546275</v>
      </c>
      <c r="AA38" s="11">
        <v>40.533745480494481</v>
      </c>
      <c r="AB38" s="11">
        <v>40.464881036968038</v>
      </c>
      <c r="AC38" s="11">
        <v>40.361138533377328</v>
      </c>
      <c r="AD38" s="11">
        <v>40.244043197963563</v>
      </c>
      <c r="AE38" s="11">
        <v>40.098857985348211</v>
      </c>
      <c r="AF38" s="11">
        <v>39.949963841433828</v>
      </c>
      <c r="AG38" s="11">
        <v>39.789376476169863</v>
      </c>
      <c r="AH38" s="11">
        <v>39.583320241325801</v>
      </c>
      <c r="AI38" s="11">
        <v>39.377054179199213</v>
      </c>
      <c r="AJ38" s="11">
        <v>39.182379969560102</v>
      </c>
      <c r="AK38" s="11">
        <v>38.971221228111595</v>
      </c>
      <c r="AL38" s="11">
        <v>38.770142816820147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9.5461588098805645</v>
      </c>
      <c r="N39" s="11">
        <v>9.9656164217402186</v>
      </c>
      <c r="O39" s="11">
        <v>10.111336272742783</v>
      </c>
      <c r="P39" s="11">
        <v>10.277717483556399</v>
      </c>
      <c r="Q39" s="11">
        <v>10.189457661188071</v>
      </c>
      <c r="R39" s="11">
        <v>11.518382000300528</v>
      </c>
      <c r="S39" s="11">
        <v>11.17817105267445</v>
      </c>
      <c r="T39" s="11">
        <v>12.176335623935467</v>
      </c>
      <c r="U39" s="11">
        <v>12.144373601353248</v>
      </c>
      <c r="V39" s="11">
        <v>12.467234076766793</v>
      </c>
      <c r="W39" s="11">
        <v>12.408638927726448</v>
      </c>
      <c r="X39" s="11">
        <v>15.163662833295797</v>
      </c>
      <c r="Y39" s="11">
        <v>15.439518435642517</v>
      </c>
      <c r="Z39" s="11">
        <v>15.70438735144495</v>
      </c>
      <c r="AA39" s="11">
        <v>16.000763287274129</v>
      </c>
      <c r="AB39" s="11">
        <v>16.254831145655199</v>
      </c>
      <c r="AC39" s="11">
        <v>16.521073342922406</v>
      </c>
      <c r="AD39" s="11">
        <v>16.788620840117819</v>
      </c>
      <c r="AE39" s="11">
        <v>17.074947568075718</v>
      </c>
      <c r="AF39" s="11">
        <v>17.330583743379361</v>
      </c>
      <c r="AG39" s="11">
        <v>17.604193365702518</v>
      </c>
      <c r="AH39" s="11">
        <v>17.880444973643826</v>
      </c>
      <c r="AI39" s="11">
        <v>18.179634043642046</v>
      </c>
      <c r="AJ39" s="11">
        <v>18.449189977280177</v>
      </c>
      <c r="AK39" s="11">
        <v>18.751183724102319</v>
      </c>
      <c r="AL39" s="11">
        <v>19.025022534773417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36.75572120881057</v>
      </c>
      <c r="N41" s="87">
        <f t="shared" ref="N41" si="20">SUM(N42:N43)</f>
        <v>35.762009691057557</v>
      </c>
      <c r="O41" s="87">
        <f t="shared" ref="O41" si="21">SUM(O42:O43)</f>
        <v>35.539255473103928</v>
      </c>
      <c r="P41" s="87">
        <f t="shared" ref="P41" si="22">SUM(P42:P43)</f>
        <v>35.346091436573801</v>
      </c>
      <c r="Q41" s="87">
        <f t="shared" ref="Q41" si="23">SUM(Q42:Q43)</f>
        <v>37.303931213943777</v>
      </c>
      <c r="R41" s="87">
        <f t="shared" ref="R41" si="24">SUM(R42:R43)</f>
        <v>36.748651996817458</v>
      </c>
      <c r="S41" s="87">
        <f t="shared" ref="S41" si="25">SUM(S42:S43)</f>
        <v>40.126238850256016</v>
      </c>
      <c r="T41" s="87">
        <f t="shared" ref="T41" si="26">SUM(T42:T43)</f>
        <v>39.31173539883887</v>
      </c>
      <c r="U41" s="87">
        <f t="shared" ref="U41" si="27">SUM(U42:U43)</f>
        <v>39.740260166883118</v>
      </c>
      <c r="V41" s="87">
        <f t="shared" ref="V41" si="28">SUM(V42:V43)</f>
        <v>39.718474996545012</v>
      </c>
      <c r="W41" s="87">
        <f t="shared" ref="W41" si="29">SUM(W42:W43)</f>
        <v>35.080117340252308</v>
      </c>
      <c r="X41" s="87">
        <f t="shared" ref="X41" si="30">SUM(X42:X43)</f>
        <v>38.789436729894263</v>
      </c>
      <c r="Y41" s="87">
        <f t="shared" ref="Y41" si="31">SUM(Y42:Y43)</f>
        <v>38.670904756318109</v>
      </c>
      <c r="Z41" s="87">
        <f t="shared" ref="Z41" si="32">SUM(Z42:Z43)</f>
        <v>38.663218244637918</v>
      </c>
      <c r="AA41" s="87">
        <f t="shared" ref="AA41" si="33">SUM(AA42:AA43)</f>
        <v>38.720529207206141</v>
      </c>
      <c r="AB41" s="87">
        <f t="shared" ref="AB41" si="34">SUM(AB42:AB43)</f>
        <v>38.732538093328152</v>
      </c>
      <c r="AC41" s="87">
        <f t="shared" ref="AC41" si="35">SUM(AC42:AC43)</f>
        <v>38.698982491398738</v>
      </c>
      <c r="AD41" s="87">
        <f t="shared" ref="AD41" si="36">SUM(AD42:AD43)</f>
        <v>38.634861707760187</v>
      </c>
      <c r="AE41" s="87">
        <f t="shared" ref="AE41" si="37">SUM(AE42:AE43)</f>
        <v>38.584619334187998</v>
      </c>
      <c r="AF41" s="87">
        <f t="shared" ref="AF41" si="38">SUM(AF42:AF43)</f>
        <v>38.536293589878483</v>
      </c>
      <c r="AG41" s="87">
        <f t="shared" ref="AG41" si="39">SUM(AG42:AG43)</f>
        <v>38.519714554340027</v>
      </c>
      <c r="AH41" s="87">
        <f t="shared" ref="AH41" si="40">SUM(AH42:AH43)</f>
        <v>38.499443698138393</v>
      </c>
      <c r="AI41" s="87">
        <f t="shared" ref="AI41" si="41">SUM(AI42:AI43)</f>
        <v>38.457891048063487</v>
      </c>
      <c r="AJ41" s="87">
        <f t="shared" ref="AJ41" si="42">SUM(AJ42:AJ43)</f>
        <v>38.399293790350718</v>
      </c>
      <c r="AK41" s="87">
        <f t="shared" ref="AK41" si="43">SUM(AK42:AK43)</f>
        <v>38.37327044073426</v>
      </c>
      <c r="AL41" s="87">
        <f t="shared" ref="AL41" si="44">SUM(AL42:AL43)</f>
        <v>38.357271667365367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13.710235147530168</v>
      </c>
      <c r="N42" s="11">
        <v>12.982536323589333</v>
      </c>
      <c r="O42" s="11">
        <v>12.640303183856092</v>
      </c>
      <c r="P42" s="11">
        <v>13.573964495089246</v>
      </c>
      <c r="Q42" s="11">
        <v>13.265215622280165</v>
      </c>
      <c r="R42" s="11">
        <v>13.466243081519979</v>
      </c>
      <c r="S42" s="11">
        <v>13.69063808062047</v>
      </c>
      <c r="T42" s="11">
        <v>14.034562664824987</v>
      </c>
      <c r="U42" s="11">
        <v>14.138129627521929</v>
      </c>
      <c r="V42" s="11">
        <v>13.456714433548266</v>
      </c>
      <c r="W42" s="11">
        <v>11.450339541522352</v>
      </c>
      <c r="X42" s="11">
        <v>13.790031810036062</v>
      </c>
      <c r="Y42" s="11">
        <v>13.721093776777085</v>
      </c>
      <c r="Z42" s="11">
        <v>13.67738024578731</v>
      </c>
      <c r="AA42" s="11">
        <v>13.641725850852024</v>
      </c>
      <c r="AB42" s="11">
        <v>13.597302919952318</v>
      </c>
      <c r="AC42" s="11">
        <v>13.529560364969074</v>
      </c>
      <c r="AD42" s="11">
        <v>13.44283068299822</v>
      </c>
      <c r="AE42" s="11">
        <v>13.363796379283976</v>
      </c>
      <c r="AF42" s="11">
        <v>13.284111830296833</v>
      </c>
      <c r="AG42" s="11">
        <v>13.213191853338186</v>
      </c>
      <c r="AH42" s="11">
        <v>13.137871398493385</v>
      </c>
      <c r="AI42" s="11">
        <v>13.047078345568758</v>
      </c>
      <c r="AJ42" s="11">
        <v>12.945469829872158</v>
      </c>
      <c r="AK42" s="11">
        <v>12.885801902124735</v>
      </c>
      <c r="AL42" s="11">
        <v>12.830898281916483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23.0454860612804</v>
      </c>
      <c r="N43" s="11">
        <v>22.779473367468224</v>
      </c>
      <c r="O43" s="11">
        <v>22.898952289247834</v>
      </c>
      <c r="P43" s="11">
        <v>21.772126941484558</v>
      </c>
      <c r="Q43" s="11">
        <v>24.03871559166361</v>
      </c>
      <c r="R43" s="11">
        <v>23.282408915297481</v>
      </c>
      <c r="S43" s="11">
        <v>26.435600769635546</v>
      </c>
      <c r="T43" s="11">
        <v>25.277172734013885</v>
      </c>
      <c r="U43" s="11">
        <v>25.602130539361188</v>
      </c>
      <c r="V43" s="11">
        <v>26.261760562996745</v>
      </c>
      <c r="W43" s="11">
        <v>23.629777798729958</v>
      </c>
      <c r="X43" s="11">
        <v>24.999404919858204</v>
      </c>
      <c r="Y43" s="11">
        <v>24.949810979541024</v>
      </c>
      <c r="Z43" s="11">
        <v>24.985837998850606</v>
      </c>
      <c r="AA43" s="11">
        <v>25.078803356354118</v>
      </c>
      <c r="AB43" s="11">
        <v>25.135235173375833</v>
      </c>
      <c r="AC43" s="11">
        <v>25.169422126429662</v>
      </c>
      <c r="AD43" s="11">
        <v>25.192031024761967</v>
      </c>
      <c r="AE43" s="11">
        <v>25.220822954904023</v>
      </c>
      <c r="AF43" s="11">
        <v>25.252181759581649</v>
      </c>
      <c r="AG43" s="11">
        <v>25.306522701001839</v>
      </c>
      <c r="AH43" s="11">
        <v>25.361572299645005</v>
      </c>
      <c r="AI43" s="11">
        <v>25.410812702494727</v>
      </c>
      <c r="AJ43" s="11">
        <v>25.453823960478559</v>
      </c>
      <c r="AK43" s="11">
        <v>25.487468538609523</v>
      </c>
      <c r="AL43" s="11">
        <v>25.526373385448881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59.099314220423871</v>
      </c>
      <c r="N45" s="87">
        <f t="shared" ref="N45" si="45">SUM(N46:N47)</f>
        <v>57.466577864645025</v>
      </c>
      <c r="O45" s="87">
        <f t="shared" ref="O45" si="46">SUM(O46:O47)</f>
        <v>57.387603545101214</v>
      </c>
      <c r="P45" s="87">
        <f t="shared" ref="P45" si="47">SUM(P46:P47)</f>
        <v>59.971820334001904</v>
      </c>
      <c r="Q45" s="87">
        <f t="shared" ref="Q45" si="48">SUM(Q46:Q47)</f>
        <v>64.076064849336149</v>
      </c>
      <c r="R45" s="87">
        <f t="shared" ref="R45" si="49">SUM(R46:R47)</f>
        <v>66.584804916791754</v>
      </c>
      <c r="S45" s="87">
        <f t="shared" ref="S45" si="50">SUM(S46:S47)</f>
        <v>66.8331416171076</v>
      </c>
      <c r="T45" s="87">
        <f t="shared" ref="T45" si="51">SUM(T46:T47)</f>
        <v>62.007332442354553</v>
      </c>
      <c r="U45" s="87">
        <f t="shared" ref="U45" si="52">SUM(U46:U47)</f>
        <v>61.007364266216683</v>
      </c>
      <c r="V45" s="87">
        <f t="shared" ref="V45" si="53">SUM(V46:V47)</f>
        <v>64.274639055585624</v>
      </c>
      <c r="W45" s="87">
        <f t="shared" ref="W45" si="54">SUM(W46:W47)</f>
        <v>56.430582986200413</v>
      </c>
      <c r="X45" s="87">
        <f t="shared" ref="X45" si="55">SUM(X46:X47)</f>
        <v>57.116702150390317</v>
      </c>
      <c r="Y45" s="87">
        <f t="shared" ref="Y45" si="56">SUM(Y46:Y47)</f>
        <v>57.137801907310362</v>
      </c>
      <c r="Z45" s="87">
        <f t="shared" ref="Z45" si="57">SUM(Z46:Z47)</f>
        <v>57.37937291366697</v>
      </c>
      <c r="AA45" s="87">
        <f t="shared" ref="AA45" si="58">SUM(AA46:AA47)</f>
        <v>57.676552477325664</v>
      </c>
      <c r="AB45" s="87">
        <f t="shared" ref="AB45" si="59">SUM(AB46:AB47)</f>
        <v>57.770662809794572</v>
      </c>
      <c r="AC45" s="87">
        <f t="shared" ref="AC45" si="60">SUM(AC46:AC47)</f>
        <v>57.802296892482829</v>
      </c>
      <c r="AD45" s="87">
        <f t="shared" ref="AD45" si="61">SUM(AD46:AD47)</f>
        <v>57.816018387609361</v>
      </c>
      <c r="AE45" s="87">
        <f t="shared" ref="AE45" si="62">SUM(AE46:AE47)</f>
        <v>57.79208009498862</v>
      </c>
      <c r="AF45" s="87">
        <f t="shared" ref="AF45" si="63">SUM(AF46:AF47)</f>
        <v>57.759100525923422</v>
      </c>
      <c r="AG45" s="87">
        <f t="shared" ref="AG45" si="64">SUM(AG46:AG47)</f>
        <v>57.724354171655342</v>
      </c>
      <c r="AH45" s="87">
        <f t="shared" ref="AH45" si="65">SUM(AH46:AH47)</f>
        <v>57.675682903009275</v>
      </c>
      <c r="AI45" s="87">
        <f t="shared" ref="AI45" si="66">SUM(AI46:AI47)</f>
        <v>57.606911184854354</v>
      </c>
      <c r="AJ45" s="87">
        <f t="shared" ref="AJ45" si="67">SUM(AJ46:AJ47)</f>
        <v>57.546742906869099</v>
      </c>
      <c r="AK45" s="87">
        <f t="shared" ref="AK45" si="68">SUM(AK46:AK47)</f>
        <v>57.503295444876521</v>
      </c>
      <c r="AL45" s="87">
        <f t="shared" ref="AL45" si="69">SUM(AL46:AL47)</f>
        <v>57.443894584271881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8.5070131379322707</v>
      </c>
      <c r="N46" s="11">
        <v>8.3544904597480798</v>
      </c>
      <c r="O46" s="11">
        <v>8.509327632310006</v>
      </c>
      <c r="P46" s="11">
        <v>8.8923450794944419</v>
      </c>
      <c r="Q46" s="11">
        <v>9.2556987243742235</v>
      </c>
      <c r="R46" s="11">
        <v>9.7934014508591041</v>
      </c>
      <c r="S46" s="11">
        <v>10.222842964726789</v>
      </c>
      <c r="T46" s="11">
        <v>8.8786882991727971</v>
      </c>
      <c r="U46" s="11">
        <v>9.0442026491608036</v>
      </c>
      <c r="V46" s="11">
        <v>9.10934398619254</v>
      </c>
      <c r="W46" s="11">
        <v>7.6286911681624918</v>
      </c>
      <c r="X46" s="11">
        <v>6.5317235919999117</v>
      </c>
      <c r="Y46" s="11">
        <v>6.5081602962363299</v>
      </c>
      <c r="Z46" s="11">
        <v>6.4750762898256191</v>
      </c>
      <c r="AA46" s="11">
        <v>6.4502339431190165</v>
      </c>
      <c r="AB46" s="11">
        <v>6.4161121157402423</v>
      </c>
      <c r="AC46" s="11">
        <v>6.3795343336867205</v>
      </c>
      <c r="AD46" s="11">
        <v>6.3404792080500396</v>
      </c>
      <c r="AE46" s="11">
        <v>6.3022244288884917</v>
      </c>
      <c r="AF46" s="11">
        <v>6.2617189170357879</v>
      </c>
      <c r="AG46" s="11">
        <v>6.2230186631916196</v>
      </c>
      <c r="AH46" s="11">
        <v>6.1873675390510643</v>
      </c>
      <c r="AI46" s="11">
        <v>6.1543406540846028</v>
      </c>
      <c r="AJ46" s="11">
        <v>6.1207958832573279</v>
      </c>
      <c r="AK46" s="11">
        <v>6.0847252573590831</v>
      </c>
      <c r="AL46" s="11">
        <v>6.0482068060027965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50.592301082491602</v>
      </c>
      <c r="N47" s="11">
        <v>49.112087404896947</v>
      </c>
      <c r="O47" s="11">
        <v>48.87827591279121</v>
      </c>
      <c r="P47" s="11">
        <v>51.079475254507464</v>
      </c>
      <c r="Q47" s="11">
        <v>54.820366124961929</v>
      </c>
      <c r="R47" s="11">
        <v>56.791403465932653</v>
      </c>
      <c r="S47" s="11">
        <v>56.610298652380806</v>
      </c>
      <c r="T47" s="11">
        <v>53.128644143181752</v>
      </c>
      <c r="U47" s="11">
        <v>51.963161617055881</v>
      </c>
      <c r="V47" s="11">
        <v>55.165295069393089</v>
      </c>
      <c r="W47" s="11">
        <v>48.801891818037923</v>
      </c>
      <c r="X47" s="11">
        <v>50.584978558390404</v>
      </c>
      <c r="Y47" s="11">
        <v>50.629641611074028</v>
      </c>
      <c r="Z47" s="11">
        <v>50.904296623841347</v>
      </c>
      <c r="AA47" s="11">
        <v>51.226318534206648</v>
      </c>
      <c r="AB47" s="11">
        <v>51.354550694054332</v>
      </c>
      <c r="AC47" s="11">
        <v>51.422762558796109</v>
      </c>
      <c r="AD47" s="11">
        <v>51.47553917955932</v>
      </c>
      <c r="AE47" s="11">
        <v>51.489855666100127</v>
      </c>
      <c r="AF47" s="11">
        <v>51.497381608887636</v>
      </c>
      <c r="AG47" s="11">
        <v>51.501335508463725</v>
      </c>
      <c r="AH47" s="11">
        <v>51.488315363958208</v>
      </c>
      <c r="AI47" s="11">
        <v>51.452570530769748</v>
      </c>
      <c r="AJ47" s="11">
        <v>51.425947023611769</v>
      </c>
      <c r="AK47" s="11">
        <v>51.418570187517439</v>
      </c>
      <c r="AL47" s="11">
        <v>51.395687778269085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494.40799999999984</v>
      </c>
      <c r="N49" s="87">
        <f t="shared" si="70"/>
        <v>486.46299999999985</v>
      </c>
      <c r="O49" s="87">
        <f t="shared" si="70"/>
        <v>492.44899999999984</v>
      </c>
      <c r="P49" s="87">
        <f t="shared" si="70"/>
        <v>501.702</v>
      </c>
      <c r="Q49" s="87">
        <f t="shared" si="70"/>
        <v>526.79500000000019</v>
      </c>
      <c r="R49" s="87">
        <f t="shared" si="70"/>
        <v>532.57000000000016</v>
      </c>
      <c r="S49" s="87">
        <f t="shared" si="70"/>
        <v>547.37200000000007</v>
      </c>
      <c r="T49" s="87">
        <f t="shared" si="70"/>
        <v>552.65599999999995</v>
      </c>
      <c r="U49" s="87">
        <f t="shared" si="70"/>
        <v>545.87699999999938</v>
      </c>
      <c r="V49" s="87">
        <f t="shared" si="70"/>
        <v>560.78900000000044</v>
      </c>
      <c r="W49" s="87">
        <f t="shared" si="70"/>
        <v>548.29599999999994</v>
      </c>
      <c r="X49" s="87">
        <f t="shared" si="70"/>
        <v>552.76800000000014</v>
      </c>
      <c r="Y49" s="87">
        <f t="shared" si="70"/>
        <v>556.24000000000024</v>
      </c>
      <c r="Z49" s="87">
        <f t="shared" si="70"/>
        <v>560.36799999999971</v>
      </c>
      <c r="AA49" s="87">
        <f t="shared" si="70"/>
        <v>565.29800000000012</v>
      </c>
      <c r="AB49" s="87">
        <f t="shared" si="70"/>
        <v>568.90400000000034</v>
      </c>
      <c r="AC49" s="87">
        <f t="shared" si="70"/>
        <v>572.125</v>
      </c>
      <c r="AD49" s="87">
        <f t="shared" si="70"/>
        <v>575.13299999999981</v>
      </c>
      <c r="AE49" s="87">
        <f t="shared" ref="AE49:AL49" si="71">SUM(AE5,AE9,AE15,AE22,AE26,AE32,AE37,AE41,AE45)</f>
        <v>578.1260000000002</v>
      </c>
      <c r="AF49" s="87">
        <f t="shared" si="71"/>
        <v>581.1179999999996</v>
      </c>
      <c r="AG49" s="87">
        <f t="shared" si="71"/>
        <v>584.24599999999987</v>
      </c>
      <c r="AH49" s="87">
        <f t="shared" si="71"/>
        <v>587.31000000000006</v>
      </c>
      <c r="AI49" s="87">
        <f t="shared" si="71"/>
        <v>590.38299999999981</v>
      </c>
      <c r="AJ49" s="87">
        <f t="shared" si="71"/>
        <v>593.48199999999974</v>
      </c>
      <c r="AK49" s="87">
        <f t="shared" si="71"/>
        <v>596.57499999999993</v>
      </c>
      <c r="AL49" s="87">
        <f t="shared" si="71"/>
        <v>599.66999999999973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7.535594155463321E-2</v>
      </c>
      <c r="N52" s="337">
        <f t="shared" si="73"/>
        <v>8.4504747511065528E-2</v>
      </c>
      <c r="O52" s="337">
        <f t="shared" si="73"/>
        <v>8.5594196355671448E-2</v>
      </c>
      <c r="P52" s="337">
        <f t="shared" si="73"/>
        <v>8.6403376119801908E-2</v>
      </c>
      <c r="Q52" s="337">
        <f t="shared" si="73"/>
        <v>8.2595560092732029E-2</v>
      </c>
      <c r="R52" s="337">
        <f t="shared" si="73"/>
        <v>8.6075030748283959E-2</v>
      </c>
      <c r="S52" s="337">
        <f t="shared" si="73"/>
        <v>8.5594262406621546E-2</v>
      </c>
      <c r="T52" s="337">
        <f t="shared" si="73"/>
        <v>8.9119000649579103E-2</v>
      </c>
      <c r="U52" s="337">
        <f t="shared" si="73"/>
        <v>8.9884872853179129E-2</v>
      </c>
      <c r="V52" s="337">
        <f t="shared" si="73"/>
        <v>9.2647701174283531E-2</v>
      </c>
      <c r="W52" s="337">
        <f t="shared" si="73"/>
        <v>9.7076087339789674E-2</v>
      </c>
      <c r="X52" s="337">
        <f t="shared" si="73"/>
        <v>9.4710038969715929E-2</v>
      </c>
      <c r="Y52" s="337">
        <f t="shared" si="73"/>
        <v>9.5195260235152457E-2</v>
      </c>
      <c r="Z52" s="337">
        <f t="shared" si="73"/>
        <v>9.5835754708011742E-2</v>
      </c>
      <c r="AA52" s="337">
        <f t="shared" si="73"/>
        <v>9.6475659330810259E-2</v>
      </c>
      <c r="AB52" s="337">
        <f t="shared" si="73"/>
        <v>9.7114665876094283E-2</v>
      </c>
      <c r="AC52" s="337">
        <f t="shared" si="73"/>
        <v>9.7804201902313648E-2</v>
      </c>
      <c r="AD52" s="337">
        <f t="shared" si="73"/>
        <v>9.853465531858778E-2</v>
      </c>
      <c r="AE52" s="337">
        <f t="shared" ref="AE52:AL52" si="74">AE5/AE$49</f>
        <v>9.9285184391101719E-2</v>
      </c>
      <c r="AF52" s="337">
        <f t="shared" si="74"/>
        <v>0.10003848829538223</v>
      </c>
      <c r="AG52" s="337">
        <f t="shared" si="74"/>
        <v>0.10080159230324194</v>
      </c>
      <c r="AH52" s="337">
        <f t="shared" si="74"/>
        <v>0.10154943551534587</v>
      </c>
      <c r="AI52" s="337">
        <f t="shared" si="74"/>
        <v>0.10230258188604548</v>
      </c>
      <c r="AJ52" s="337">
        <f t="shared" si="74"/>
        <v>0.1031149325471952</v>
      </c>
      <c r="AK52" s="337">
        <f t="shared" si="74"/>
        <v>0.10396907811094939</v>
      </c>
      <c r="AL52" s="337">
        <f t="shared" si="74"/>
        <v>0.10483636200239313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4.9425203891232193E-2</v>
      </c>
      <c r="N53" s="336">
        <f t="shared" si="75"/>
        <v>5.5439707240345908E-2</v>
      </c>
      <c r="O53" s="336">
        <f t="shared" si="75"/>
        <v>5.4933350268014908E-2</v>
      </c>
      <c r="P53" s="336">
        <f t="shared" si="75"/>
        <v>5.6086391642560768E-2</v>
      </c>
      <c r="Q53" s="336">
        <f t="shared" si="75"/>
        <v>5.204013305189318E-2</v>
      </c>
      <c r="R53" s="336">
        <f t="shared" si="75"/>
        <v>5.5275368807937326E-2</v>
      </c>
      <c r="S53" s="336">
        <f t="shared" si="75"/>
        <v>5.7846946320443869E-2</v>
      </c>
      <c r="T53" s="336">
        <f t="shared" si="75"/>
        <v>5.9692560657436333E-2</v>
      </c>
      <c r="U53" s="336">
        <f t="shared" si="75"/>
        <v>6.1110427438573589E-2</v>
      </c>
      <c r="V53" s="336">
        <f t="shared" si="75"/>
        <v>6.3083476654107101E-2</v>
      </c>
      <c r="W53" s="336">
        <f t="shared" si="75"/>
        <v>6.537826798909728E-2</v>
      </c>
      <c r="X53" s="336">
        <f t="shared" si="75"/>
        <v>5.8498589989664014E-2</v>
      </c>
      <c r="Y53" s="336">
        <f t="shared" si="75"/>
        <v>5.8648287755925399E-2</v>
      </c>
      <c r="Z53" s="336">
        <f t="shared" si="75"/>
        <v>5.8819361634238898E-2</v>
      </c>
      <c r="AA53" s="336">
        <f t="shared" si="75"/>
        <v>5.8997575395045132E-2</v>
      </c>
      <c r="AB53" s="336">
        <f t="shared" si="75"/>
        <v>5.920554829042099E-2</v>
      </c>
      <c r="AC53" s="336">
        <f t="shared" si="75"/>
        <v>5.9452555889708866E-2</v>
      </c>
      <c r="AD53" s="336">
        <f t="shared" si="75"/>
        <v>5.9711832006020156E-2</v>
      </c>
      <c r="AE53" s="336">
        <f t="shared" ref="AE53:AL53" si="76">AE6/AE$49</f>
        <v>5.998836204493331E-2</v>
      </c>
      <c r="AF53" s="336">
        <f t="shared" si="76"/>
        <v>6.026855059564374E-2</v>
      </c>
      <c r="AG53" s="336">
        <f t="shared" si="76"/>
        <v>6.0550149662639982E-2</v>
      </c>
      <c r="AH53" s="336">
        <f t="shared" si="76"/>
        <v>6.0828827341788121E-2</v>
      </c>
      <c r="AI53" s="336">
        <f t="shared" si="76"/>
        <v>6.1118679304270992E-2</v>
      </c>
      <c r="AJ53" s="336">
        <f t="shared" si="76"/>
        <v>6.1429524311033039E-2</v>
      </c>
      <c r="AK53" s="336">
        <f t="shared" si="76"/>
        <v>6.1734946583208494E-2</v>
      </c>
      <c r="AL53" s="336">
        <f t="shared" si="76"/>
        <v>6.2041540897883427E-2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2.593073766340101E-2</v>
      </c>
      <c r="N54" s="336">
        <f t="shared" si="77"/>
        <v>2.9065040270719624E-2</v>
      </c>
      <c r="O54" s="336">
        <f t="shared" si="77"/>
        <v>3.066084608765653E-2</v>
      </c>
      <c r="P54" s="336">
        <f t="shared" si="77"/>
        <v>3.0316984477241137E-2</v>
      </c>
      <c r="Q54" s="336">
        <f t="shared" si="77"/>
        <v>3.0555427040838842E-2</v>
      </c>
      <c r="R54" s="336">
        <f t="shared" si="77"/>
        <v>3.0799661940346622E-2</v>
      </c>
      <c r="S54" s="336">
        <f t="shared" si="77"/>
        <v>2.7747316086177681E-2</v>
      </c>
      <c r="T54" s="336">
        <f t="shared" si="77"/>
        <v>2.9426439992142773E-2</v>
      </c>
      <c r="U54" s="336">
        <f t="shared" si="77"/>
        <v>2.877444541460554E-2</v>
      </c>
      <c r="V54" s="336">
        <f t="shared" si="77"/>
        <v>2.9564224520176426E-2</v>
      </c>
      <c r="W54" s="336">
        <f t="shared" si="77"/>
        <v>3.1697819350692387E-2</v>
      </c>
      <c r="X54" s="336">
        <f t="shared" si="77"/>
        <v>3.6211448980051915E-2</v>
      </c>
      <c r="Y54" s="336">
        <f t="shared" si="77"/>
        <v>3.6546972479227058E-2</v>
      </c>
      <c r="Z54" s="336">
        <f t="shared" si="77"/>
        <v>3.7016393073772837E-2</v>
      </c>
      <c r="AA54" s="336">
        <f t="shared" si="77"/>
        <v>3.7478083935765127E-2</v>
      </c>
      <c r="AB54" s="336">
        <f t="shared" si="77"/>
        <v>3.7909117585673294E-2</v>
      </c>
      <c r="AC54" s="336">
        <f t="shared" si="77"/>
        <v>3.8351646012604788E-2</v>
      </c>
      <c r="AD54" s="336">
        <f t="shared" si="77"/>
        <v>3.8822823312567638E-2</v>
      </c>
      <c r="AE54" s="336">
        <f t="shared" ref="AE54:AL54" si="78">AE7/AE$49</f>
        <v>3.9296822346168395E-2</v>
      </c>
      <c r="AF54" s="336">
        <f t="shared" si="78"/>
        <v>3.9769937699738495E-2</v>
      </c>
      <c r="AG54" s="336">
        <f t="shared" si="78"/>
        <v>4.0251442640601966E-2</v>
      </c>
      <c r="AH54" s="336">
        <f t="shared" si="78"/>
        <v>4.072060817355775E-2</v>
      </c>
      <c r="AI54" s="336">
        <f t="shared" si="78"/>
        <v>4.1183902581774484E-2</v>
      </c>
      <c r="AJ54" s="336">
        <f t="shared" si="78"/>
        <v>4.1685408236162166E-2</v>
      </c>
      <c r="AK54" s="336">
        <f t="shared" si="78"/>
        <v>4.2234131527740908E-2</v>
      </c>
      <c r="AL54" s="336">
        <f t="shared" si="78"/>
        <v>4.2794821104509689E-2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0.18892152169592635</v>
      </c>
      <c r="N56" s="337">
        <f t="shared" si="79"/>
        <v>0.18402777476579463</v>
      </c>
      <c r="O56" s="337">
        <f t="shared" si="79"/>
        <v>0.1792243456508994</v>
      </c>
      <c r="P56" s="337">
        <f t="shared" si="79"/>
        <v>0.18213632394422316</v>
      </c>
      <c r="Q56" s="337">
        <f t="shared" si="79"/>
        <v>0.18262050811675412</v>
      </c>
      <c r="R56" s="337">
        <f t="shared" si="79"/>
        <v>0.18236295696973293</v>
      </c>
      <c r="S56" s="337">
        <f t="shared" si="79"/>
        <v>0.18999726211622395</v>
      </c>
      <c r="T56" s="337">
        <f t="shared" si="79"/>
        <v>0.18980036734143854</v>
      </c>
      <c r="U56" s="337">
        <f t="shared" si="79"/>
        <v>0.19496116326015367</v>
      </c>
      <c r="V56" s="337">
        <f t="shared" si="79"/>
        <v>0.19319086124264448</v>
      </c>
      <c r="W56" s="337">
        <f t="shared" si="79"/>
        <v>0.20750009976682882</v>
      </c>
      <c r="X56" s="337">
        <f t="shared" si="79"/>
        <v>0.21371925330342215</v>
      </c>
      <c r="Y56" s="337">
        <f t="shared" si="79"/>
        <v>0.21553692432668711</v>
      </c>
      <c r="Z56" s="337">
        <f t="shared" si="79"/>
        <v>0.21713560276982258</v>
      </c>
      <c r="AA56" s="337">
        <f t="shared" si="79"/>
        <v>0.21863553673246369</v>
      </c>
      <c r="AB56" s="337">
        <f t="shared" si="79"/>
        <v>0.22006337428979678</v>
      </c>
      <c r="AC56" s="337">
        <f t="shared" si="79"/>
        <v>0.22152412051680392</v>
      </c>
      <c r="AD56" s="337">
        <f t="shared" si="79"/>
        <v>0.22309244639804571</v>
      </c>
      <c r="AE56" s="337">
        <f t="shared" ref="AE56:AL56" si="80">AE9/AE$49</f>
        <v>0.22475109556704306</v>
      </c>
      <c r="AF56" s="337">
        <f t="shared" si="80"/>
        <v>0.22640042875433108</v>
      </c>
      <c r="AG56" s="337">
        <f t="shared" si="80"/>
        <v>0.2280304578330403</v>
      </c>
      <c r="AH56" s="337">
        <f t="shared" si="80"/>
        <v>0.22965464433945887</v>
      </c>
      <c r="AI56" s="337">
        <f t="shared" si="80"/>
        <v>0.23126514112857618</v>
      </c>
      <c r="AJ56" s="337">
        <f t="shared" si="80"/>
        <v>0.23290474874532921</v>
      </c>
      <c r="AK56" s="337">
        <f t="shared" si="80"/>
        <v>0.23450499563923113</v>
      </c>
      <c r="AL56" s="337">
        <f t="shared" si="80"/>
        <v>0.23624220825312647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5.0899528098715924E-2</v>
      </c>
      <c r="N57" s="336">
        <f t="shared" si="81"/>
        <v>5.1062376553293022E-2</v>
      </c>
      <c r="O57" s="336">
        <f t="shared" si="81"/>
        <v>5.0034033639644079E-2</v>
      </c>
      <c r="P57" s="336">
        <f t="shared" si="81"/>
        <v>5.0064399495156751E-2</v>
      </c>
      <c r="Q57" s="336">
        <f t="shared" si="81"/>
        <v>5.1360902532565381E-2</v>
      </c>
      <c r="R57" s="336">
        <f t="shared" si="81"/>
        <v>5.3178833784007742E-2</v>
      </c>
      <c r="S57" s="336">
        <f t="shared" si="81"/>
        <v>5.4953556041080077E-2</v>
      </c>
      <c r="T57" s="336">
        <f t="shared" si="81"/>
        <v>5.5371289603132923E-2</v>
      </c>
      <c r="U57" s="336">
        <f t="shared" si="81"/>
        <v>5.7927959885327424E-2</v>
      </c>
      <c r="V57" s="336">
        <f t="shared" si="81"/>
        <v>5.7932632727504943E-2</v>
      </c>
      <c r="W57" s="336">
        <f t="shared" si="81"/>
        <v>6.0376398594573159E-2</v>
      </c>
      <c r="X57" s="336">
        <f t="shared" si="81"/>
        <v>6.0680820738204147E-2</v>
      </c>
      <c r="Y57" s="336">
        <f t="shared" si="81"/>
        <v>6.1003541111674588E-2</v>
      </c>
      <c r="Z57" s="336">
        <f t="shared" si="81"/>
        <v>6.1305035898436E-2</v>
      </c>
      <c r="AA57" s="336">
        <f t="shared" si="81"/>
        <v>6.1575544035093993E-2</v>
      </c>
      <c r="AB57" s="336">
        <f t="shared" si="81"/>
        <v>6.1840413982526085E-2</v>
      </c>
      <c r="AC57" s="336">
        <f t="shared" si="81"/>
        <v>6.2130060296593577E-2</v>
      </c>
      <c r="AD57" s="336">
        <f t="shared" si="81"/>
        <v>6.2458086085453564E-2</v>
      </c>
      <c r="AE57" s="336">
        <f t="shared" ref="AE57:AL57" si="82">AE10/AE$49</f>
        <v>6.2813401137355424E-2</v>
      </c>
      <c r="AF57" s="336">
        <f t="shared" si="82"/>
        <v>6.317672203299958E-2</v>
      </c>
      <c r="AG57" s="336">
        <f t="shared" si="82"/>
        <v>6.3522837102572213E-2</v>
      </c>
      <c r="AH57" s="336">
        <f t="shared" si="82"/>
        <v>6.3864549960618466E-2</v>
      </c>
      <c r="AI57" s="336">
        <f t="shared" si="82"/>
        <v>6.4201446498055176E-2</v>
      </c>
      <c r="AJ57" s="336">
        <f t="shared" si="82"/>
        <v>6.4548100113919454E-2</v>
      </c>
      <c r="AK57" s="336">
        <f t="shared" si="82"/>
        <v>6.4889827807901493E-2</v>
      </c>
      <c r="AL57" s="336">
        <f t="shared" si="82"/>
        <v>6.5265830771098834E-2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Cheshire and Warrington</v>
      </c>
      <c r="L58" s="232" t="str">
        <f>'Occ T3'!A13</f>
        <v>22 Health professionals</v>
      </c>
      <c r="M58" s="336">
        <f t="shared" ref="M58:AD58" si="83">M11/M$49</f>
        <v>3.4751557768427553E-2</v>
      </c>
      <c r="N58" s="336">
        <f t="shared" si="83"/>
        <v>3.5085783626547559E-2</v>
      </c>
      <c r="O58" s="336">
        <f t="shared" si="83"/>
        <v>3.43710001963351E-2</v>
      </c>
      <c r="P58" s="336">
        <f t="shared" si="83"/>
        <v>3.5331415332683178E-2</v>
      </c>
      <c r="Q58" s="336">
        <f t="shared" si="83"/>
        <v>3.5518148557814377E-2</v>
      </c>
      <c r="R58" s="336">
        <f t="shared" si="83"/>
        <v>3.5250588539195889E-2</v>
      </c>
      <c r="S58" s="336">
        <f t="shared" si="83"/>
        <v>3.5251696572226425E-2</v>
      </c>
      <c r="T58" s="336">
        <f t="shared" si="83"/>
        <v>3.5681016351717915E-2</v>
      </c>
      <c r="U58" s="336">
        <f t="shared" si="83"/>
        <v>3.7055962433889235E-2</v>
      </c>
      <c r="V58" s="336">
        <f t="shared" si="83"/>
        <v>3.7371491863337228E-2</v>
      </c>
      <c r="W58" s="336">
        <f t="shared" si="83"/>
        <v>3.8998691657030085E-2</v>
      </c>
      <c r="X58" s="336">
        <f t="shared" si="83"/>
        <v>4.0289560517258453E-2</v>
      </c>
      <c r="Y58" s="336">
        <f t="shared" si="83"/>
        <v>4.0662337970819785E-2</v>
      </c>
      <c r="Z58" s="336">
        <f t="shared" si="83"/>
        <v>4.1031343561674691E-2</v>
      </c>
      <c r="AA58" s="336">
        <f t="shared" si="83"/>
        <v>4.1397232026778572E-2</v>
      </c>
      <c r="AB58" s="336">
        <f t="shared" si="83"/>
        <v>4.173156662761441E-2</v>
      </c>
      <c r="AC58" s="336">
        <f t="shared" si="83"/>
        <v>4.2064825250899288E-2</v>
      </c>
      <c r="AD58" s="336">
        <f t="shared" si="83"/>
        <v>4.241336864908251E-2</v>
      </c>
      <c r="AE58" s="336">
        <f t="shared" ref="AE58:AL58" si="84">AE11/AE$49</f>
        <v>4.2798043591018971E-2</v>
      </c>
      <c r="AF58" s="336">
        <f t="shared" si="84"/>
        <v>4.3159861670722319E-2</v>
      </c>
      <c r="AG58" s="336">
        <f t="shared" si="84"/>
        <v>4.352770754047116E-2</v>
      </c>
      <c r="AH58" s="336">
        <f t="shared" si="84"/>
        <v>4.3890169153743129E-2</v>
      </c>
      <c r="AI58" s="336">
        <f t="shared" si="84"/>
        <v>4.4250348114055642E-2</v>
      </c>
      <c r="AJ58" s="336">
        <f t="shared" si="84"/>
        <v>4.4620713774724048E-2</v>
      </c>
      <c r="AK58" s="336">
        <f t="shared" si="84"/>
        <v>4.4994383105446928E-2</v>
      </c>
      <c r="AL58" s="336">
        <f t="shared" si="84"/>
        <v>4.5429917919657344E-2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4.7618270619521549E-2</v>
      </c>
      <c r="N59" s="336">
        <f t="shared" si="85"/>
        <v>4.4912816860397067E-2</v>
      </c>
      <c r="O59" s="336">
        <f t="shared" si="85"/>
        <v>4.3434484303434981E-2</v>
      </c>
      <c r="P59" s="336">
        <f t="shared" si="85"/>
        <v>4.2749146337095194E-2</v>
      </c>
      <c r="Q59" s="336">
        <f t="shared" si="85"/>
        <v>4.2696950415791912E-2</v>
      </c>
      <c r="R59" s="336">
        <f t="shared" si="85"/>
        <v>4.3357127381016158E-2</v>
      </c>
      <c r="S59" s="336">
        <f t="shared" si="85"/>
        <v>4.3753623332364343E-2</v>
      </c>
      <c r="T59" s="336">
        <f t="shared" si="85"/>
        <v>4.2361681589457294E-2</v>
      </c>
      <c r="U59" s="336">
        <f t="shared" si="85"/>
        <v>4.1888852954313147E-2</v>
      </c>
      <c r="V59" s="336">
        <f t="shared" si="85"/>
        <v>3.9776487510897733E-2</v>
      </c>
      <c r="W59" s="336">
        <f t="shared" si="85"/>
        <v>4.3372011780564636E-2</v>
      </c>
      <c r="X59" s="336">
        <f t="shared" si="85"/>
        <v>4.4030078465048257E-2</v>
      </c>
      <c r="Y59" s="336">
        <f t="shared" si="85"/>
        <v>4.4850715208767392E-2</v>
      </c>
      <c r="Z59" s="336">
        <f t="shared" si="85"/>
        <v>4.5371438638839766E-2</v>
      </c>
      <c r="AA59" s="336">
        <f t="shared" si="85"/>
        <v>4.5829024483125341E-2</v>
      </c>
      <c r="AB59" s="336">
        <f t="shared" si="85"/>
        <v>4.6229898545062417E-2</v>
      </c>
      <c r="AC59" s="336">
        <f t="shared" si="85"/>
        <v>4.6597191168306941E-2</v>
      </c>
      <c r="AD59" s="336">
        <f t="shared" si="85"/>
        <v>4.6985321406812934E-2</v>
      </c>
      <c r="AE59" s="336">
        <f t="shared" ref="AE59:AL59" si="86">AE12/AE$49</f>
        <v>4.7383241713471594E-2</v>
      </c>
      <c r="AF59" s="336">
        <f t="shared" si="86"/>
        <v>4.7779269406242858E-2</v>
      </c>
      <c r="AG59" s="336">
        <f t="shared" si="86"/>
        <v>4.8194084923783152E-2</v>
      </c>
      <c r="AH59" s="336">
        <f t="shared" si="86"/>
        <v>4.8613928795022882E-2</v>
      </c>
      <c r="AI59" s="336">
        <f t="shared" si="86"/>
        <v>4.9035958080168515E-2</v>
      </c>
      <c r="AJ59" s="336">
        <f t="shared" si="86"/>
        <v>4.9465910068918713E-2</v>
      </c>
      <c r="AK59" s="336">
        <f t="shared" si="86"/>
        <v>4.9869968886497432E-2</v>
      </c>
      <c r="AL59" s="336">
        <f t="shared" si="86"/>
        <v>5.0307683204486975E-2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5.5652165209261355E-2</v>
      </c>
      <c r="N60" s="336">
        <f t="shared" si="87"/>
        <v>5.2966797725556972E-2</v>
      </c>
      <c r="O60" s="336">
        <f t="shared" si="87"/>
        <v>5.138482751148523E-2</v>
      </c>
      <c r="P60" s="336">
        <f t="shared" si="87"/>
        <v>5.3991362779288052E-2</v>
      </c>
      <c r="Q60" s="336">
        <f t="shared" si="87"/>
        <v>5.3044506610582465E-2</v>
      </c>
      <c r="R60" s="336">
        <f t="shared" si="87"/>
        <v>5.0576407265513115E-2</v>
      </c>
      <c r="S60" s="336">
        <f t="shared" si="87"/>
        <v>5.6038386170553123E-2</v>
      </c>
      <c r="T60" s="336">
        <f t="shared" si="87"/>
        <v>5.6386379797130376E-2</v>
      </c>
      <c r="U60" s="336">
        <f t="shared" si="87"/>
        <v>5.8088387986623857E-2</v>
      </c>
      <c r="V60" s="336">
        <f t="shared" si="87"/>
        <v>5.8110249140904541E-2</v>
      </c>
      <c r="W60" s="336">
        <f t="shared" si="87"/>
        <v>6.4752997734660936E-2</v>
      </c>
      <c r="X60" s="336">
        <f t="shared" si="87"/>
        <v>6.8718793582911303E-2</v>
      </c>
      <c r="Y60" s="336">
        <f t="shared" si="87"/>
        <v>6.902033003542532E-2</v>
      </c>
      <c r="Z60" s="336">
        <f t="shared" si="87"/>
        <v>6.9427784670872114E-2</v>
      </c>
      <c r="AA60" s="336">
        <f t="shared" si="87"/>
        <v>6.9833736187465814E-2</v>
      </c>
      <c r="AB60" s="336">
        <f t="shared" si="87"/>
        <v>7.0261495134593871E-2</v>
      </c>
      <c r="AC60" s="336">
        <f t="shared" si="87"/>
        <v>7.0732043801004146E-2</v>
      </c>
      <c r="AD60" s="336">
        <f t="shared" si="87"/>
        <v>7.1235670256696706E-2</v>
      </c>
      <c r="AE60" s="336">
        <f t="shared" ref="AE60:AL60" si="88">AE13/AE$49</f>
        <v>7.1756409125197096E-2</v>
      </c>
      <c r="AF60" s="336">
        <f t="shared" si="88"/>
        <v>7.2284575644366328E-2</v>
      </c>
      <c r="AG60" s="336">
        <f t="shared" si="88"/>
        <v>7.278582826621377E-2</v>
      </c>
      <c r="AH60" s="336">
        <f t="shared" si="88"/>
        <v>7.3285996430074427E-2</v>
      </c>
      <c r="AI60" s="336">
        <f t="shared" si="88"/>
        <v>7.3777388436296831E-2</v>
      </c>
      <c r="AJ60" s="336">
        <f t="shared" si="88"/>
        <v>7.4270024787766981E-2</v>
      </c>
      <c r="AK60" s="336">
        <f t="shared" si="88"/>
        <v>7.475081583938524E-2</v>
      </c>
      <c r="AL60" s="336">
        <f t="shared" si="88"/>
        <v>7.5238776357883327E-2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0.10987038027376742</v>
      </c>
      <c r="N62" s="337">
        <f t="shared" si="89"/>
        <v>0.11077945337831341</v>
      </c>
      <c r="O62" s="337">
        <f t="shared" si="89"/>
        <v>0.11091004527828996</v>
      </c>
      <c r="P62" s="337">
        <f t="shared" si="89"/>
        <v>0.11199480566139479</v>
      </c>
      <c r="Q62" s="337">
        <f t="shared" si="89"/>
        <v>0.1102901373295241</v>
      </c>
      <c r="R62" s="337">
        <f t="shared" si="89"/>
        <v>0.10851804586932036</v>
      </c>
      <c r="S62" s="337">
        <f t="shared" si="89"/>
        <v>0.11221894666911814</v>
      </c>
      <c r="T62" s="337">
        <f t="shared" si="89"/>
        <v>0.11461241095754637</v>
      </c>
      <c r="U62" s="337">
        <f t="shared" si="89"/>
        <v>0.11701059987989966</v>
      </c>
      <c r="V62" s="337">
        <f t="shared" si="89"/>
        <v>0.11522621650183588</v>
      </c>
      <c r="W62" s="337">
        <f t="shared" si="89"/>
        <v>0.12085281381721275</v>
      </c>
      <c r="X62" s="337">
        <f t="shared" si="89"/>
        <v>0.11304691360644124</v>
      </c>
      <c r="Y62" s="337">
        <f t="shared" si="89"/>
        <v>0.11300417710193209</v>
      </c>
      <c r="Z62" s="337">
        <f t="shared" si="89"/>
        <v>0.1131569810820504</v>
      </c>
      <c r="AA62" s="337">
        <f t="shared" si="89"/>
        <v>0.11336419439357798</v>
      </c>
      <c r="AB62" s="337">
        <f t="shared" si="89"/>
        <v>0.11366407112565304</v>
      </c>
      <c r="AC62" s="337">
        <f t="shared" si="89"/>
        <v>0.11396102071107071</v>
      </c>
      <c r="AD62" s="337">
        <f t="shared" si="89"/>
        <v>0.11426577629545417</v>
      </c>
      <c r="AE62" s="337">
        <f t="shared" ref="AE62:AL62" si="90">AE15/AE$49</f>
        <v>0.11456038672538799</v>
      </c>
      <c r="AF62" s="337">
        <f t="shared" si="90"/>
        <v>0.11496690620997799</v>
      </c>
      <c r="AG62" s="337">
        <f t="shared" si="90"/>
        <v>0.11531875208919523</v>
      </c>
      <c r="AH62" s="337">
        <f t="shared" si="90"/>
        <v>0.11569028118815411</v>
      </c>
      <c r="AI62" s="337">
        <f t="shared" si="90"/>
        <v>0.11603033925192882</v>
      </c>
      <c r="AJ62" s="337">
        <f t="shared" si="90"/>
        <v>0.11647754532833245</v>
      </c>
      <c r="AK62" s="337">
        <f t="shared" si="90"/>
        <v>0.11685709391066554</v>
      </c>
      <c r="AL62" s="337">
        <f t="shared" si="90"/>
        <v>0.11736998459714203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1.9243028929421955E-2</v>
      </c>
      <c r="N63" s="336">
        <f t="shared" si="91"/>
        <v>1.9791924449312204E-2</v>
      </c>
      <c r="O63" s="336">
        <f t="shared" si="91"/>
        <v>1.9579399518801999E-2</v>
      </c>
      <c r="P63" s="336">
        <f t="shared" si="91"/>
        <v>1.9980386532741298E-2</v>
      </c>
      <c r="Q63" s="336">
        <f t="shared" si="91"/>
        <v>1.8218994087529274E-2</v>
      </c>
      <c r="R63" s="336">
        <f t="shared" si="91"/>
        <v>1.8051431670247062E-2</v>
      </c>
      <c r="S63" s="336">
        <f t="shared" si="91"/>
        <v>1.9273041343431864E-2</v>
      </c>
      <c r="T63" s="336">
        <f t="shared" si="91"/>
        <v>2.1848719003751516E-2</v>
      </c>
      <c r="U63" s="336">
        <f t="shared" si="91"/>
        <v>2.1980126163641169E-2</v>
      </c>
      <c r="V63" s="336">
        <f t="shared" si="91"/>
        <v>2.0566434835108793E-2</v>
      </c>
      <c r="W63" s="336">
        <f t="shared" si="91"/>
        <v>2.2475133492527076E-2</v>
      </c>
      <c r="X63" s="336">
        <f t="shared" si="91"/>
        <v>1.9130878043980885E-2</v>
      </c>
      <c r="Y63" s="336">
        <f t="shared" si="91"/>
        <v>1.9177382814476382E-2</v>
      </c>
      <c r="Z63" s="336">
        <f t="shared" si="91"/>
        <v>1.9201096288891769E-2</v>
      </c>
      <c r="AA63" s="336">
        <f t="shared" si="91"/>
        <v>1.9208111973338691E-2</v>
      </c>
      <c r="AB63" s="336">
        <f t="shared" si="91"/>
        <v>1.9224685353581104E-2</v>
      </c>
      <c r="AC63" s="336">
        <f t="shared" si="91"/>
        <v>1.9245802898512517E-2</v>
      </c>
      <c r="AD63" s="336">
        <f t="shared" si="91"/>
        <v>1.9259138688488966E-2</v>
      </c>
      <c r="AE63" s="336">
        <f t="shared" ref="AE63:AL63" si="92">AE16/AE$49</f>
        <v>1.9287538791014844E-2</v>
      </c>
      <c r="AF63" s="336">
        <f t="shared" si="92"/>
        <v>1.9340032285717682E-2</v>
      </c>
      <c r="AG63" s="336">
        <f t="shared" si="92"/>
        <v>1.9388902357510597E-2</v>
      </c>
      <c r="AH63" s="336">
        <f t="shared" si="92"/>
        <v>1.9433126715805868E-2</v>
      </c>
      <c r="AI63" s="336">
        <f t="shared" si="92"/>
        <v>1.947070073055639E-2</v>
      </c>
      <c r="AJ63" s="336">
        <f t="shared" si="92"/>
        <v>1.9513040210439449E-2</v>
      </c>
      <c r="AK63" s="336">
        <f t="shared" si="92"/>
        <v>1.9554029858718749E-2</v>
      </c>
      <c r="AL63" s="336">
        <f t="shared" si="92"/>
        <v>1.9597611982143107E-2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1.3485547038566715E-2</v>
      </c>
      <c r="N64" s="336">
        <f t="shared" si="93"/>
        <v>1.6629811743879588E-2</v>
      </c>
      <c r="O64" s="336">
        <f t="shared" si="93"/>
        <v>1.5965678127830125E-2</v>
      </c>
      <c r="P64" s="336">
        <f t="shared" si="93"/>
        <v>1.6045532016977022E-2</v>
      </c>
      <c r="Q64" s="336">
        <f t="shared" si="93"/>
        <v>1.6010164010298034E-2</v>
      </c>
      <c r="R64" s="336">
        <f t="shared" si="93"/>
        <v>1.6194466789220704E-2</v>
      </c>
      <c r="S64" s="336">
        <f t="shared" si="93"/>
        <v>1.6084794715847194E-2</v>
      </c>
      <c r="T64" s="336">
        <f t="shared" si="93"/>
        <v>1.5603272616168657E-2</v>
      </c>
      <c r="U64" s="336">
        <f t="shared" si="93"/>
        <v>1.7379477499929661E-2</v>
      </c>
      <c r="V64" s="336">
        <f t="shared" si="93"/>
        <v>1.6724991573875289E-2</v>
      </c>
      <c r="W64" s="336">
        <f t="shared" si="93"/>
        <v>1.7882644618238921E-2</v>
      </c>
      <c r="X64" s="336">
        <f t="shared" si="93"/>
        <v>1.7423392333493264E-2</v>
      </c>
      <c r="Y64" s="336">
        <f t="shared" si="93"/>
        <v>1.7627806606277791E-2</v>
      </c>
      <c r="Z64" s="336">
        <f t="shared" si="93"/>
        <v>1.7821495690166066E-2</v>
      </c>
      <c r="AA64" s="336">
        <f t="shared" si="93"/>
        <v>1.8014848338671143E-2</v>
      </c>
      <c r="AB64" s="336">
        <f t="shared" si="93"/>
        <v>1.8199148499514137E-2</v>
      </c>
      <c r="AC64" s="336">
        <f t="shared" si="93"/>
        <v>1.8377958709821552E-2</v>
      </c>
      <c r="AD64" s="336">
        <f t="shared" si="93"/>
        <v>1.8562620143438752E-2</v>
      </c>
      <c r="AE64" s="336">
        <f t="shared" ref="AE64:AL64" si="94">AE17/AE$49</f>
        <v>1.8733597399875433E-2</v>
      </c>
      <c r="AF64" s="336">
        <f t="shared" si="94"/>
        <v>1.8920332214030763E-2</v>
      </c>
      <c r="AG64" s="336">
        <f t="shared" si="94"/>
        <v>1.9102869807069957E-2</v>
      </c>
      <c r="AH64" s="336">
        <f t="shared" si="94"/>
        <v>1.9307240708378335E-2</v>
      </c>
      <c r="AI64" s="336">
        <f t="shared" si="94"/>
        <v>1.949754738006566E-2</v>
      </c>
      <c r="AJ64" s="336">
        <f t="shared" si="94"/>
        <v>1.9672357397878721E-2</v>
      </c>
      <c r="AK64" s="336">
        <f t="shared" si="94"/>
        <v>1.9844741533689564E-2</v>
      </c>
      <c r="AL64" s="336">
        <f t="shared" si="94"/>
        <v>2.0006431160836138E-2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8.6603723768969073E-3</v>
      </c>
      <c r="N65" s="336">
        <f t="shared" si="95"/>
        <v>1.0039640665372078E-2</v>
      </c>
      <c r="O65" s="336">
        <f t="shared" si="95"/>
        <v>9.3089734386159074E-3</v>
      </c>
      <c r="P65" s="336">
        <f t="shared" si="95"/>
        <v>8.5509273748495367E-3</v>
      </c>
      <c r="Q65" s="336">
        <f t="shared" si="95"/>
        <v>8.0253348744801032E-3</v>
      </c>
      <c r="R65" s="336">
        <f t="shared" si="95"/>
        <v>8.1037411335998684E-3</v>
      </c>
      <c r="S65" s="336">
        <f t="shared" si="95"/>
        <v>8.6879500036296069E-3</v>
      </c>
      <c r="T65" s="336">
        <f t="shared" si="95"/>
        <v>7.6674080139904552E-3</v>
      </c>
      <c r="U65" s="336">
        <f t="shared" si="95"/>
        <v>7.6442128686902925E-3</v>
      </c>
      <c r="V65" s="336">
        <f t="shared" si="95"/>
        <v>7.8851311126776624E-3</v>
      </c>
      <c r="W65" s="336">
        <f t="shared" si="95"/>
        <v>8.2342218157405965E-3</v>
      </c>
      <c r="X65" s="336">
        <f t="shared" si="95"/>
        <v>8.9889454220774424E-3</v>
      </c>
      <c r="Y65" s="336">
        <f t="shared" si="95"/>
        <v>8.9699501496030617E-3</v>
      </c>
      <c r="Z65" s="336">
        <f t="shared" si="95"/>
        <v>9.0146187771783549E-3</v>
      </c>
      <c r="AA65" s="336">
        <f t="shared" si="95"/>
        <v>9.056114876532833E-3</v>
      </c>
      <c r="AB65" s="336">
        <f t="shared" si="95"/>
        <v>9.1616984005425482E-3</v>
      </c>
      <c r="AC65" s="336">
        <f t="shared" si="95"/>
        <v>9.2395843189079768E-3</v>
      </c>
      <c r="AD65" s="336">
        <f t="shared" si="95"/>
        <v>9.3136540635269712E-3</v>
      </c>
      <c r="AE65" s="336">
        <f t="shared" ref="AE65:AL65" si="96">AE18/AE$49</f>
        <v>9.3521186926657923E-3</v>
      </c>
      <c r="AF65" s="336">
        <f t="shared" si="96"/>
        <v>9.457253935845681E-3</v>
      </c>
      <c r="AG65" s="336">
        <f t="shared" si="96"/>
        <v>9.5209974083120975E-3</v>
      </c>
      <c r="AH65" s="336">
        <f t="shared" si="96"/>
        <v>9.5899897014800825E-3</v>
      </c>
      <c r="AI65" s="336">
        <f t="shared" si="96"/>
        <v>9.6356500612883641E-3</v>
      </c>
      <c r="AJ65" s="336">
        <f t="shared" si="96"/>
        <v>9.7505775490874889E-3</v>
      </c>
      <c r="AK65" s="336">
        <f t="shared" si="96"/>
        <v>9.7793408559499247E-3</v>
      </c>
      <c r="AL65" s="336">
        <f t="shared" si="96"/>
        <v>9.8907060246260347E-3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1.1782965887943976E-2</v>
      </c>
      <c r="N66" s="336">
        <f t="shared" si="97"/>
        <v>1.0366173667616697E-2</v>
      </c>
      <c r="O66" s="336">
        <f t="shared" si="97"/>
        <v>1.1403717856381125E-2</v>
      </c>
      <c r="P66" s="336">
        <f t="shared" si="97"/>
        <v>1.2618053238904775E-2</v>
      </c>
      <c r="Q66" s="336">
        <f t="shared" si="97"/>
        <v>1.3452427629234239E-2</v>
      </c>
      <c r="R66" s="336">
        <f t="shared" si="97"/>
        <v>1.2564167572410464E-2</v>
      </c>
      <c r="S66" s="336">
        <f t="shared" si="97"/>
        <v>1.3103848605449449E-2</v>
      </c>
      <c r="T66" s="336">
        <f t="shared" si="97"/>
        <v>1.3385799779233688E-2</v>
      </c>
      <c r="U66" s="336">
        <f t="shared" si="97"/>
        <v>1.4500547919356722E-2</v>
      </c>
      <c r="V66" s="336">
        <f t="shared" si="97"/>
        <v>1.3261560772464716E-2</v>
      </c>
      <c r="W66" s="336">
        <f t="shared" si="97"/>
        <v>1.3139227942115783E-2</v>
      </c>
      <c r="X66" s="336">
        <f t="shared" si="97"/>
        <v>1.216479169117915E-2</v>
      </c>
      <c r="Y66" s="336">
        <f t="shared" si="97"/>
        <v>1.2018461180248484E-2</v>
      </c>
      <c r="Z66" s="336">
        <f t="shared" si="97"/>
        <v>1.2005413530483759E-2</v>
      </c>
      <c r="AA66" s="336">
        <f t="shared" si="97"/>
        <v>1.2074159613521665E-2</v>
      </c>
      <c r="AB66" s="336">
        <f t="shared" si="97"/>
        <v>1.2151964084856899E-2</v>
      </c>
      <c r="AC66" s="336">
        <f t="shared" si="97"/>
        <v>1.2222548097485705E-2</v>
      </c>
      <c r="AD66" s="336">
        <f t="shared" si="97"/>
        <v>1.229319100988896E-2</v>
      </c>
      <c r="AE66" s="336">
        <f t="shared" ref="AE66:AL66" si="98">AE19/AE$49</f>
        <v>1.237506840813409E-2</v>
      </c>
      <c r="AF66" s="336">
        <f t="shared" si="98"/>
        <v>1.2459875250643949E-2</v>
      </c>
      <c r="AG66" s="336">
        <f t="shared" si="98"/>
        <v>1.2542992094320417E-2</v>
      </c>
      <c r="AH66" s="336">
        <f t="shared" si="98"/>
        <v>1.262933759014527E-2</v>
      </c>
      <c r="AI66" s="336">
        <f t="shared" si="98"/>
        <v>1.2712328264511626E-2</v>
      </c>
      <c r="AJ66" s="336">
        <f t="shared" si="98"/>
        <v>1.2817502829132564E-2</v>
      </c>
      <c r="AK66" s="336">
        <f t="shared" si="98"/>
        <v>1.2935607314192465E-2</v>
      </c>
      <c r="AL66" s="336">
        <f t="shared" si="98"/>
        <v>1.3089912993872169E-2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5.6698466040937853E-2</v>
      </c>
      <c r="N67" s="336">
        <f t="shared" si="99"/>
        <v>5.3951902852132833E-2</v>
      </c>
      <c r="O67" s="336">
        <f t="shared" si="99"/>
        <v>5.4652276336660803E-2</v>
      </c>
      <c r="P67" s="336">
        <f t="shared" si="99"/>
        <v>5.4799906497922157E-2</v>
      </c>
      <c r="Q67" s="336">
        <f t="shared" si="99"/>
        <v>5.4583216727982449E-2</v>
      </c>
      <c r="R67" s="336">
        <f t="shared" si="99"/>
        <v>5.3604238703842275E-2</v>
      </c>
      <c r="S67" s="336">
        <f t="shared" si="99"/>
        <v>5.5069312000760026E-2</v>
      </c>
      <c r="T67" s="336">
        <f t="shared" si="99"/>
        <v>5.6107211544402048E-2</v>
      </c>
      <c r="U67" s="336">
        <f t="shared" si="99"/>
        <v>5.5506235428281807E-2</v>
      </c>
      <c r="V67" s="336">
        <f t="shared" si="99"/>
        <v>5.6788098207709407E-2</v>
      </c>
      <c r="W67" s="336">
        <f t="shared" si="99"/>
        <v>5.912158594859037E-2</v>
      </c>
      <c r="X67" s="336">
        <f t="shared" si="99"/>
        <v>5.5338906115710511E-2</v>
      </c>
      <c r="Y67" s="336">
        <f t="shared" si="99"/>
        <v>5.5210576351326368E-2</v>
      </c>
      <c r="Z67" s="336">
        <f t="shared" si="99"/>
        <v>5.5114356795330437E-2</v>
      </c>
      <c r="AA67" s="336">
        <f t="shared" si="99"/>
        <v>5.5010959591513621E-2</v>
      </c>
      <c r="AB67" s="336">
        <f t="shared" si="99"/>
        <v>5.4926574787158351E-2</v>
      </c>
      <c r="AC67" s="336">
        <f t="shared" si="99"/>
        <v>5.4875126686342944E-2</v>
      </c>
      <c r="AD67" s="336">
        <f t="shared" si="99"/>
        <v>5.4837172390110524E-2</v>
      </c>
      <c r="AE67" s="336">
        <f t="shared" ref="AE67:AL67" si="100">AE20/AE$49</f>
        <v>5.4812063433697801E-2</v>
      </c>
      <c r="AF67" s="336">
        <f t="shared" si="100"/>
        <v>5.4789412523739915E-2</v>
      </c>
      <c r="AG67" s="336">
        <f t="shared" si="100"/>
        <v>5.4762990421982183E-2</v>
      </c>
      <c r="AH67" s="336">
        <f t="shared" si="100"/>
        <v>5.473058647234455E-2</v>
      </c>
      <c r="AI67" s="336">
        <f t="shared" si="100"/>
        <v>5.4714112815506782E-2</v>
      </c>
      <c r="AJ67" s="336">
        <f t="shared" si="100"/>
        <v>5.4724067341794219E-2</v>
      </c>
      <c r="AK67" s="336">
        <f t="shared" si="100"/>
        <v>5.4743374348114847E-2</v>
      </c>
      <c r="AL67" s="336">
        <f t="shared" si="100"/>
        <v>5.4785322435664571E-2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0.1306417667995802</v>
      </c>
      <c r="N69" s="337">
        <f t="shared" si="101"/>
        <v>0.13362843575293493</v>
      </c>
      <c r="O69" s="337">
        <f t="shared" si="101"/>
        <v>0.13566747107393765</v>
      </c>
      <c r="P69" s="337">
        <f t="shared" si="101"/>
        <v>0.13306470292896549</v>
      </c>
      <c r="Q69" s="337">
        <f t="shared" si="101"/>
        <v>0.1335968051514102</v>
      </c>
      <c r="R69" s="337">
        <f t="shared" si="101"/>
        <v>0.13198597425515529</v>
      </c>
      <c r="S69" s="337">
        <f t="shared" si="101"/>
        <v>0.12861190161635969</v>
      </c>
      <c r="T69" s="337">
        <f t="shared" si="101"/>
        <v>0.1336317502495824</v>
      </c>
      <c r="U69" s="337">
        <f t="shared" si="101"/>
        <v>0.12907229122827338</v>
      </c>
      <c r="V69" s="337">
        <f t="shared" si="101"/>
        <v>0.12631547760764289</v>
      </c>
      <c r="W69" s="337">
        <f t="shared" si="101"/>
        <v>0.1331041166628783</v>
      </c>
      <c r="X69" s="337">
        <f t="shared" si="101"/>
        <v>0.12786392544130373</v>
      </c>
      <c r="Y69" s="337">
        <f t="shared" si="101"/>
        <v>0.12697683629463744</v>
      </c>
      <c r="Z69" s="337">
        <f t="shared" si="101"/>
        <v>0.1259661461946987</v>
      </c>
      <c r="AA69" s="337">
        <f t="shared" si="101"/>
        <v>0.12497541512734216</v>
      </c>
      <c r="AB69" s="337">
        <f t="shared" si="101"/>
        <v>0.12398766577175045</v>
      </c>
      <c r="AC69" s="337">
        <f t="shared" si="101"/>
        <v>0.1229209679063822</v>
      </c>
      <c r="AD69" s="337">
        <f t="shared" si="101"/>
        <v>0.12170015740974599</v>
      </c>
      <c r="AE69" s="337">
        <f t="shared" ref="AE69:AL69" si="102">AE22/AE$49</f>
        <v>0.12051853092242817</v>
      </c>
      <c r="AF69" s="337">
        <f t="shared" si="102"/>
        <v>0.11923405182126755</v>
      </c>
      <c r="AG69" s="337">
        <f t="shared" si="102"/>
        <v>0.11796427269654665</v>
      </c>
      <c r="AH69" s="337">
        <f t="shared" si="102"/>
        <v>0.11672006761955239</v>
      </c>
      <c r="AI69" s="337">
        <f t="shared" si="102"/>
        <v>0.11553777199508466</v>
      </c>
      <c r="AJ69" s="337">
        <f t="shared" si="102"/>
        <v>0.1141905598865354</v>
      </c>
      <c r="AK69" s="337">
        <f t="shared" si="102"/>
        <v>0.11278562515625065</v>
      </c>
      <c r="AL69" s="337">
        <f t="shared" si="102"/>
        <v>0.11114664475650085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0.10267420034307122</v>
      </c>
      <c r="N70" s="336">
        <f t="shared" si="103"/>
        <v>0.10770495027527779</v>
      </c>
      <c r="O70" s="336">
        <f t="shared" si="103"/>
        <v>0.11003611941595656</v>
      </c>
      <c r="P70" s="336">
        <f t="shared" si="103"/>
        <v>0.10695259963700758</v>
      </c>
      <c r="Q70" s="336">
        <f t="shared" si="103"/>
        <v>0.1076055389432018</v>
      </c>
      <c r="R70" s="336">
        <f t="shared" si="103"/>
        <v>0.10834832315658934</v>
      </c>
      <c r="S70" s="336">
        <f t="shared" si="103"/>
        <v>0.10610204916024972</v>
      </c>
      <c r="T70" s="336">
        <f t="shared" si="103"/>
        <v>0.10962839070886489</v>
      </c>
      <c r="U70" s="336">
        <f t="shared" si="103"/>
        <v>0.10569150873577914</v>
      </c>
      <c r="V70" s="336">
        <f t="shared" si="103"/>
        <v>0.10516853887578206</v>
      </c>
      <c r="W70" s="336">
        <f t="shared" si="103"/>
        <v>0.11224601563407779</v>
      </c>
      <c r="X70" s="336">
        <f t="shared" si="103"/>
        <v>0.10477225197053262</v>
      </c>
      <c r="Y70" s="336">
        <f t="shared" si="103"/>
        <v>0.10423255338399048</v>
      </c>
      <c r="Z70" s="336">
        <f t="shared" si="103"/>
        <v>0.10357532489456217</v>
      </c>
      <c r="AA70" s="336">
        <f t="shared" si="103"/>
        <v>0.10294981031351125</v>
      </c>
      <c r="AB70" s="336">
        <f t="shared" si="103"/>
        <v>0.10238578879337845</v>
      </c>
      <c r="AC70" s="336">
        <f t="shared" si="103"/>
        <v>0.10185862327653422</v>
      </c>
      <c r="AD70" s="336">
        <f t="shared" si="103"/>
        <v>0.10130484447579295</v>
      </c>
      <c r="AE70" s="336">
        <f t="shared" ref="AE70:AL70" si="104">AE23/AE$49</f>
        <v>0.10073403519521919</v>
      </c>
      <c r="AF70" s="336">
        <f t="shared" si="104"/>
        <v>0.10008387914254914</v>
      </c>
      <c r="AG70" s="336">
        <f t="shared" si="104"/>
        <v>9.9406547847452773E-2</v>
      </c>
      <c r="AH70" s="336">
        <f t="shared" si="104"/>
        <v>9.8712503155155354E-2</v>
      </c>
      <c r="AI70" s="336">
        <f t="shared" si="104"/>
        <v>9.8001763530137231E-2</v>
      </c>
      <c r="AJ70" s="336">
        <f t="shared" si="104"/>
        <v>9.7241996517083956E-2</v>
      </c>
      <c r="AK70" s="336">
        <f t="shared" si="104"/>
        <v>9.6551405620963038E-2</v>
      </c>
      <c r="AL70" s="336">
        <f t="shared" si="104"/>
        <v>9.5861777266567236E-2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2.7967566456508993E-2</v>
      </c>
      <c r="N71" s="336">
        <f t="shared" si="105"/>
        <v>2.5923485477657111E-2</v>
      </c>
      <c r="O71" s="336">
        <f t="shared" si="105"/>
        <v>2.5631351657981076E-2</v>
      </c>
      <c r="P71" s="336">
        <f t="shared" si="105"/>
        <v>2.6112103291957921E-2</v>
      </c>
      <c r="Q71" s="336">
        <f t="shared" si="105"/>
        <v>2.5991266208208397E-2</v>
      </c>
      <c r="R71" s="336">
        <f t="shared" si="105"/>
        <v>2.363765109856595E-2</v>
      </c>
      <c r="S71" s="336">
        <f t="shared" si="105"/>
        <v>2.2509852456109966E-2</v>
      </c>
      <c r="T71" s="336">
        <f t="shared" si="105"/>
        <v>2.4003359540717525E-2</v>
      </c>
      <c r="U71" s="336">
        <f t="shared" si="105"/>
        <v>2.3380782492494236E-2</v>
      </c>
      <c r="V71" s="336">
        <f t="shared" si="105"/>
        <v>2.1146938731860805E-2</v>
      </c>
      <c r="W71" s="336">
        <f t="shared" si="105"/>
        <v>2.0858101028800514E-2</v>
      </c>
      <c r="X71" s="336">
        <f t="shared" si="105"/>
        <v>2.3091673470771113E-2</v>
      </c>
      <c r="Y71" s="336">
        <f t="shared" si="105"/>
        <v>2.2744282910646951E-2</v>
      </c>
      <c r="Z71" s="336">
        <f t="shared" si="105"/>
        <v>2.2390821300136542E-2</v>
      </c>
      <c r="AA71" s="336">
        <f t="shared" si="105"/>
        <v>2.2025604813830917E-2</v>
      </c>
      <c r="AB71" s="336">
        <f t="shared" si="105"/>
        <v>2.1601876978372004E-2</v>
      </c>
      <c r="AC71" s="336">
        <f t="shared" si="105"/>
        <v>2.1062344629847969E-2</v>
      </c>
      <c r="AD71" s="336">
        <f t="shared" si="105"/>
        <v>2.0395312933953039E-2</v>
      </c>
      <c r="AE71" s="336">
        <f t="shared" ref="AE71:AL71" si="106">AE24/AE$49</f>
        <v>1.9784495727208983E-2</v>
      </c>
      <c r="AF71" s="336">
        <f t="shared" si="106"/>
        <v>1.9150172678718397E-2</v>
      </c>
      <c r="AG71" s="336">
        <f t="shared" si="106"/>
        <v>1.8557724849093873E-2</v>
      </c>
      <c r="AH71" s="336">
        <f t="shared" si="106"/>
        <v>1.8007564464397028E-2</v>
      </c>
      <c r="AI71" s="336">
        <f t="shared" si="106"/>
        <v>1.7536008464947437E-2</v>
      </c>
      <c r="AJ71" s="336">
        <f t="shared" si="106"/>
        <v>1.6948563369451445E-2</v>
      </c>
      <c r="AK71" s="336">
        <f t="shared" si="106"/>
        <v>1.623421953528761E-2</v>
      </c>
      <c r="AL71" s="336">
        <f t="shared" si="106"/>
        <v>1.5284867489933629E-2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0.10933026658961907</v>
      </c>
      <c r="N73" s="337">
        <f t="shared" si="107"/>
        <v>0.10225073179619099</v>
      </c>
      <c r="O73" s="337">
        <f t="shared" si="107"/>
        <v>0.10248904283165193</v>
      </c>
      <c r="P73" s="337">
        <f t="shared" si="107"/>
        <v>0.10135059097289632</v>
      </c>
      <c r="Q73" s="337">
        <f t="shared" si="107"/>
        <v>0.10065706697903834</v>
      </c>
      <c r="R73" s="337">
        <f t="shared" si="107"/>
        <v>9.8039550807501041E-2</v>
      </c>
      <c r="S73" s="337">
        <f t="shared" si="107"/>
        <v>9.4915374118888896E-2</v>
      </c>
      <c r="T73" s="337">
        <f t="shared" si="107"/>
        <v>9.6069829768667417E-2</v>
      </c>
      <c r="U73" s="337">
        <f t="shared" si="107"/>
        <v>9.3171657532983676E-2</v>
      </c>
      <c r="V73" s="337">
        <f t="shared" si="107"/>
        <v>9.6568805570348928E-2</v>
      </c>
      <c r="W73" s="337">
        <f t="shared" si="107"/>
        <v>8.6908239797277909E-2</v>
      </c>
      <c r="X73" s="337">
        <f t="shared" si="107"/>
        <v>8.7189911294918807E-2</v>
      </c>
      <c r="Y73" s="337">
        <f t="shared" si="107"/>
        <v>8.6281431676472745E-2</v>
      </c>
      <c r="Z73" s="337">
        <f t="shared" si="107"/>
        <v>8.5308905812888691E-2</v>
      </c>
      <c r="AA73" s="337">
        <f t="shared" si="107"/>
        <v>8.4370364444707857E-2</v>
      </c>
      <c r="AB73" s="337">
        <f t="shared" si="107"/>
        <v>8.3535693045955192E-2</v>
      </c>
      <c r="AC73" s="337">
        <f t="shared" si="107"/>
        <v>8.2760649555857962E-2</v>
      </c>
      <c r="AD73" s="337">
        <f t="shared" si="107"/>
        <v>8.1975548855538621E-2</v>
      </c>
      <c r="AE73" s="337">
        <f t="shared" ref="AE73:AL73" si="108">AE26/AE$49</f>
        <v>8.1176496866732339E-2</v>
      </c>
      <c r="AF73" s="337">
        <f t="shared" si="108"/>
        <v>8.0366633498478182E-2</v>
      </c>
      <c r="AG73" s="337">
        <f t="shared" si="108"/>
        <v>7.9574340470457819E-2</v>
      </c>
      <c r="AH73" s="337">
        <f t="shared" si="108"/>
        <v>7.8783722226344333E-2</v>
      </c>
      <c r="AI73" s="337">
        <f t="shared" si="108"/>
        <v>7.8001704561559734E-2</v>
      </c>
      <c r="AJ73" s="337">
        <f t="shared" si="108"/>
        <v>7.7264689107876913E-2</v>
      </c>
      <c r="AK73" s="337">
        <f t="shared" si="108"/>
        <v>7.6558504641007302E-2</v>
      </c>
      <c r="AL73" s="337">
        <f t="shared" si="108"/>
        <v>7.5854955248444753E-2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1.2665648074433484E-2</v>
      </c>
      <c r="N74" s="336">
        <f t="shared" si="109"/>
        <v>1.0095023883026121E-2</v>
      </c>
      <c r="O74" s="336">
        <f t="shared" si="109"/>
        <v>1.1146277926056027E-2</v>
      </c>
      <c r="P74" s="336">
        <f t="shared" si="109"/>
        <v>1.184661214850175E-2</v>
      </c>
      <c r="Q74" s="336">
        <f t="shared" si="109"/>
        <v>1.2332833926173207E-2</v>
      </c>
      <c r="R74" s="336">
        <f t="shared" si="109"/>
        <v>1.095658076472531E-2</v>
      </c>
      <c r="S74" s="336">
        <f t="shared" si="109"/>
        <v>1.0977085405759202E-2</v>
      </c>
      <c r="T74" s="336">
        <f t="shared" si="109"/>
        <v>1.0350694780303838E-2</v>
      </c>
      <c r="U74" s="336">
        <f t="shared" si="109"/>
        <v>9.3358255615786489E-3</v>
      </c>
      <c r="V74" s="336">
        <f t="shared" si="109"/>
        <v>1.1016207811618422E-2</v>
      </c>
      <c r="W74" s="336">
        <f t="shared" si="109"/>
        <v>1.0730663497502251E-2</v>
      </c>
      <c r="X74" s="336">
        <f t="shared" si="109"/>
        <v>1.0350159844267359E-2</v>
      </c>
      <c r="Y74" s="336">
        <f t="shared" si="109"/>
        <v>1.0346431438084471E-2</v>
      </c>
      <c r="Z74" s="336">
        <f t="shared" si="109"/>
        <v>1.0414391492629143E-2</v>
      </c>
      <c r="AA74" s="336">
        <f t="shared" si="109"/>
        <v>1.0473354558836681E-2</v>
      </c>
      <c r="AB74" s="336">
        <f t="shared" si="109"/>
        <v>1.0511892090961792E-2</v>
      </c>
      <c r="AC74" s="336">
        <f t="shared" si="109"/>
        <v>1.055117377493351E-2</v>
      </c>
      <c r="AD74" s="336">
        <f t="shared" si="109"/>
        <v>1.058863091977825E-2</v>
      </c>
      <c r="AE74" s="336">
        <f t="shared" ref="AE74:AL74" si="110">AE27/AE$49</f>
        <v>1.0621826124738911E-2</v>
      </c>
      <c r="AF74" s="336">
        <f t="shared" si="110"/>
        <v>1.0653019611358359E-2</v>
      </c>
      <c r="AG74" s="336">
        <f t="shared" si="110"/>
        <v>1.0685667974938069E-2</v>
      </c>
      <c r="AH74" s="336">
        <f t="shared" si="110"/>
        <v>1.0706800361830035E-2</v>
      </c>
      <c r="AI74" s="336">
        <f t="shared" si="110"/>
        <v>1.0734293739490045E-2</v>
      </c>
      <c r="AJ74" s="336">
        <f t="shared" si="110"/>
        <v>1.0765572153692294E-2</v>
      </c>
      <c r="AK74" s="336">
        <f t="shared" si="110"/>
        <v>1.0803077478771928E-2</v>
      </c>
      <c r="AL74" s="336">
        <f t="shared" si="110"/>
        <v>1.0838255731949072E-2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3.9835210487459041E-2</v>
      </c>
      <c r="N75" s="336">
        <f t="shared" si="111"/>
        <v>3.9623120692059845E-2</v>
      </c>
      <c r="O75" s="336">
        <f t="shared" si="111"/>
        <v>3.7041563756227636E-2</v>
      </c>
      <c r="P75" s="336">
        <f t="shared" si="111"/>
        <v>3.7066450138562197E-2</v>
      </c>
      <c r="Q75" s="336">
        <f t="shared" si="111"/>
        <v>3.7937619514908316E-2</v>
      </c>
      <c r="R75" s="336">
        <f t="shared" si="111"/>
        <v>3.6889624220238414E-2</v>
      </c>
      <c r="S75" s="336">
        <f t="shared" si="111"/>
        <v>3.5399960031210667E-2</v>
      </c>
      <c r="T75" s="336">
        <f t="shared" si="111"/>
        <v>3.6732758436304261E-2</v>
      </c>
      <c r="U75" s="336">
        <f t="shared" si="111"/>
        <v>3.6278545166717351E-2</v>
      </c>
      <c r="V75" s="336">
        <f t="shared" si="111"/>
        <v>3.8442811257905794E-2</v>
      </c>
      <c r="W75" s="336">
        <f t="shared" si="111"/>
        <v>3.3046840055853954E-2</v>
      </c>
      <c r="X75" s="336">
        <f t="shared" si="111"/>
        <v>3.2685346581105501E-2</v>
      </c>
      <c r="Y75" s="336">
        <f t="shared" si="111"/>
        <v>3.2253640328110726E-2</v>
      </c>
      <c r="Z75" s="336">
        <f t="shared" si="111"/>
        <v>3.1781991246452299E-2</v>
      </c>
      <c r="AA75" s="336">
        <f t="shared" si="111"/>
        <v>3.1315072596496789E-2</v>
      </c>
      <c r="AB75" s="336">
        <f t="shared" si="111"/>
        <v>3.0871664916183782E-2</v>
      </c>
      <c r="AC75" s="336">
        <f t="shared" si="111"/>
        <v>3.0443255546104869E-2</v>
      </c>
      <c r="AD75" s="336">
        <f t="shared" si="111"/>
        <v>3.0014950417982057E-2</v>
      </c>
      <c r="AE75" s="336">
        <f t="shared" ref="AE75:AL75" si="112">AE28/AE$49</f>
        <v>2.960023729539717E-2</v>
      </c>
      <c r="AF75" s="336">
        <f t="shared" si="112"/>
        <v>2.9194978791902425E-2</v>
      </c>
      <c r="AG75" s="336">
        <f t="shared" si="112"/>
        <v>2.879399675318434E-2</v>
      </c>
      <c r="AH75" s="336">
        <f t="shared" si="112"/>
        <v>2.8392498719130837E-2</v>
      </c>
      <c r="AI75" s="336">
        <f t="shared" si="112"/>
        <v>2.799207244843252E-2</v>
      </c>
      <c r="AJ75" s="336">
        <f t="shared" si="112"/>
        <v>2.7592263437222615E-2</v>
      </c>
      <c r="AK75" s="336">
        <f t="shared" si="112"/>
        <v>2.7191398563811742E-2</v>
      </c>
      <c r="AL75" s="336">
        <f t="shared" si="112"/>
        <v>2.6802057548298525E-2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3.6066778769972524E-2</v>
      </c>
      <c r="N76" s="336">
        <f t="shared" si="113"/>
        <v>3.2064211528900537E-2</v>
      </c>
      <c r="O76" s="336">
        <f t="shared" si="113"/>
        <v>3.2963067170508169E-2</v>
      </c>
      <c r="P76" s="336">
        <f t="shared" si="113"/>
        <v>3.1152210774105026E-2</v>
      </c>
      <c r="Q76" s="336">
        <f t="shared" si="113"/>
        <v>3.0203755291168945E-2</v>
      </c>
      <c r="R76" s="336">
        <f t="shared" si="113"/>
        <v>2.9325151967743511E-2</v>
      </c>
      <c r="S76" s="336">
        <f t="shared" si="113"/>
        <v>2.8026352383008997E-2</v>
      </c>
      <c r="T76" s="336">
        <f t="shared" si="113"/>
        <v>2.9108608607439766E-2</v>
      </c>
      <c r="U76" s="336">
        <f t="shared" si="113"/>
        <v>2.8935186042639907E-2</v>
      </c>
      <c r="V76" s="336">
        <f t="shared" si="113"/>
        <v>2.9945013202990544E-2</v>
      </c>
      <c r="W76" s="336">
        <f t="shared" si="113"/>
        <v>2.6031932791193011E-2</v>
      </c>
      <c r="X76" s="336">
        <f t="shared" si="113"/>
        <v>2.7419137335152746E-2</v>
      </c>
      <c r="Y76" s="336">
        <f t="shared" si="113"/>
        <v>2.7048915161312727E-2</v>
      </c>
      <c r="Z76" s="336">
        <f t="shared" si="113"/>
        <v>2.6535698320847706E-2</v>
      </c>
      <c r="AA76" s="336">
        <f t="shared" si="113"/>
        <v>2.6083327603088565E-2</v>
      </c>
      <c r="AB76" s="336">
        <f t="shared" si="113"/>
        <v>2.5734521741639378E-2</v>
      </c>
      <c r="AC76" s="336">
        <f t="shared" si="113"/>
        <v>2.5398950279414533E-2</v>
      </c>
      <c r="AD76" s="336">
        <f t="shared" si="113"/>
        <v>2.5081185295699797E-2</v>
      </c>
      <c r="AE76" s="336">
        <f t="shared" ref="AE76:AL76" si="114">AE29/AE$49</f>
        <v>2.4749224399483585E-2</v>
      </c>
      <c r="AF76" s="336">
        <f t="shared" si="114"/>
        <v>2.4410522181039594E-2</v>
      </c>
      <c r="AG76" s="336">
        <f t="shared" si="114"/>
        <v>2.4072419647978089E-2</v>
      </c>
      <c r="AH76" s="336">
        <f t="shared" si="114"/>
        <v>2.3744230241711149E-2</v>
      </c>
      <c r="AI76" s="336">
        <f t="shared" si="114"/>
        <v>2.3427799085551721E-2</v>
      </c>
      <c r="AJ76" s="336">
        <f t="shared" si="114"/>
        <v>2.3125161470300293E-2</v>
      </c>
      <c r="AK76" s="336">
        <f t="shared" si="114"/>
        <v>2.2800944378081979E-2</v>
      </c>
      <c r="AL76" s="336">
        <f t="shared" si="114"/>
        <v>2.24764461150114E-2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2.0762629257754024E-2</v>
      </c>
      <c r="N77" s="336">
        <f t="shared" si="115"/>
        <v>2.0468375692204496E-2</v>
      </c>
      <c r="O77" s="336">
        <f t="shared" si="115"/>
        <v>2.1338133978860092E-2</v>
      </c>
      <c r="P77" s="336">
        <f t="shared" si="115"/>
        <v>2.1285317911727355E-2</v>
      </c>
      <c r="Q77" s="336">
        <f t="shared" si="115"/>
        <v>2.0182858246787876E-2</v>
      </c>
      <c r="R77" s="336">
        <f t="shared" si="115"/>
        <v>2.0868193854793805E-2</v>
      </c>
      <c r="S77" s="336">
        <f t="shared" si="115"/>
        <v>2.0511976298910033E-2</v>
      </c>
      <c r="T77" s="336">
        <f t="shared" si="115"/>
        <v>1.987776794461955E-2</v>
      </c>
      <c r="U77" s="336">
        <f t="shared" si="115"/>
        <v>1.8622100762047764E-2</v>
      </c>
      <c r="V77" s="336">
        <f t="shared" si="115"/>
        <v>1.7164773297834175E-2</v>
      </c>
      <c r="W77" s="336">
        <f t="shared" si="115"/>
        <v>1.7098803452728691E-2</v>
      </c>
      <c r="X77" s="336">
        <f t="shared" si="115"/>
        <v>1.6735267534393201E-2</v>
      </c>
      <c r="Y77" s="336">
        <f t="shared" si="115"/>
        <v>1.663244474896482E-2</v>
      </c>
      <c r="Z77" s="336">
        <f t="shared" si="115"/>
        <v>1.657682475295956E-2</v>
      </c>
      <c r="AA77" s="336">
        <f t="shared" si="115"/>
        <v>1.6498609686285828E-2</v>
      </c>
      <c r="AB77" s="336">
        <f t="shared" si="115"/>
        <v>1.6417614297170251E-2</v>
      </c>
      <c r="AC77" s="336">
        <f t="shared" si="115"/>
        <v>1.6367269955405054E-2</v>
      </c>
      <c r="AD77" s="336">
        <f t="shared" si="115"/>
        <v>1.6290782222078519E-2</v>
      </c>
      <c r="AE77" s="336">
        <f t="shared" ref="AE77:AL77" si="116">AE30/AE$49</f>
        <v>1.620520904711267E-2</v>
      </c>
      <c r="AF77" s="336">
        <f t="shared" si="116"/>
        <v>1.6108112914177804E-2</v>
      </c>
      <c r="AG77" s="336">
        <f t="shared" si="116"/>
        <v>1.6022256094357309E-2</v>
      </c>
      <c r="AH77" s="336">
        <f t="shared" si="116"/>
        <v>1.5940192903672323E-2</v>
      </c>
      <c r="AI77" s="336">
        <f t="shared" si="116"/>
        <v>1.5847539288085442E-2</v>
      </c>
      <c r="AJ77" s="336">
        <f t="shared" si="116"/>
        <v>1.5781692046661702E-2</v>
      </c>
      <c r="AK77" s="336">
        <f t="shared" si="116"/>
        <v>1.5763084220341662E-2</v>
      </c>
      <c r="AL77" s="336">
        <f t="shared" si="116"/>
        <v>1.5738195853185748E-2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9.7703869745506669E-2</v>
      </c>
      <c r="N79" s="337">
        <f t="shared" si="117"/>
        <v>8.9521617049293081E-2</v>
      </c>
      <c r="O79" s="337">
        <f t="shared" si="117"/>
        <v>8.8457912054915488E-2</v>
      </c>
      <c r="P79" s="337">
        <f t="shared" si="117"/>
        <v>9.0906347747579344E-2</v>
      </c>
      <c r="Q79" s="337">
        <f t="shared" si="117"/>
        <v>9.4305196039902922E-2</v>
      </c>
      <c r="R79" s="337">
        <f t="shared" si="117"/>
        <v>9.5220399434306394E-2</v>
      </c>
      <c r="S79" s="337">
        <f t="shared" si="117"/>
        <v>9.1632660311837491E-2</v>
      </c>
      <c r="T79" s="337">
        <f t="shared" si="117"/>
        <v>9.0086559565031588E-2</v>
      </c>
      <c r="U79" s="337">
        <f t="shared" si="117"/>
        <v>8.9938873145890566E-2</v>
      </c>
      <c r="V79" s="337">
        <f t="shared" si="117"/>
        <v>8.7755195895055621E-2</v>
      </c>
      <c r="W79" s="337">
        <f t="shared" si="117"/>
        <v>8.6779117283712959E-2</v>
      </c>
      <c r="X79" s="337">
        <f t="shared" si="117"/>
        <v>8.9269637228120882E-2</v>
      </c>
      <c r="Y79" s="337">
        <f t="shared" si="117"/>
        <v>9.0147458789601079E-2</v>
      </c>
      <c r="Z79" s="337">
        <f t="shared" si="117"/>
        <v>9.0897942491702952E-2</v>
      </c>
      <c r="AA79" s="337">
        <f t="shared" si="117"/>
        <v>9.1646136679594467E-2</v>
      </c>
      <c r="AB79" s="337">
        <f t="shared" si="117"/>
        <v>9.2304532060279942E-2</v>
      </c>
      <c r="AC79" s="337">
        <f t="shared" si="117"/>
        <v>9.2934669715316914E-2</v>
      </c>
      <c r="AD79" s="337">
        <f t="shared" si="117"/>
        <v>9.3565240188532378E-2</v>
      </c>
      <c r="AE79" s="337">
        <f t="shared" ref="AE79:AL79" si="118">AE32/AE$49</f>
        <v>9.4107891460822116E-2</v>
      </c>
      <c r="AF79" s="337">
        <f t="shared" si="118"/>
        <v>9.4716801143175086E-2</v>
      </c>
      <c r="AG79" s="337">
        <f t="shared" si="118"/>
        <v>9.5343206879869441E-2</v>
      </c>
      <c r="AH79" s="337">
        <f t="shared" si="118"/>
        <v>9.6004239984588971E-2</v>
      </c>
      <c r="AI79" s="337">
        <f t="shared" si="118"/>
        <v>9.6655967331692544E-2</v>
      </c>
      <c r="AJ79" s="337">
        <f t="shared" si="118"/>
        <v>9.7273700336048513E-2</v>
      </c>
      <c r="AK79" s="337">
        <f t="shared" si="118"/>
        <v>9.7856704657598478E-2</v>
      </c>
      <c r="AL79" s="337">
        <f t="shared" si="118"/>
        <v>9.8415085018940071E-2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7.4360775369908969E-2</v>
      </c>
      <c r="N80" s="336">
        <f t="shared" si="119"/>
        <v>6.6272648544033974E-2</v>
      </c>
      <c r="O80" s="336">
        <f t="shared" si="119"/>
        <v>6.5144951856351982E-2</v>
      </c>
      <c r="P80" s="336">
        <f t="shared" si="119"/>
        <v>6.8197404567918327E-2</v>
      </c>
      <c r="Q80" s="336">
        <f t="shared" si="119"/>
        <v>6.9731429567200631E-2</v>
      </c>
      <c r="R80" s="336">
        <f t="shared" si="119"/>
        <v>7.0706867760227249E-2</v>
      </c>
      <c r="S80" s="336">
        <f t="shared" si="119"/>
        <v>7.0014363847032524E-2</v>
      </c>
      <c r="T80" s="336">
        <f t="shared" si="119"/>
        <v>6.8136402948159647E-2</v>
      </c>
      <c r="U80" s="336">
        <f t="shared" si="119"/>
        <v>6.6711845702493847E-2</v>
      </c>
      <c r="V80" s="336">
        <f t="shared" si="119"/>
        <v>6.5237831682498693E-2</v>
      </c>
      <c r="W80" s="336">
        <f t="shared" si="119"/>
        <v>6.642447252025592E-2</v>
      </c>
      <c r="X80" s="336">
        <f t="shared" si="119"/>
        <v>6.9459780582475414E-2</v>
      </c>
      <c r="Y80" s="336">
        <f t="shared" si="119"/>
        <v>7.0389116554787273E-2</v>
      </c>
      <c r="Z80" s="336">
        <f t="shared" si="119"/>
        <v>7.117545064064533E-2</v>
      </c>
      <c r="AA80" s="336">
        <f t="shared" si="119"/>
        <v>7.1951960440809593E-2</v>
      </c>
      <c r="AB80" s="336">
        <f t="shared" si="119"/>
        <v>7.2662581386585157E-2</v>
      </c>
      <c r="AC80" s="336">
        <f t="shared" si="119"/>
        <v>7.3359947053862215E-2</v>
      </c>
      <c r="AD80" s="336">
        <f t="shared" si="119"/>
        <v>7.4061965026426355E-2</v>
      </c>
      <c r="AE80" s="336">
        <f t="shared" ref="AE80:AL80" si="120">AE33/AE$49</f>
        <v>7.4680421507553996E-2</v>
      </c>
      <c r="AF80" s="336">
        <f t="shared" si="120"/>
        <v>7.5348024608092951E-2</v>
      </c>
      <c r="AG80" s="336">
        <f t="shared" si="120"/>
        <v>7.6027420360799403E-2</v>
      </c>
      <c r="AH80" s="336">
        <f t="shared" si="120"/>
        <v>7.674772442158663E-2</v>
      </c>
      <c r="AI80" s="336">
        <f t="shared" si="120"/>
        <v>7.7469539173824958E-2</v>
      </c>
      <c r="AJ80" s="336">
        <f t="shared" si="120"/>
        <v>7.8136269605431158E-2</v>
      </c>
      <c r="AK80" s="336">
        <f t="shared" si="120"/>
        <v>7.8765623390803355E-2</v>
      </c>
      <c r="AL80" s="336">
        <f t="shared" si="120"/>
        <v>7.9369005780031213E-2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2.1872934901353308E-2</v>
      </c>
      <c r="N81" s="336">
        <f t="shared" si="121"/>
        <v>2.2215608423477674E-2</v>
      </c>
      <c r="O81" s="336">
        <f t="shared" si="121"/>
        <v>2.2329010956338644E-2</v>
      </c>
      <c r="P81" s="336">
        <f t="shared" si="121"/>
        <v>2.1823856167647968E-2</v>
      </c>
      <c r="Q81" s="336">
        <f t="shared" si="121"/>
        <v>2.3613816669927064E-2</v>
      </c>
      <c r="R81" s="336">
        <f t="shared" si="121"/>
        <v>2.3570230892043593E-2</v>
      </c>
      <c r="S81" s="336">
        <f t="shared" si="121"/>
        <v>2.0841676883922824E-2</v>
      </c>
      <c r="T81" s="336">
        <f t="shared" si="121"/>
        <v>2.1164618861381622E-2</v>
      </c>
      <c r="U81" s="336">
        <f t="shared" si="121"/>
        <v>2.2415878860358649E-2</v>
      </c>
      <c r="V81" s="336">
        <f t="shared" si="121"/>
        <v>2.1774517384264881E-2</v>
      </c>
      <c r="W81" s="336">
        <f t="shared" si="121"/>
        <v>1.9387992857043426E-2</v>
      </c>
      <c r="X81" s="336">
        <f t="shared" si="121"/>
        <v>1.9107295069256527E-2</v>
      </c>
      <c r="Y81" s="336">
        <f t="shared" si="121"/>
        <v>1.9055461408481453E-2</v>
      </c>
      <c r="Z81" s="336">
        <f t="shared" si="121"/>
        <v>1.9015803972390392E-2</v>
      </c>
      <c r="AA81" s="336">
        <f t="shared" si="121"/>
        <v>1.8983446391606987E-2</v>
      </c>
      <c r="AB81" s="336">
        <f t="shared" si="121"/>
        <v>1.8923501278434424E-2</v>
      </c>
      <c r="AC81" s="336">
        <f t="shared" si="121"/>
        <v>1.8851119037545015E-2</v>
      </c>
      <c r="AD81" s="336">
        <f t="shared" si="121"/>
        <v>1.8774433162327742E-2</v>
      </c>
      <c r="AE81" s="336">
        <f t="shared" ref="AE81:AL81" si="122">AE34/AE$49</f>
        <v>1.8695838341391408E-2</v>
      </c>
      <c r="AF81" s="336">
        <f t="shared" si="122"/>
        <v>1.8629419431246592E-2</v>
      </c>
      <c r="AG81" s="336">
        <f t="shared" si="122"/>
        <v>1.8571612534545076E-2</v>
      </c>
      <c r="AH81" s="336">
        <f t="shared" si="122"/>
        <v>1.8507501650642407E-2</v>
      </c>
      <c r="AI81" s="336">
        <f t="shared" si="122"/>
        <v>1.8434889377633174E-2</v>
      </c>
      <c r="AJ81" s="336">
        <f t="shared" si="122"/>
        <v>1.8378723598757741E-2</v>
      </c>
      <c r="AK81" s="336">
        <f t="shared" si="122"/>
        <v>1.8330175298374322E-2</v>
      </c>
      <c r="AL81" s="336">
        <f t="shared" si="122"/>
        <v>1.8278173990667158E-2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1.4701594742444004E-3</v>
      </c>
      <c r="N82" s="336">
        <f t="shared" si="123"/>
        <v>1.0333600817814088E-3</v>
      </c>
      <c r="O82" s="336">
        <f t="shared" si="123"/>
        <v>9.8394924222486779E-4</v>
      </c>
      <c r="P82" s="336">
        <f t="shared" si="123"/>
        <v>8.8508701201306969E-4</v>
      </c>
      <c r="Q82" s="336">
        <f t="shared" si="123"/>
        <v>9.599498027752254E-4</v>
      </c>
      <c r="R82" s="336">
        <f t="shared" si="123"/>
        <v>9.433007820355587E-4</v>
      </c>
      <c r="S82" s="336">
        <f t="shared" si="123"/>
        <v>7.7661958088214966E-4</v>
      </c>
      <c r="T82" s="336">
        <f t="shared" si="123"/>
        <v>7.8553775549032394E-4</v>
      </c>
      <c r="U82" s="336">
        <f t="shared" si="123"/>
        <v>8.1114858303806198E-4</v>
      </c>
      <c r="V82" s="336">
        <f t="shared" si="123"/>
        <v>7.4284682829204457E-4</v>
      </c>
      <c r="W82" s="336">
        <f t="shared" si="123"/>
        <v>9.6665190641361529E-4</v>
      </c>
      <c r="X82" s="336">
        <f t="shared" si="123"/>
        <v>7.0256157638892854E-4</v>
      </c>
      <c r="Y82" s="336">
        <f t="shared" si="123"/>
        <v>7.0288082633235879E-4</v>
      </c>
      <c r="Z82" s="336">
        <f t="shared" si="123"/>
        <v>7.066878786672259E-4</v>
      </c>
      <c r="AA82" s="336">
        <f t="shared" si="123"/>
        <v>7.107298471778808E-4</v>
      </c>
      <c r="AB82" s="336">
        <f t="shared" si="123"/>
        <v>7.1844939526036233E-4</v>
      </c>
      <c r="AC82" s="336">
        <f t="shared" si="123"/>
        <v>7.2360362390967649E-4</v>
      </c>
      <c r="AD82" s="336">
        <f t="shared" si="123"/>
        <v>7.2884199977828093E-4</v>
      </c>
      <c r="AE82" s="336">
        <f t="shared" ref="AE82:AL82" si="124">AE35/AE$49</f>
        <v>7.3163161187672003E-4</v>
      </c>
      <c r="AF82" s="336">
        <f t="shared" si="124"/>
        <v>7.3935710383555317E-4</v>
      </c>
      <c r="AG82" s="336">
        <f t="shared" si="124"/>
        <v>7.4417398452495678E-4</v>
      </c>
      <c r="AH82" s="336">
        <f t="shared" si="124"/>
        <v>7.490139123599211E-4</v>
      </c>
      <c r="AI82" s="336">
        <f t="shared" si="124"/>
        <v>7.5153878023441587E-4</v>
      </c>
      <c r="AJ82" s="336">
        <f t="shared" si="124"/>
        <v>7.5870713185960587E-4</v>
      </c>
      <c r="AK82" s="336">
        <f t="shared" si="124"/>
        <v>7.6090596842080349E-4</v>
      </c>
      <c r="AL82" s="336">
        <f t="shared" si="124"/>
        <v>7.6790524824171217E-4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9.4297846379035696E-2</v>
      </c>
      <c r="N84" s="337">
        <f t="shared" si="125"/>
        <v>0.1036414464266633</v>
      </c>
      <c r="O84" s="337">
        <f t="shared" si="125"/>
        <v>0.10895346818072064</v>
      </c>
      <c r="P84" s="337">
        <f t="shared" si="125"/>
        <v>0.10415475198257489</v>
      </c>
      <c r="Q84" s="337">
        <f t="shared" si="125"/>
        <v>0.10348795655425153</v>
      </c>
      <c r="R84" s="337">
        <f t="shared" si="125"/>
        <v>0.10377010772186793</v>
      </c>
      <c r="S84" s="337">
        <f t="shared" si="125"/>
        <v>0.10162430994165425</v>
      </c>
      <c r="T84" s="337">
        <f t="shared" si="125"/>
        <v>0.10334891734220021</v>
      </c>
      <c r="U84" s="337">
        <f t="shared" si="125"/>
        <v>0.10139950649434637</v>
      </c>
      <c r="V84" s="337">
        <f t="shared" si="125"/>
        <v>0.10285502535338514</v>
      </c>
      <c r="W84" s="337">
        <f t="shared" si="125"/>
        <v>0.10087934673086398</v>
      </c>
      <c r="X84" s="337">
        <f t="shared" si="125"/>
        <v>0.10069870848484341</v>
      </c>
      <c r="Y84" s="337">
        <f t="shared" si="125"/>
        <v>0.1006144435336135</v>
      </c>
      <c r="Z84" s="337">
        <f t="shared" si="125"/>
        <v>0.10030666889970744</v>
      </c>
      <c r="AA84" s="337">
        <f t="shared" si="125"/>
        <v>0.10000832970887674</v>
      </c>
      <c r="AB84" s="337">
        <f t="shared" si="125"/>
        <v>9.9699970790543227E-2</v>
      </c>
      <c r="AC84" s="337">
        <f t="shared" si="125"/>
        <v>9.9422699368668974E-2</v>
      </c>
      <c r="AD84" s="337">
        <f t="shared" si="125"/>
        <v>9.9164304670539508E-2</v>
      </c>
      <c r="AE84" s="337">
        <f t="shared" ref="AE84:AL84" si="126">AE37/AE$49</f>
        <v>9.8895060165818366E-2</v>
      </c>
      <c r="AF84" s="337">
        <f t="shared" si="126"/>
        <v>9.8569563470436702E-2</v>
      </c>
      <c r="AG84" s="337">
        <f t="shared" si="126"/>
        <v>9.8235280758229224E-2</v>
      </c>
      <c r="AH84" s="337">
        <f t="shared" si="126"/>
        <v>9.7842306814066887E-2</v>
      </c>
      <c r="AI84" s="337">
        <f t="shared" si="126"/>
        <v>9.7490422696522902E-2</v>
      </c>
      <c r="AJ84" s="337">
        <f t="shared" si="126"/>
        <v>9.7107528024169734E-2</v>
      </c>
      <c r="AK84" s="337">
        <f t="shared" si="126"/>
        <v>9.6756325612393945E-2</v>
      </c>
      <c r="AL84" s="337">
        <f t="shared" si="126"/>
        <v>9.6378283641992413E-2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7.4989585165866485E-2</v>
      </c>
      <c r="N85" s="336">
        <f t="shared" si="127"/>
        <v>8.3155579214274661E-2</v>
      </c>
      <c r="O85" s="336">
        <f t="shared" si="127"/>
        <v>8.8420709919981383E-2</v>
      </c>
      <c r="P85" s="336">
        <f t="shared" si="127"/>
        <v>8.366905034384034E-2</v>
      </c>
      <c r="Q85" s="336">
        <f t="shared" si="127"/>
        <v>8.4145598215261838E-2</v>
      </c>
      <c r="R85" s="336">
        <f t="shared" si="127"/>
        <v>8.2142186509068627E-2</v>
      </c>
      <c r="S85" s="336">
        <f t="shared" si="127"/>
        <v>8.120278481308639E-2</v>
      </c>
      <c r="T85" s="336">
        <f t="shared" si="127"/>
        <v>8.1316521739989309E-2</v>
      </c>
      <c r="U85" s="336">
        <f t="shared" si="127"/>
        <v>7.9152052211873825E-2</v>
      </c>
      <c r="V85" s="336">
        <f t="shared" si="127"/>
        <v>8.0623430088915288E-2</v>
      </c>
      <c r="W85" s="336">
        <f t="shared" si="127"/>
        <v>7.8248069231618214E-2</v>
      </c>
      <c r="X85" s="336">
        <f t="shared" si="127"/>
        <v>7.3266471392074317E-2</v>
      </c>
      <c r="Y85" s="336">
        <f t="shared" si="127"/>
        <v>7.285750689539526E-2</v>
      </c>
      <c r="Z85" s="336">
        <f t="shared" si="127"/>
        <v>7.2281536573370164E-2</v>
      </c>
      <c r="AA85" s="336">
        <f t="shared" si="127"/>
        <v>7.1703323699171886E-2</v>
      </c>
      <c r="AB85" s="336">
        <f t="shared" si="127"/>
        <v>7.1127784366023114E-2</v>
      </c>
      <c r="AC85" s="336">
        <f t="shared" si="127"/>
        <v>7.0546014478264946E-2</v>
      </c>
      <c r="AD85" s="336">
        <f t="shared" si="127"/>
        <v>6.9973455179868957E-2</v>
      </c>
      <c r="AE85" s="336">
        <f t="shared" ref="AE85:AL85" si="128">AE38/AE$49</f>
        <v>6.9360066811297527E-2</v>
      </c>
      <c r="AF85" s="336">
        <f t="shared" si="128"/>
        <v>6.8746732748656655E-2</v>
      </c>
      <c r="AG85" s="336">
        <f t="shared" si="128"/>
        <v>6.8103806403757794E-2</v>
      </c>
      <c r="AH85" s="336">
        <f t="shared" si="128"/>
        <v>6.7397660930898162E-2</v>
      </c>
      <c r="AI85" s="336">
        <f t="shared" si="128"/>
        <v>6.6697472961110379E-2</v>
      </c>
      <c r="AJ85" s="336">
        <f t="shared" si="128"/>
        <v>6.6021176665105458E-2</v>
      </c>
      <c r="AK85" s="336">
        <f t="shared" si="128"/>
        <v>6.5324931866255875E-2</v>
      </c>
      <c r="AL85" s="336">
        <f t="shared" si="128"/>
        <v>6.4652463549652581E-2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1.9308261213169219E-2</v>
      </c>
      <c r="N86" s="336">
        <f t="shared" si="129"/>
        <v>2.0485867212388653E-2</v>
      </c>
      <c r="O86" s="336">
        <f t="shared" si="129"/>
        <v>2.0532758260739255E-2</v>
      </c>
      <c r="P86" s="336">
        <f t="shared" si="129"/>
        <v>2.0485701638734546E-2</v>
      </c>
      <c r="Q86" s="336">
        <f t="shared" si="129"/>
        <v>1.9342358338989677E-2</v>
      </c>
      <c r="R86" s="336">
        <f t="shared" si="129"/>
        <v>2.1627921212799304E-2</v>
      </c>
      <c r="S86" s="336">
        <f t="shared" si="129"/>
        <v>2.0421525128567864E-2</v>
      </c>
      <c r="T86" s="336">
        <f t="shared" si="129"/>
        <v>2.2032395602210902E-2</v>
      </c>
      <c r="U86" s="336">
        <f t="shared" si="129"/>
        <v>2.2247454282472538E-2</v>
      </c>
      <c r="V86" s="336">
        <f t="shared" si="129"/>
        <v>2.2231595264469852E-2</v>
      </c>
      <c r="W86" s="336">
        <f t="shared" si="129"/>
        <v>2.2631277499245754E-2</v>
      </c>
      <c r="X86" s="336">
        <f t="shared" si="129"/>
        <v>2.7432237092769107E-2</v>
      </c>
      <c r="Y86" s="336">
        <f t="shared" si="129"/>
        <v>2.7756936638218235E-2</v>
      </c>
      <c r="Z86" s="336">
        <f t="shared" si="129"/>
        <v>2.8025132326337261E-2</v>
      </c>
      <c r="AA86" s="336">
        <f t="shared" si="129"/>
        <v>2.8305006009704838E-2</v>
      </c>
      <c r="AB86" s="336">
        <f t="shared" si="129"/>
        <v>2.8572186424520113E-2</v>
      </c>
      <c r="AC86" s="336">
        <f t="shared" si="129"/>
        <v>2.8876684890404031E-2</v>
      </c>
      <c r="AD86" s="336">
        <f t="shared" si="129"/>
        <v>2.9190849490670547E-2</v>
      </c>
      <c r="AE86" s="336">
        <f t="shared" ref="AE86:AL86" si="130">AE39/AE$49</f>
        <v>2.9534993354520835E-2</v>
      </c>
      <c r="AF86" s="336">
        <f t="shared" si="130"/>
        <v>2.982283072178004E-2</v>
      </c>
      <c r="AG86" s="336">
        <f t="shared" si="130"/>
        <v>3.013147435447144E-2</v>
      </c>
      <c r="AH86" s="336">
        <f t="shared" si="130"/>
        <v>3.0444645883168725E-2</v>
      </c>
      <c r="AI86" s="336">
        <f t="shared" si="130"/>
        <v>3.0792949735412523E-2</v>
      </c>
      <c r="AJ86" s="336">
        <f t="shared" si="130"/>
        <v>3.1086351359064276E-2</v>
      </c>
      <c r="AK86" s="336">
        <f t="shared" si="130"/>
        <v>3.143139374613807E-2</v>
      </c>
      <c r="AL86" s="336">
        <f t="shared" si="130"/>
        <v>3.1725820092339832E-2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7.4342893336698801E-2</v>
      </c>
      <c r="N88" s="337">
        <f t="shared" si="131"/>
        <v>7.3514346807583661E-2</v>
      </c>
      <c r="O88" s="337">
        <f t="shared" si="131"/>
        <v>7.2168398094226899E-2</v>
      </c>
      <c r="P88" s="337">
        <f t="shared" si="131"/>
        <v>7.0452363029395546E-2</v>
      </c>
      <c r="Q88" s="337">
        <f t="shared" si="131"/>
        <v>7.0812994075387506E-2</v>
      </c>
      <c r="R88" s="337">
        <f t="shared" si="131"/>
        <v>6.9002482296820031E-2</v>
      </c>
      <c r="S88" s="337">
        <f t="shared" si="131"/>
        <v>7.3307072430186443E-2</v>
      </c>
      <c r="T88" s="337">
        <f t="shared" si="131"/>
        <v>7.1132377824250304E-2</v>
      </c>
      <c r="U88" s="337">
        <f t="shared" si="131"/>
        <v>7.2800759451090935E-2</v>
      </c>
      <c r="V88" s="337">
        <f t="shared" si="131"/>
        <v>7.0826059349496831E-2</v>
      </c>
      <c r="W88" s="337">
        <f t="shared" si="131"/>
        <v>6.3980253987357766E-2</v>
      </c>
      <c r="X88" s="337">
        <f t="shared" si="131"/>
        <v>7.017308659309919E-2</v>
      </c>
      <c r="Y88" s="337">
        <f t="shared" si="131"/>
        <v>6.9521977485110908E-2</v>
      </c>
      <c r="Z88" s="337">
        <f t="shared" si="131"/>
        <v>6.8996120843156525E-2</v>
      </c>
      <c r="AA88" s="337">
        <f t="shared" si="131"/>
        <v>6.8495783121833326E-2</v>
      </c>
      <c r="AB88" s="337">
        <f t="shared" si="131"/>
        <v>6.8082731169631663E-2</v>
      </c>
      <c r="AC88" s="337">
        <f t="shared" si="131"/>
        <v>6.7640782156694321E-2</v>
      </c>
      <c r="AD88" s="337">
        <f t="shared" si="131"/>
        <v>6.7175525848386722E-2</v>
      </c>
      <c r="AE88" s="337">
        <f t="shared" ref="AE88:AL88" si="132">AE41/AE$49</f>
        <v>6.6740847729020988E-2</v>
      </c>
      <c r="AF88" s="337">
        <f t="shared" si="132"/>
        <v>6.63140594335032E-2</v>
      </c>
      <c r="AG88" s="337">
        <f t="shared" si="132"/>
        <v>6.5930643178284551E-2</v>
      </c>
      <c r="AH88" s="337">
        <f t="shared" si="132"/>
        <v>6.555216784685837E-2</v>
      </c>
      <c r="AI88" s="337">
        <f t="shared" si="132"/>
        <v>6.5140580010033311E-2</v>
      </c>
      <c r="AJ88" s="337">
        <f t="shared" si="132"/>
        <v>6.4701699108567295E-2</v>
      </c>
      <c r="AK88" s="337">
        <f t="shared" si="132"/>
        <v>6.4322625723059565E-2</v>
      </c>
      <c r="AL88" s="337">
        <f t="shared" si="132"/>
        <v>6.3963966293737198E-2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2.7730609430935933E-2</v>
      </c>
      <c r="N89" s="336">
        <f t="shared" si="133"/>
        <v>2.6687613083809739E-2</v>
      </c>
      <c r="O89" s="336">
        <f t="shared" si="133"/>
        <v>2.5668248252826376E-2</v>
      </c>
      <c r="P89" s="336">
        <f t="shared" si="133"/>
        <v>2.7055830941653106E-2</v>
      </c>
      <c r="Q89" s="336">
        <f t="shared" si="133"/>
        <v>2.5180982397859052E-2</v>
      </c>
      <c r="R89" s="336">
        <f t="shared" si="133"/>
        <v>2.5285395500159555E-2</v>
      </c>
      <c r="S89" s="336">
        <f t="shared" si="133"/>
        <v>2.5011579110039366E-2</v>
      </c>
      <c r="T89" s="336">
        <f t="shared" si="133"/>
        <v>2.5394753092022864E-2</v>
      </c>
      <c r="U89" s="336">
        <f t="shared" si="133"/>
        <v>2.5899844887258383E-2</v>
      </c>
      <c r="V89" s="336">
        <f t="shared" si="133"/>
        <v>2.3996038498523071E-2</v>
      </c>
      <c r="W89" s="336">
        <f t="shared" si="133"/>
        <v>2.0883500046548494E-2</v>
      </c>
      <c r="X89" s="336">
        <f t="shared" si="133"/>
        <v>2.4947232491815841E-2</v>
      </c>
      <c r="Y89" s="336">
        <f t="shared" si="133"/>
        <v>2.466757834168179E-2</v>
      </c>
      <c r="Z89" s="336">
        <f t="shared" si="133"/>
        <v>2.4407853849233569E-2</v>
      </c>
      <c r="AA89" s="336">
        <f t="shared" si="133"/>
        <v>2.4131919537751807E-2</v>
      </c>
      <c r="AB89" s="336">
        <f t="shared" si="133"/>
        <v>2.3900874172008476E-2</v>
      </c>
      <c r="AC89" s="336">
        <f t="shared" si="133"/>
        <v>2.3647909748689664E-2</v>
      </c>
      <c r="AD89" s="336">
        <f t="shared" si="133"/>
        <v>2.3373429594542871E-2</v>
      </c>
      <c r="AE89" s="336">
        <f t="shared" ref="AE89:AL89" si="134">AE42/AE$49</f>
        <v>2.3115715915360963E-2</v>
      </c>
      <c r="AF89" s="336">
        <f t="shared" si="134"/>
        <v>2.2859577280856629E-2</v>
      </c>
      <c r="AG89" s="336">
        <f t="shared" si="134"/>
        <v>2.2615801996655843E-2</v>
      </c>
      <c r="AH89" s="336">
        <f t="shared" si="134"/>
        <v>2.2369568709018038E-2</v>
      </c>
      <c r="AI89" s="336">
        <f t="shared" si="134"/>
        <v>2.2099346264321234E-2</v>
      </c>
      <c r="AJ89" s="336">
        <f t="shared" si="134"/>
        <v>2.1812742138552076E-2</v>
      </c>
      <c r="AK89" s="336">
        <f t="shared" si="134"/>
        <v>2.1599634416669716E-2</v>
      </c>
      <c r="AL89" s="336">
        <f t="shared" si="134"/>
        <v>2.1396598599090315E-2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4.6612283905762865E-2</v>
      </c>
      <c r="N90" s="336">
        <f t="shared" si="135"/>
        <v>4.6826733723773918E-2</v>
      </c>
      <c r="O90" s="336">
        <f t="shared" si="135"/>
        <v>4.6500149841400516E-2</v>
      </c>
      <c r="P90" s="336">
        <f t="shared" si="135"/>
        <v>4.339653208774244E-2</v>
      </c>
      <c r="Q90" s="336">
        <f t="shared" si="135"/>
        <v>4.5632011677528457E-2</v>
      </c>
      <c r="R90" s="336">
        <f t="shared" si="135"/>
        <v>4.3717086796660483E-2</v>
      </c>
      <c r="S90" s="336">
        <f t="shared" si="135"/>
        <v>4.829549332014707E-2</v>
      </c>
      <c r="T90" s="336">
        <f t="shared" si="135"/>
        <v>4.5737624732227436E-2</v>
      </c>
      <c r="U90" s="336">
        <f t="shared" si="135"/>
        <v>4.6900914563832545E-2</v>
      </c>
      <c r="V90" s="336">
        <f t="shared" si="135"/>
        <v>4.6830020850973764E-2</v>
      </c>
      <c r="W90" s="336">
        <f t="shared" si="135"/>
        <v>4.3096753940809272E-2</v>
      </c>
      <c r="X90" s="336">
        <f t="shared" si="135"/>
        <v>4.5225854101283353E-2</v>
      </c>
      <c r="Y90" s="336">
        <f t="shared" si="135"/>
        <v>4.4854399143429119E-2</v>
      </c>
      <c r="Z90" s="336">
        <f t="shared" si="135"/>
        <v>4.4588266993922952E-2</v>
      </c>
      <c r="AA90" s="336">
        <f t="shared" si="135"/>
        <v>4.4363863584081516E-2</v>
      </c>
      <c r="AB90" s="336">
        <f t="shared" si="135"/>
        <v>4.4181856997623177E-2</v>
      </c>
      <c r="AC90" s="336">
        <f t="shared" si="135"/>
        <v>4.3992872408004653E-2</v>
      </c>
      <c r="AD90" s="336">
        <f t="shared" si="135"/>
        <v>4.3802096253843847E-2</v>
      </c>
      <c r="AE90" s="336">
        <f t="shared" ref="AE90:AL90" si="136">AE43/AE$49</f>
        <v>4.3625131813660019E-2</v>
      </c>
      <c r="AF90" s="336">
        <f t="shared" si="136"/>
        <v>4.3454482152646565E-2</v>
      </c>
      <c r="AG90" s="336">
        <f t="shared" si="136"/>
        <v>4.3314841181628705E-2</v>
      </c>
      <c r="AH90" s="336">
        <f t="shared" si="136"/>
        <v>4.3182599137840325E-2</v>
      </c>
      <c r="AI90" s="336">
        <f t="shared" si="136"/>
        <v>4.3041233745712081E-2</v>
      </c>
      <c r="AJ90" s="336">
        <f t="shared" si="136"/>
        <v>4.2888956970015213E-2</v>
      </c>
      <c r="AK90" s="336">
        <f t="shared" si="136"/>
        <v>4.2722991306389853E-2</v>
      </c>
      <c r="AL90" s="336">
        <f t="shared" si="136"/>
        <v>4.2567367694646877E-2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0.11953551362523238</v>
      </c>
      <c r="N92" s="337">
        <f t="shared" si="137"/>
        <v>0.11813144651216032</v>
      </c>
      <c r="O92" s="337">
        <f t="shared" si="137"/>
        <v>0.1165351204796867</v>
      </c>
      <c r="P92" s="337">
        <f t="shared" si="137"/>
        <v>0.11953673761316859</v>
      </c>
      <c r="Q92" s="337">
        <f t="shared" si="137"/>
        <v>0.1216337756609993</v>
      </c>
      <c r="R92" s="337">
        <f t="shared" si="137"/>
        <v>0.12502545189701209</v>
      </c>
      <c r="S92" s="337">
        <f t="shared" si="137"/>
        <v>0.1220982103891094</v>
      </c>
      <c r="T92" s="337">
        <f t="shared" si="137"/>
        <v>0.11219878630170406</v>
      </c>
      <c r="U92" s="337">
        <f t="shared" si="137"/>
        <v>0.11176027615418263</v>
      </c>
      <c r="V92" s="337">
        <f t="shared" si="137"/>
        <v>0.11461465730530658</v>
      </c>
      <c r="W92" s="337">
        <f t="shared" si="137"/>
        <v>0.10291992461407784</v>
      </c>
      <c r="X92" s="337">
        <f t="shared" si="137"/>
        <v>0.10332852507813459</v>
      </c>
      <c r="Y92" s="337">
        <f t="shared" si="137"/>
        <v>0.10272149055679264</v>
      </c>
      <c r="Z92" s="337">
        <f t="shared" si="137"/>
        <v>0.10239587719796098</v>
      </c>
      <c r="AA92" s="337">
        <f t="shared" si="137"/>
        <v>0.10202858046079352</v>
      </c>
      <c r="AB92" s="337">
        <f t="shared" si="137"/>
        <v>0.1015472958702954</v>
      </c>
      <c r="AC92" s="337">
        <f t="shared" si="137"/>
        <v>0.10103088816689156</v>
      </c>
      <c r="AD92" s="337">
        <f t="shared" si="137"/>
        <v>0.10052634501516933</v>
      </c>
      <c r="AE92" s="337">
        <f t="shared" ref="AE92:AL92" si="138">AE45/AE$49</f>
        <v>9.9964506171645276E-2</v>
      </c>
      <c r="AF92" s="337">
        <f t="shared" si="138"/>
        <v>9.9393067373448191E-2</v>
      </c>
      <c r="AG92" s="337">
        <f t="shared" si="138"/>
        <v>9.8801453791134822E-2</v>
      </c>
      <c r="AH92" s="337">
        <f t="shared" si="138"/>
        <v>9.8203134465630199E-2</v>
      </c>
      <c r="AI92" s="337">
        <f t="shared" si="138"/>
        <v>9.7575491138556444E-2</v>
      </c>
      <c r="AJ92" s="337">
        <f t="shared" si="138"/>
        <v>9.6964596915945431E-2</v>
      </c>
      <c r="AK92" s="337">
        <f t="shared" si="138"/>
        <v>9.6389046548843865E-2</v>
      </c>
      <c r="AL92" s="337">
        <f t="shared" si="138"/>
        <v>9.5792510187723098E-2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1.7206463362106343E-2</v>
      </c>
      <c r="N93" s="336">
        <f t="shared" si="139"/>
        <v>1.7173948398435404E-2</v>
      </c>
      <c r="O93" s="336">
        <f t="shared" si="139"/>
        <v>1.7279611964508019E-2</v>
      </c>
      <c r="P93" s="336">
        <f t="shared" si="139"/>
        <v>1.772435644963433E-2</v>
      </c>
      <c r="Q93" s="336">
        <f t="shared" si="139"/>
        <v>1.7569830245872151E-2</v>
      </c>
      <c r="R93" s="336">
        <f t="shared" si="139"/>
        <v>1.8388946900612317E-2</v>
      </c>
      <c r="S93" s="336">
        <f t="shared" si="139"/>
        <v>1.8676225610237258E-2</v>
      </c>
      <c r="T93" s="336">
        <f t="shared" si="139"/>
        <v>1.6065487933131638E-2</v>
      </c>
      <c r="U93" s="336">
        <f t="shared" si="139"/>
        <v>1.6568206114492483E-2</v>
      </c>
      <c r="V93" s="336">
        <f t="shared" si="139"/>
        <v>1.6243799336635584E-2</v>
      </c>
      <c r="W93" s="336">
        <f t="shared" si="139"/>
        <v>1.3913453988653013E-2</v>
      </c>
      <c r="X93" s="336">
        <f t="shared" si="139"/>
        <v>1.1816392396086442E-2</v>
      </c>
      <c r="Y93" s="336">
        <f t="shared" si="139"/>
        <v>1.1700273795908829E-2</v>
      </c>
      <c r="Z93" s="336">
        <f t="shared" si="139"/>
        <v>1.1555042917913982E-2</v>
      </c>
      <c r="AA93" s="336">
        <f t="shared" si="139"/>
        <v>1.1410325073003999E-2</v>
      </c>
      <c r="AB93" s="336">
        <f t="shared" si="139"/>
        <v>1.1278022505976823E-2</v>
      </c>
      <c r="AC93" s="336">
        <f t="shared" si="139"/>
        <v>1.115059529593484E-2</v>
      </c>
      <c r="AD93" s="336">
        <f t="shared" si="139"/>
        <v>1.1024370377025909E-2</v>
      </c>
      <c r="AE93" s="336">
        <f t="shared" ref="AE93:AL93" si="140">AE46/AE$49</f>
        <v>1.0901126102075481E-2</v>
      </c>
      <c r="AF93" s="336">
        <f t="shared" si="140"/>
        <v>1.0775296784879821E-2</v>
      </c>
      <c r="AG93" s="336">
        <f t="shared" si="140"/>
        <v>1.0651367169294476E-2</v>
      </c>
      <c r="AH93" s="336">
        <f t="shared" si="140"/>
        <v>1.0535096523217829E-2</v>
      </c>
      <c r="AI93" s="336">
        <f t="shared" si="140"/>
        <v>1.0424318881276399E-2</v>
      </c>
      <c r="AJ93" s="336">
        <f t="shared" si="140"/>
        <v>1.0313363982829017E-2</v>
      </c>
      <c r="AK93" s="336">
        <f t="shared" si="140"/>
        <v>1.0199430511434579E-2</v>
      </c>
      <c r="AL93" s="336">
        <f t="shared" si="140"/>
        <v>1.0085891917225805E-2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0.10232905026312604</v>
      </c>
      <c r="N94" s="336">
        <f t="shared" si="141"/>
        <v>0.10095749811372491</v>
      </c>
      <c r="O94" s="336">
        <f t="shared" si="141"/>
        <v>9.9255508515178684E-2</v>
      </c>
      <c r="P94" s="336">
        <f t="shared" si="141"/>
        <v>0.10181238116353426</v>
      </c>
      <c r="Q94" s="336">
        <f t="shared" si="141"/>
        <v>0.10406394541512716</v>
      </c>
      <c r="R94" s="336">
        <f t="shared" si="141"/>
        <v>0.10663650499639979</v>
      </c>
      <c r="S94" s="336">
        <f t="shared" si="141"/>
        <v>0.10342198477887213</v>
      </c>
      <c r="T94" s="336">
        <f t="shared" si="141"/>
        <v>9.6133298368572415E-2</v>
      </c>
      <c r="U94" s="336">
        <f t="shared" si="141"/>
        <v>9.5192070039690144E-2</v>
      </c>
      <c r="V94" s="336">
        <f t="shared" si="141"/>
        <v>9.8370857968671011E-2</v>
      </c>
      <c r="W94" s="336">
        <f t="shared" si="141"/>
        <v>8.9006470625424827E-2</v>
      </c>
      <c r="X94" s="336">
        <f t="shared" si="141"/>
        <v>9.151213268204815E-2</v>
      </c>
      <c r="Y94" s="336">
        <f t="shared" si="141"/>
        <v>9.1021216760883802E-2</v>
      </c>
      <c r="Z94" s="336">
        <f t="shared" si="141"/>
        <v>9.0840834280046995E-2</v>
      </c>
      <c r="AA94" s="336">
        <f t="shared" si="141"/>
        <v>9.0618255387789517E-2</v>
      </c>
      <c r="AB94" s="336">
        <f t="shared" si="141"/>
        <v>9.0269273364318586E-2</v>
      </c>
      <c r="AC94" s="336">
        <f t="shared" si="141"/>
        <v>8.988029287095671E-2</v>
      </c>
      <c r="AD94" s="336">
        <f t="shared" si="141"/>
        <v>8.9501974638143411E-2</v>
      </c>
      <c r="AE94" s="336">
        <f t="shared" ref="AE94:AL94" si="142">AE47/AE$49</f>
        <v>8.9063380069569792E-2</v>
      </c>
      <c r="AF94" s="336">
        <f t="shared" si="142"/>
        <v>8.8617770588568373E-2</v>
      </c>
      <c r="AG94" s="336">
        <f t="shared" si="142"/>
        <v>8.8150086621840346E-2</v>
      </c>
      <c r="AH94" s="336">
        <f t="shared" si="142"/>
        <v>8.7668037942412361E-2</v>
      </c>
      <c r="AI94" s="336">
        <f t="shared" si="142"/>
        <v>8.7151172257280043E-2</v>
      </c>
      <c r="AJ94" s="336">
        <f t="shared" si="142"/>
        <v>8.6651232933116412E-2</v>
      </c>
      <c r="AK94" s="336">
        <f t="shared" si="142"/>
        <v>8.6189616037409281E-2</v>
      </c>
      <c r="AL94" s="336">
        <f t="shared" si="142"/>
        <v>8.570661827049729E-2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Cheshire and Warrington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Cheshire and Warrington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Cheshire and Warrington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Cheshire and Warrington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Cheshire and Warrington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Cheshire and Warrington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Cheshire and Warrington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Cheshire and Warrington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Cheshire and Warrington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Cheshire and Warrington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Cheshire and Warrington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Cheshire and Warrington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Cheshire and Warrington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6.1148325682117246</v>
      </c>
      <c r="Y4" s="11">
        <f>'Occ T1'!D8-'Occ T1'!C8</f>
        <v>1.2706186902319843</v>
      </c>
      <c r="Z4" s="11">
        <f>'Occ T1'!E8-'Occ T1'!D8</f>
        <v>2.0224914915162628</v>
      </c>
      <c r="AA4" s="11">
        <f>'Occ T1'!F8-'Occ T1'!E8</f>
        <v>7.618299326401484</v>
      </c>
      <c r="AB4" s="11">
        <f>'Occ T1'!D8-'Occ T1'!B8</f>
        <v>7.3854512584437089</v>
      </c>
      <c r="AC4" s="11">
        <f>'Occ T1'!F8-'Occ T1'!D8</f>
        <v>9.6407908179177468</v>
      </c>
    </row>
    <row r="5" spans="1:29" x14ac:dyDescent="0.2">
      <c r="W5" s="10" t="str">
        <f>name!E5</f>
        <v>Professional occupations</v>
      </c>
      <c r="X5" s="11">
        <f>'Occ T1'!C9-'Occ T1'!B9</f>
        <v>11.218269892030747</v>
      </c>
      <c r="Y5" s="11">
        <f>'Occ T1'!D9-'Occ T1'!C9</f>
        <v>5.4321648163517295</v>
      </c>
      <c r="Z5" s="11">
        <f>'Occ T1'!E9-'Occ T1'!D9</f>
        <v>11.423459185209452</v>
      </c>
      <c r="AA5" s="11">
        <f>'Occ T1'!F9-'Occ T1'!E9</f>
        <v>16.47243113618967</v>
      </c>
      <c r="AB5" s="11">
        <f>'Occ T1'!D9-'Occ T1'!B9</f>
        <v>16.650434708382477</v>
      </c>
      <c r="AC5" s="11">
        <f>'Occ T1'!F9-'Occ T1'!D9</f>
        <v>27.895890321399122</v>
      </c>
    </row>
    <row r="6" spans="1:29" x14ac:dyDescent="0.2">
      <c r="W6" s="10" t="str">
        <f>name!E6</f>
        <v>Associate professional occupations</v>
      </c>
      <c r="X6" s="11">
        <f>'Occ T1'!C10-'Occ T1'!B10</f>
        <v>6.8241390372241284</v>
      </c>
      <c r="Y6" s="11">
        <f>'Occ T1'!D10-'Occ T1'!C10</f>
        <v>1.6455196788743791</v>
      </c>
      <c r="Z6" s="11">
        <f>'Occ T1'!E10-'Occ T1'!D10</f>
        <v>-1.5991696850539228</v>
      </c>
      <c r="AA6" s="11">
        <f>'Occ T1'!F10-'Occ T1'!E10</f>
        <v>5.719313943699575</v>
      </c>
      <c r="AB6" s="11">
        <f>'Occ T1'!D10-'Occ T1'!B10</f>
        <v>8.4696587160985075</v>
      </c>
      <c r="AC6" s="11">
        <f>'Occ T1'!F10-'Occ T1'!D10</f>
        <v>4.1201442586456523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0.54456006304442894</v>
      </c>
      <c r="Y7" s="11">
        <f>'Occ T1'!D11-'Occ T1'!C11</f>
        <v>2.1441243776770165</v>
      </c>
      <c r="Z7" s="11">
        <f>'Occ T1'!E11-'Occ T1'!D11</f>
        <v>-2.4433757415775545</v>
      </c>
      <c r="AA7" s="11">
        <f>'Occ T1'!F11-'Occ T1'!E11</f>
        <v>-3.8857705470811226</v>
      </c>
      <c r="AB7" s="11">
        <f>'Occ T1'!D11-'Occ T1'!B11</f>
        <v>2.6886844407214454</v>
      </c>
      <c r="AC7" s="11">
        <f>'Occ T1'!F11-'Occ T1'!D11</f>
        <v>-6.3291462886586771</v>
      </c>
    </row>
    <row r="8" spans="1:29" x14ac:dyDescent="0.2">
      <c r="W8" s="10" t="str">
        <f>name!E8</f>
        <v>Skilled trades occupations</v>
      </c>
      <c r="X8" s="11">
        <f>'Occ T1'!C12-'Occ T1'!B12</f>
        <v>1.9418003334396019</v>
      </c>
      <c r="Y8" s="11">
        <f>'Occ T1'!D12-'Occ T1'!C12</f>
        <v>-6.5032836591021663</v>
      </c>
      <c r="Z8" s="11">
        <f>'Occ T1'!E12-'Occ T1'!D12</f>
        <v>-0.1276503312721573</v>
      </c>
      <c r="AA8" s="11">
        <f>'Occ T1'!F12-'Occ T1'!E12</f>
        <v>-2.0358489027812823</v>
      </c>
      <c r="AB8" s="11">
        <f>'Occ T1'!D12-'Occ T1'!B12</f>
        <v>-4.5614833256625644</v>
      </c>
      <c r="AC8" s="11">
        <f>'Occ T1'!F12-'Occ T1'!D12</f>
        <v>-2.1634992340534396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-1.4993795759361888</v>
      </c>
      <c r="Y9" s="11">
        <f>'Occ T1'!D13-'Occ T1'!C13</f>
        <v>-1.6315056606017109</v>
      </c>
      <c r="Z9" s="11">
        <f>'Occ T1'!E13-'Occ T1'!D13</f>
        <v>4.931774617030861</v>
      </c>
      <c r="AA9" s="11">
        <f>'Occ T1'!F13-'Occ T1'!E13</f>
        <v>6.5041565260862342</v>
      </c>
      <c r="AB9" s="11">
        <f>'Occ T1'!D13-'Occ T1'!B13</f>
        <v>-3.1308852365378996</v>
      </c>
      <c r="AC9" s="11">
        <f>'Occ T1'!F13-'Occ T1'!D13</f>
        <v>11.435931143117095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2.4151205434643259</v>
      </c>
      <c r="Y10" s="11">
        <f>'Occ T1'!D14-'Occ T1'!C14</f>
        <v>-2.3682245177537595</v>
      </c>
      <c r="Z10" s="11">
        <f>'Occ T1'!E14-'Occ T1'!D14</f>
        <v>1.4079698874774564</v>
      </c>
      <c r="AA10" s="11">
        <f>'Occ T1'!F14-'Occ T1'!E14</f>
        <v>1.0754531689703271</v>
      </c>
      <c r="AB10" s="11">
        <f>'Occ T1'!D14-'Occ T1'!B14</f>
        <v>4.6896025710566391E-2</v>
      </c>
      <c r="AC10" s="11">
        <f>'Occ T1'!F14-'Occ T1'!D14</f>
        <v>2.4834230564477835</v>
      </c>
    </row>
    <row r="11" spans="1:29" x14ac:dyDescent="0.2">
      <c r="W11" s="10" t="str">
        <f>name!E11</f>
        <v>Process, plant and machine operatives</v>
      </c>
      <c r="X11" s="11">
        <f>'Occ T1'!C15-'Occ T1'!B15</f>
        <v>2.9698229997275547</v>
      </c>
      <c r="Y11" s="11">
        <f>'Occ T1'!D15-'Occ T1'!C15</f>
        <v>-4.6383576562927047</v>
      </c>
      <c r="Z11" s="11">
        <f>'Occ T1'!E15-'Occ T1'!D15</f>
        <v>3.6524207530758446</v>
      </c>
      <c r="AA11" s="11">
        <f>'Occ T1'!F15-'Occ T1'!E15</f>
        <v>-0.37526642596278492</v>
      </c>
      <c r="AB11" s="11">
        <f>'Occ T1'!D15-'Occ T1'!B15</f>
        <v>-1.66853465656515</v>
      </c>
      <c r="AC11" s="11">
        <f>'Occ T1'!F15-'Occ T1'!D15</f>
        <v>3.2771543271130597</v>
      </c>
    </row>
    <row r="12" spans="1:29" x14ac:dyDescent="0.2">
      <c r="W12" s="10" t="str">
        <f>name!E12</f>
        <v>Elementary occupations</v>
      </c>
      <c r="X12" s="11">
        <f>'Occ T1'!C16-'Occ T1'!B16</f>
        <v>-2.31016586120613</v>
      </c>
      <c r="Y12" s="11">
        <f>'Occ T1'!D16-'Occ T1'!C16</f>
        <v>-7.8440560693852106</v>
      </c>
      <c r="Z12" s="11">
        <f>'Occ T1'!E16-'Occ T1'!D16</f>
        <v>1.3400798235941593</v>
      </c>
      <c r="AA12" s="11">
        <f>'Occ T1'!F16-'Occ T1'!E16</f>
        <v>-0.32676822552269158</v>
      </c>
      <c r="AB12" s="11">
        <f>'Occ T1'!D16-'Occ T1'!B16</f>
        <v>-10.154221930591341</v>
      </c>
      <c r="AC12" s="11">
        <f>'Occ T1'!F16-'Occ T1'!D16</f>
        <v>1.0133115980714678</v>
      </c>
    </row>
    <row r="14" spans="1:29" x14ac:dyDescent="0.2">
      <c r="W14" s="10" t="str">
        <f>name!E3</f>
        <v>All occupations</v>
      </c>
      <c r="X14" s="11">
        <f>'Occ T1'!C18-'Occ T1'!B18</f>
        <v>28.219000000000278</v>
      </c>
      <c r="Y14" s="11">
        <f>'Occ T1'!D18-'Occ T1'!C18</f>
        <v>-12.493000000000507</v>
      </c>
      <c r="Z14" s="11">
        <f>'Occ T1'!E18-'Occ T1'!D18</f>
        <v>20.608000000000402</v>
      </c>
      <c r="AA14" s="11">
        <f>'Occ T1'!F18-'Occ T1'!E18</f>
        <v>30.765999999999394</v>
      </c>
      <c r="AB14" s="11">
        <f>'Occ T1'!D18-'Occ T1'!B18</f>
        <v>15.725999999999772</v>
      </c>
      <c r="AC14" s="11">
        <f>'Occ T1'!F18-'Occ T1'!D18</f>
        <v>51.373999999999796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Cheshire and Warrington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9.6407908179177468</v>
      </c>
      <c r="O3" s="11">
        <f>'Occ T1'!AB64</f>
        <v>5.9176943123558203</v>
      </c>
      <c r="P3" s="11">
        <f>'Occ T1'!Q64</f>
        <v>3.7230965055619052</v>
      </c>
    </row>
    <row r="4" spans="1:16" x14ac:dyDescent="0.2">
      <c r="M4" s="10" t="str">
        <f>name!E5</f>
        <v>Professional occupations</v>
      </c>
      <c r="N4" s="11">
        <f>'Occ T1'!F65</f>
        <v>27.895890321399122</v>
      </c>
      <c r="O4" s="11">
        <f>'Occ T1'!AB65</f>
        <v>17.455731748941531</v>
      </c>
      <c r="P4" s="11">
        <f>'Occ T1'!Q65</f>
        <v>10.440158572457463</v>
      </c>
    </row>
    <row r="5" spans="1:16" x14ac:dyDescent="0.2">
      <c r="M5" s="10" t="str">
        <f>name!E6</f>
        <v>Associate professional occupations</v>
      </c>
      <c r="N5" s="11">
        <f>'Occ T1'!F66</f>
        <v>4.1201442586456523</v>
      </c>
      <c r="O5" s="11">
        <f>'Occ T1'!AB66</f>
        <v>6.1138356809149528</v>
      </c>
      <c r="P5" s="11">
        <f>'Occ T1'!Q66</f>
        <v>-1.9936914222692934</v>
      </c>
    </row>
    <row r="6" spans="1:16" x14ac:dyDescent="0.2">
      <c r="M6" s="10" t="str">
        <f>name!E7</f>
        <v>Administrative and secretarial occupations</v>
      </c>
      <c r="N6" s="11">
        <f>'Occ T1'!F67</f>
        <v>-6.3291462886586771</v>
      </c>
      <c r="O6" s="11">
        <f>'Occ T1'!AB67</f>
        <v>-9.3923997422347441</v>
      </c>
      <c r="P6" s="11">
        <f>'Occ T1'!Q67</f>
        <v>3.063253453576138</v>
      </c>
    </row>
    <row r="7" spans="1:16" x14ac:dyDescent="0.2">
      <c r="M7" s="10" t="str">
        <f>name!E8</f>
        <v>Skilled trades occupations</v>
      </c>
      <c r="N7" s="11">
        <f>'Occ T1'!F68</f>
        <v>-2.1634992340534396</v>
      </c>
      <c r="O7" s="11">
        <f>'Occ T1'!AB68</f>
        <v>1.404161198976202</v>
      </c>
      <c r="P7" s="11">
        <f>'Occ T1'!Q68</f>
        <v>-3.5676604330296229</v>
      </c>
    </row>
    <row r="8" spans="1:16" x14ac:dyDescent="0.2">
      <c r="M8" s="10" t="str">
        <f>name!E9</f>
        <v>Caring, leisure and other service occupations</v>
      </c>
      <c r="N8" s="11">
        <f>'Occ T1'!F69</f>
        <v>11.435931143117095</v>
      </c>
      <c r="O8" s="11">
        <f>'Occ T1'!AB69</f>
        <v>8.4045561219056211</v>
      </c>
      <c r="P8" s="11">
        <f>'Occ T1'!Q69</f>
        <v>3.0313750212115984</v>
      </c>
    </row>
    <row r="9" spans="1:16" x14ac:dyDescent="0.2">
      <c r="M9" s="10" t="str">
        <f>name!E10</f>
        <v>Sales and customer service occupations</v>
      </c>
      <c r="N9" s="11">
        <f>'Occ T1'!F70</f>
        <v>2.4834230564477835</v>
      </c>
      <c r="O9" s="11">
        <f>'Occ T1'!AB70</f>
        <v>-6.061928158759855E-2</v>
      </c>
      <c r="P9" s="11">
        <f>'Occ T1'!Q70</f>
        <v>2.5440423380354069</v>
      </c>
    </row>
    <row r="10" spans="1:16" x14ac:dyDescent="0.2">
      <c r="M10" s="10" t="str">
        <f>name!E11</f>
        <v>Process, plant and machine operatives</v>
      </c>
      <c r="N10" s="11">
        <f>'Occ T1'!F71</f>
        <v>3.2771543271130597</v>
      </c>
      <c r="O10" s="11">
        <f>'Occ T1'!AB71</f>
        <v>1.0162152239925213</v>
      </c>
      <c r="P10" s="11">
        <f>'Occ T1'!Q71</f>
        <v>2.2609391031205419</v>
      </c>
    </row>
    <row r="11" spans="1:16" x14ac:dyDescent="0.2">
      <c r="M11" s="10" t="str">
        <f>name!E12</f>
        <v>Elementary occupations</v>
      </c>
      <c r="N11" s="11">
        <f>'Occ T1'!F72</f>
        <v>1.0133115980714678</v>
      </c>
      <c r="O11" s="11">
        <f>'Occ T1'!AB72</f>
        <v>0.55796467706700881</v>
      </c>
      <c r="P11" s="11">
        <f>'Occ T1'!Q72</f>
        <v>0.45534692100457974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51.373999999999796</v>
      </c>
      <c r="O13" s="11">
        <f>'Occ T1'!AB74</f>
        <v>31.41713994033131</v>
      </c>
      <c r="P13" s="11">
        <f>'Occ T1'!Q74</f>
        <v>19.956860059668657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Cheshire and Warrington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1.7803860149672435</v>
      </c>
      <c r="O3" s="11">
        <f>'Occ T5'!H44</f>
        <v>2.4580606247282288</v>
      </c>
      <c r="P3" s="11">
        <f>'Occ T5'!G44</f>
        <v>5.4023441782222577</v>
      </c>
    </row>
    <row r="4" spans="1:16" x14ac:dyDescent="0.2">
      <c r="M4" s="10" t="str">
        <f>name!E5</f>
        <v>Professional occupations</v>
      </c>
      <c r="N4" s="11">
        <f>'Occ T5'!I45</f>
        <v>0.34823329318675356</v>
      </c>
      <c r="O4" s="11">
        <f>'Occ T5'!H45</f>
        <v>6.2610808251519892</v>
      </c>
      <c r="P4" s="11">
        <f>'Occ T5'!G45</f>
        <v>21.286576203060221</v>
      </c>
    </row>
    <row r="5" spans="1:16" x14ac:dyDescent="0.2">
      <c r="M5" s="10" t="str">
        <f>name!E6</f>
        <v>Associate professional occupations</v>
      </c>
      <c r="N5" s="11">
        <f>'Occ T5'!I46</f>
        <v>0.59127314390754293</v>
      </c>
      <c r="O5" s="11">
        <f>'Occ T5'!H46</f>
        <v>1.3312136754860635</v>
      </c>
      <c r="P5" s="11">
        <f>'Occ T5'!G46</f>
        <v>2.1976574392520902</v>
      </c>
    </row>
    <row r="6" spans="1:16" x14ac:dyDescent="0.2">
      <c r="M6" s="10" t="str">
        <f>name!E7</f>
        <v>Administrative and secretarial occupations</v>
      </c>
      <c r="N6" s="11">
        <f>'Occ T5'!I47</f>
        <v>-0.10406226970452037</v>
      </c>
      <c r="O6" s="11">
        <f>'Occ T5'!H47</f>
        <v>-3.0679776619238197</v>
      </c>
      <c r="P6" s="11">
        <f>'Occ T5'!G47</f>
        <v>-3.1571063570302584</v>
      </c>
    </row>
    <row r="7" spans="1:16" x14ac:dyDescent="0.2">
      <c r="M7" s="10" t="str">
        <f>name!E8</f>
        <v>Skilled trades occupations</v>
      </c>
      <c r="N7" s="11">
        <f>'Occ T5'!I48</f>
        <v>0.46359842975511967</v>
      </c>
      <c r="O7" s="11">
        <f>'Occ T5'!H48</f>
        <v>1.0941543414050914</v>
      </c>
      <c r="P7" s="11">
        <f>'Occ T5'!G48</f>
        <v>-3.7212520052136213</v>
      </c>
    </row>
    <row r="8" spans="1:16" x14ac:dyDescent="0.2">
      <c r="M8" s="10" t="str">
        <f>name!E9</f>
        <v>Caring, leisure and other service occupations</v>
      </c>
      <c r="N8" s="11">
        <f>'Occ T5'!I49</f>
        <v>0.94387467425812055</v>
      </c>
      <c r="O8" s="11">
        <f>'Occ T5'!H49</f>
        <v>3.8298048589683837</v>
      </c>
      <c r="P8" s="11">
        <f>'Occ T5'!G49</f>
        <v>6.662251609890685</v>
      </c>
    </row>
    <row r="9" spans="1:16" x14ac:dyDescent="0.2">
      <c r="M9" s="10" t="str">
        <f>name!E10</f>
        <v>Sales and customer service occupations</v>
      </c>
      <c r="N9" s="11">
        <f>'Occ T5'!I50</f>
        <v>-0.39902846170544004</v>
      </c>
      <c r="O9" s="11">
        <f>'Occ T5'!H50</f>
        <v>1.5278221968397503</v>
      </c>
      <c r="P9" s="11">
        <f>'Occ T5'!G50</f>
        <v>1.3546293213134888</v>
      </c>
    </row>
    <row r="10" spans="1:16" x14ac:dyDescent="0.2">
      <c r="M10" s="10" t="str">
        <f>name!E11</f>
        <v>Process, plant and machine operatives</v>
      </c>
      <c r="N10" s="11">
        <f>'Occ T5'!I51</f>
        <v>1.278853712138913</v>
      </c>
      <c r="O10" s="11">
        <f>'Occ T5'!H51</f>
        <v>1.7278890290461337</v>
      </c>
      <c r="P10" s="11">
        <f>'Occ T5'!G51</f>
        <v>0.27041158592802006</v>
      </c>
    </row>
    <row r="11" spans="1:16" x14ac:dyDescent="0.2">
      <c r="M11" s="10" t="str">
        <f>name!E12</f>
        <v>Elementary occupations</v>
      </c>
      <c r="N11" s="11">
        <f>'Occ T5'!I52</f>
        <v>1.3187662270325782</v>
      </c>
      <c r="O11" s="11">
        <f>'Occ T5'!H52</f>
        <v>-0.85232565349497236</v>
      </c>
      <c r="P11" s="11">
        <f>'Occ T5'!G52</f>
        <v>0.54687102453395298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6.2218947638363176</v>
      </c>
      <c r="O13" s="11">
        <f>'Occ T5'!H54</f>
        <v>14.309722236206795</v>
      </c>
      <c r="P13" s="11">
        <f>'Occ T5'!G54</f>
        <v>30.842382999956783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0.57471553959620225</v>
      </c>
      <c r="O18" s="11">
        <f>'Occ T5'!AN44</f>
        <v>1.4321390191407559</v>
      </c>
      <c r="P18" s="11">
        <f>'Occ T5'!AM44</f>
        <v>3.9108397536188768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1.0961939551251803</v>
      </c>
      <c r="O19" s="11">
        <f>'Occ T5'!AN45</f>
        <v>4.3564406134371314</v>
      </c>
      <c r="P19" s="11">
        <f>'Occ T5'!AM45</f>
        <v>12.003097180379179</v>
      </c>
    </row>
    <row r="20" spans="13:16" x14ac:dyDescent="0.2">
      <c r="M20" s="10" t="str">
        <f t="shared" si="0"/>
        <v>Associate professional occupations</v>
      </c>
      <c r="N20" s="11">
        <f>'Occ T5'!AO46</f>
        <v>0.81482084883169881</v>
      </c>
      <c r="O20" s="11">
        <f>'Occ T5'!AN46</f>
        <v>1.6022715641156076</v>
      </c>
      <c r="P20" s="11">
        <f>'Occ T5'!AM46</f>
        <v>3.6967432679676833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-0.37380174878895023</v>
      </c>
      <c r="O21" s="11">
        <f>'Occ T5'!AN47</f>
        <v>-3.5125351668458649</v>
      </c>
      <c r="P21" s="11">
        <f>'Occ T5'!AM47</f>
        <v>-5.5060628265999227</v>
      </c>
    </row>
    <row r="22" spans="13:16" x14ac:dyDescent="0.2">
      <c r="M22" s="10" t="str">
        <f t="shared" si="0"/>
        <v>Skilled trades occupations</v>
      </c>
      <c r="N22" s="11">
        <f>'Occ T5'!AO48</f>
        <v>0.3771777197288595</v>
      </c>
      <c r="O22" s="11">
        <f>'Occ T5'!AN48</f>
        <v>0.51485668733989676</v>
      </c>
      <c r="P22" s="11">
        <f>'Occ T5'!AM48</f>
        <v>0.51212679190744481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0.49903076915376854</v>
      </c>
      <c r="O23" s="11">
        <f>'Occ T5'!AN49</f>
        <v>3.0482936074569515</v>
      </c>
      <c r="P23" s="11">
        <f>'Occ T5'!AM49</f>
        <v>4.8572317452948717</v>
      </c>
    </row>
    <row r="24" spans="13:16" x14ac:dyDescent="0.2">
      <c r="M24" s="10" t="str">
        <f t="shared" si="0"/>
        <v>Sales and customer service occupations</v>
      </c>
      <c r="N24" s="11">
        <f>'Occ T5'!AO50</f>
        <v>-0.18186578705058598</v>
      </c>
      <c r="O24" s="11">
        <f>'Occ T5'!AN50</f>
        <v>0.46956298313882883</v>
      </c>
      <c r="P24" s="11">
        <f>'Occ T5'!AM50</f>
        <v>-0.34831647767586738</v>
      </c>
    </row>
    <row r="25" spans="13:16" x14ac:dyDescent="0.2">
      <c r="M25" s="10" t="str">
        <f t="shared" si="0"/>
        <v>Process, plant and machine operatives</v>
      </c>
      <c r="N25" s="11">
        <f>'Occ T5'!AO51</f>
        <v>0.11174160649973125</v>
      </c>
      <c r="O25" s="11">
        <f>'Occ T5'!AN51</f>
        <v>0.63374857157064723</v>
      </c>
      <c r="P25" s="11">
        <f>'Occ T5'!AM51</f>
        <v>0.27072504592214397</v>
      </c>
    </row>
    <row r="26" spans="13:16" x14ac:dyDescent="0.2">
      <c r="M26" s="10" t="str">
        <f t="shared" si="0"/>
        <v>Elementary occupations</v>
      </c>
      <c r="N26" s="11">
        <f>'Occ T5'!AO52</f>
        <v>0.37394379945333545</v>
      </c>
      <c r="O26" s="11">
        <f>'Occ T5'!AN52</f>
        <v>-0.83161223896875924</v>
      </c>
      <c r="P26" s="11">
        <f>'Occ T5'!AM52</f>
        <v>1.0156331165824666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3.2919567025492391</v>
      </c>
      <c r="O28" s="11">
        <f>'Occ T5'!AN54</f>
        <v>7.7131656403851849</v>
      </c>
      <c r="P28" s="11">
        <f>'Occ T5'!AM54</f>
        <v>20.412017597396868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1.2056704753710434</v>
      </c>
      <c r="O33" s="11">
        <f>'Occ T5'!X44</f>
        <v>1.0259216055874698</v>
      </c>
      <c r="P33" s="11">
        <f>'Occ T5'!W44</f>
        <v>1.4915044246033737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-0.7479606619384267</v>
      </c>
      <c r="O34" s="11">
        <f>'Occ T5'!X45</f>
        <v>1.904640211714864</v>
      </c>
      <c r="P34" s="11">
        <f>'Occ T5'!W45</f>
        <v>9.2834790226810071</v>
      </c>
    </row>
    <row r="35" spans="1:16" x14ac:dyDescent="0.2">
      <c r="M35" s="10" t="str">
        <f t="shared" si="1"/>
        <v>Associate professional occupations</v>
      </c>
      <c r="N35" s="11">
        <f>'Occ T5'!Y46</f>
        <v>-0.22354770492416076</v>
      </c>
      <c r="O35" s="11">
        <f>'Occ T5'!X46</f>
        <v>-0.27105788862954405</v>
      </c>
      <c r="P35" s="11">
        <f>'Occ T5'!W46</f>
        <v>-1.4990858287156001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0.26973947908442653</v>
      </c>
      <c r="O36" s="11">
        <f>'Occ T5'!X47</f>
        <v>0.44455750492204249</v>
      </c>
      <c r="P36" s="11">
        <f>'Occ T5'!W47</f>
        <v>2.3489564695696963</v>
      </c>
    </row>
    <row r="37" spans="1:16" x14ac:dyDescent="0.2">
      <c r="M37" s="10" t="str">
        <f t="shared" si="1"/>
        <v>Skilled trades occupations</v>
      </c>
      <c r="N37" s="11">
        <f>'Occ T5'!Y48</f>
        <v>8.6420710026269276E-2</v>
      </c>
      <c r="O37" s="11">
        <f>'Occ T5'!X48</f>
        <v>0.57929765406519529</v>
      </c>
      <c r="P37" s="11">
        <f>'Occ T5'!W48</f>
        <v>-4.2333787971210697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0.44484390510435234</v>
      </c>
      <c r="O38" s="11">
        <f>'Occ T5'!X49</f>
        <v>0.78151125151143042</v>
      </c>
      <c r="P38" s="11">
        <f>'Occ T5'!W49</f>
        <v>1.805019864595816</v>
      </c>
    </row>
    <row r="39" spans="1:16" x14ac:dyDescent="0.2">
      <c r="M39" s="10" t="str">
        <f t="shared" si="1"/>
        <v>Sales and customer service occupations</v>
      </c>
      <c r="N39" s="11">
        <f>'Occ T5'!Y50</f>
        <v>-0.21716267465485362</v>
      </c>
      <c r="O39" s="11">
        <f>'Occ T5'!X50</f>
        <v>1.0582592137009268</v>
      </c>
      <c r="P39" s="11">
        <f>'Occ T5'!W50</f>
        <v>1.702945798989365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Cheshire and Warrington</v>
      </c>
      <c r="M40" s="10" t="str">
        <f t="shared" si="1"/>
        <v>Process, plant and machine operatives</v>
      </c>
      <c r="N40" s="11">
        <f>'Occ T5'!Y51</f>
        <v>1.1671121056391787</v>
      </c>
      <c r="O40" s="11">
        <f>'Occ T5'!X51</f>
        <v>1.0941404574754818</v>
      </c>
      <c r="P40" s="11">
        <f>'Occ T5'!W51</f>
        <v>-3.1345999411058756E-4</v>
      </c>
    </row>
    <row r="41" spans="1:16" x14ac:dyDescent="0.2">
      <c r="M41" s="10" t="str">
        <f t="shared" si="1"/>
        <v>Elementary occupations</v>
      </c>
      <c r="N41" s="11">
        <f>'Occ T5'!Y52</f>
        <v>0.9448224275792394</v>
      </c>
      <c r="O41" s="11">
        <f>'Occ T5'!X52</f>
        <v>-2.0713414526204232E-2</v>
      </c>
      <c r="P41" s="11">
        <f>'Occ T5'!W52</f>
        <v>-0.46876209204851094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2.9299380612870607</v>
      </c>
      <c r="O43" s="11">
        <f>'Occ T5'!X54</f>
        <v>6.5965565958216601</v>
      </c>
      <c r="P43" s="11">
        <f>'Occ T5'!W54</f>
        <v>10.430365402559971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Cheshire and Warrington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Cheshire and Warrington, Cheshire and Warrington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6.2243783852242007</v>
      </c>
      <c r="C5" s="11">
        <f>HLOOKUP(C$3,'Qual F1'!$M$4:$BW$14,11,FALSE)</f>
        <v>7.1350912399699444</v>
      </c>
      <c r="D5" s="11">
        <f>HLOOKUP(D$3,'Qual F1'!$M$4:$BW$14,11,FALSE)</f>
        <v>8.1211194248320133</v>
      </c>
      <c r="E5" s="11">
        <f>HLOOKUP(E$3,'Qual F1'!$M$4:$BW$14,11,FALSE)</f>
        <v>9.9777231064828733</v>
      </c>
      <c r="F5" s="11">
        <f>HLOOKUP(F$3,'Qual F1'!$M$4:$BW$14,11,FALSE)</f>
        <v>13.103544465614464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41.263452553925113</v>
      </c>
      <c r="C6" s="11">
        <f>HLOOKUP(C$3,'Qual F1'!$M$4:$BW$14,10,FALSE)</f>
        <v>48.114616079473478</v>
      </c>
      <c r="D6" s="11">
        <f>HLOOKUP(D$3,'Qual F1'!$M$4:$BW$14,10,FALSE)</f>
        <v>53.896667817376873</v>
      </c>
      <c r="E6" s="11">
        <f>HLOOKUP(E$3,'Qual F1'!$M$4:$BW$14,10,FALSE)</f>
        <v>65.966718298435978</v>
      </c>
      <c r="F6" s="11">
        <f>HLOOKUP(F$3,'Qual F1'!$M$4:$BW$14,10,FALSE)</f>
        <v>87.886109367957161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92.463178269772257</v>
      </c>
      <c r="C7" s="11">
        <f>HLOOKUP(C$3,'Qual F1'!$M$4:$BW$14,9,FALSE)</f>
        <v>109.78286366942498</v>
      </c>
      <c r="D7" s="11">
        <f>HLOOKUP(D$3,'Qual F1'!$M$4:$BW$14,9,FALSE)</f>
        <v>109.00063376335841</v>
      </c>
      <c r="E7" s="11">
        <f>HLOOKUP(E$3,'Qual F1'!$M$4:$BW$14,9,FALSE)</f>
        <v>123.1380219723267</v>
      </c>
      <c r="F7" s="11">
        <f>HLOOKUP(F$3,'Qual F1'!$M$4:$BW$14,9,FALSE)</f>
        <v>151.66755894218508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27.509074005481928</v>
      </c>
      <c r="C8" s="11">
        <f>HLOOKUP(C$3,'Qual F1'!$M$4:$BW$14,8,FALSE)</f>
        <v>28.720079315670855</v>
      </c>
      <c r="D8" s="11">
        <f>HLOOKUP(D$3,'Qual F1'!$M$4:$BW$14,8,FALSE)</f>
        <v>27.963648425584903</v>
      </c>
      <c r="E8" s="11">
        <f>HLOOKUP(E$3,'Qual F1'!$M$4:$BW$14,8,FALSE)</f>
        <v>29.453724658746655</v>
      </c>
      <c r="F8" s="11">
        <f>HLOOKUP(F$3,'Qual F1'!$M$4:$BW$14,8,FALSE)</f>
        <v>34.609304360486789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26.165539469232648</v>
      </c>
      <c r="C9" s="11">
        <f>HLOOKUP(C$3,'Qual F1'!$M$4:$BW$14,7,FALSE)</f>
        <v>30.831664032274865</v>
      </c>
      <c r="D9" s="11">
        <f>HLOOKUP(D$3,'Qual F1'!$M$4:$BW$14,7,FALSE)</f>
        <v>30.733689678579353</v>
      </c>
      <c r="E9" s="11">
        <f>HLOOKUP(E$3,'Qual F1'!$M$4:$BW$14,7,FALSE)</f>
        <v>33.590194970548261</v>
      </c>
      <c r="F9" s="11">
        <f>HLOOKUP(F$3,'Qual F1'!$M$4:$BW$14,7,FALSE)</f>
        <v>41.303964930551366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111.58576929674589</v>
      </c>
      <c r="C10" s="11">
        <f>HLOOKUP(C$3,'Qual F1'!$M$4:$BW$14,6,FALSE)</f>
        <v>116.23601938619905</v>
      </c>
      <c r="D10" s="11">
        <f>HLOOKUP(D$3,'Qual F1'!$M$4:$BW$14,6,FALSE)</f>
        <v>115.2255872623865</v>
      </c>
      <c r="E10" s="11">
        <f>HLOOKUP(E$3,'Qual F1'!$M$4:$BW$14,6,FALSE)</f>
        <v>113.75871372043092</v>
      </c>
      <c r="F10" s="11">
        <f>HLOOKUP(F$3,'Qual F1'!$M$4:$BW$14,6,FALSE)</f>
        <v>113.66354842549062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120.64985033925699</v>
      </c>
      <c r="C11" s="11">
        <f>HLOOKUP(C$3,'Qual F1'!$M$4:$BW$14,5,FALSE)</f>
        <v>120.14457426696366</v>
      </c>
      <c r="D11" s="11">
        <f>HLOOKUP(D$3,'Qual F1'!$M$4:$BW$14,5,FALSE)</f>
        <v>108.68204617554457</v>
      </c>
      <c r="E11" s="11">
        <f>HLOOKUP(E$3,'Qual F1'!$M$4:$BW$14,5,FALSE)</f>
        <v>109.78489777008855</v>
      </c>
      <c r="F11" s="11">
        <f>HLOOKUP(F$3,'Qual F1'!$M$4:$BW$14,5,FALSE)</f>
        <v>96.318344526742663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73.307417835099955</v>
      </c>
      <c r="C12" s="11">
        <f>HLOOKUP(C$3,'Qual F1'!$M$4:$BW$14,4,FALSE)</f>
        <v>73.148002707336175</v>
      </c>
      <c r="D12" s="11">
        <f>HLOOKUP(D$3,'Qual F1'!$M$4:$BW$14,4,FALSE)</f>
        <v>67.616840340128164</v>
      </c>
      <c r="E12" s="11">
        <f>HLOOKUP(E$3,'Qual F1'!$M$4:$BW$14,4,FALSE)</f>
        <v>58.843397106032867</v>
      </c>
      <c r="F12" s="11">
        <f>HLOOKUP(F$3,'Qual F1'!$M$4:$BW$14,4,FALSE)</f>
        <v>39.109579483983794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33.401339845261475</v>
      </c>
      <c r="C13" s="11">
        <f>HLOOKUP(C$3,'Qual F1'!$M$4:$BW$14,3,FALSE)</f>
        <v>26.676089302686524</v>
      </c>
      <c r="D13" s="11">
        <f>HLOOKUP(D$3,'Qual F1'!$M$4:$BW$14,3,FALSE)</f>
        <v>27.055767112209054</v>
      </c>
      <c r="E13" s="11">
        <f>HLOOKUP(E$3,'Qual F1'!$M$4:$BW$14,3,FALSE)</f>
        <v>24.390608396906671</v>
      </c>
      <c r="F13" s="11">
        <f>HLOOKUP(F$3,'Qual F1'!$M$4:$BW$14,3,FALSE)</f>
        <v>22.00804549698865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532.57000000000039</v>
      </c>
      <c r="C15" s="11">
        <f t="shared" ref="C15:F15" si="0">SUM(C5:C13)</f>
        <v>560.78899999999953</v>
      </c>
      <c r="D15" s="11">
        <f t="shared" si="0"/>
        <v>548.29599999999994</v>
      </c>
      <c r="E15" s="11">
        <f t="shared" si="0"/>
        <v>568.90399999999954</v>
      </c>
      <c r="F15" s="11">
        <f t="shared" si="0"/>
        <v>599.67000000000053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1.16874371166686</v>
      </c>
      <c r="C19" s="18">
        <f t="shared" si="1"/>
        <v>1.2723308124749149</v>
      </c>
      <c r="D19" s="18">
        <f t="shared" si="1"/>
        <v>1.4811560589229202</v>
      </c>
      <c r="E19" s="18">
        <f t="shared" si="1"/>
        <v>1.7538500531694066</v>
      </c>
      <c r="F19" s="18">
        <f t="shared" si="1"/>
        <v>2.1851258968456735</v>
      </c>
      <c r="G19" s="11"/>
    </row>
    <row r="20" spans="1:7" x14ac:dyDescent="0.2">
      <c r="A20" t="str">
        <f>$A6</f>
        <v>RQF7 Other higher degree</v>
      </c>
      <c r="B20" s="18">
        <f t="shared" si="1"/>
        <v>7.7479866597677454</v>
      </c>
      <c r="C20" s="18">
        <f t="shared" si="1"/>
        <v>8.5798073927044793</v>
      </c>
      <c r="D20" s="18">
        <f t="shared" si="1"/>
        <v>9.8298488074647423</v>
      </c>
      <c r="E20" s="18">
        <f t="shared" si="1"/>
        <v>11.59540419797295</v>
      </c>
      <c r="F20" s="18">
        <f t="shared" si="1"/>
        <v>14.655745554714608</v>
      </c>
      <c r="G20" s="11"/>
    </row>
    <row r="21" spans="1:7" x14ac:dyDescent="0.2">
      <c r="A21" t="str">
        <f>$A7</f>
        <v>RQF6 First degree</v>
      </c>
      <c r="B21" s="18">
        <f t="shared" si="1"/>
        <v>17.361694851338264</v>
      </c>
      <c r="C21" s="18">
        <f t="shared" si="1"/>
        <v>19.576500906655635</v>
      </c>
      <c r="D21" s="18">
        <f t="shared" si="1"/>
        <v>19.879888557158619</v>
      </c>
      <c r="E21" s="18">
        <f t="shared" si="1"/>
        <v>21.644780485341428</v>
      </c>
      <c r="F21" s="18">
        <f t="shared" si="1"/>
        <v>25.291837000714551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5.1653442750214822</v>
      </c>
      <c r="C22" s="18">
        <f t="shared" si="3"/>
        <v>5.1213699476399999</v>
      </c>
      <c r="D22" s="18">
        <f t="shared" si="3"/>
        <v>5.1001007531670677</v>
      </c>
      <c r="E22" s="18">
        <f t="shared" si="3"/>
        <v>5.1772750163026942</v>
      </c>
      <c r="F22" s="18">
        <f t="shared" si="3"/>
        <v>5.7713916588268148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4.9130704826093528</v>
      </c>
      <c r="C23" s="18">
        <f t="shared" si="4"/>
        <v>5.497908131627919</v>
      </c>
      <c r="D23" s="18">
        <f t="shared" si="4"/>
        <v>5.6053098469766978</v>
      </c>
      <c r="E23" s="18">
        <f t="shared" si="4"/>
        <v>5.9043696248485311</v>
      </c>
      <c r="F23" s="18">
        <f t="shared" si="4"/>
        <v>6.887782435431375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20.95231975078315</v>
      </c>
      <c r="C24" s="18">
        <f t="shared" si="5"/>
        <v>20.727228848318912</v>
      </c>
      <c r="D24" s="18">
        <f t="shared" si="5"/>
        <v>21.015215734272459</v>
      </c>
      <c r="E24" s="18">
        <f t="shared" si="5"/>
        <v>19.996117749291798</v>
      </c>
      <c r="F24" s="18">
        <f t="shared" si="5"/>
        <v>18.954349629878187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22.654270863784458</v>
      </c>
      <c r="C25" s="18">
        <f t="shared" si="6"/>
        <v>21.424203090104076</v>
      </c>
      <c r="D25" s="18">
        <f t="shared" si="6"/>
        <v>19.821783521226596</v>
      </c>
      <c r="E25" s="18">
        <f t="shared" si="6"/>
        <v>19.297613968277361</v>
      </c>
      <c r="F25" s="18">
        <f t="shared" si="6"/>
        <v>16.06189146142755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13.764841773870081</v>
      </c>
      <c r="C26" s="18">
        <f>C12/C$15*100</f>
        <v>13.043765606553665</v>
      </c>
      <c r="D26" s="18">
        <f t="shared" si="7"/>
        <v>12.332178301524756</v>
      </c>
      <c r="E26" s="18">
        <f t="shared" si="7"/>
        <v>10.343291153873574</v>
      </c>
      <c r="F26" s="18">
        <f t="shared" si="7"/>
        <v>6.5218502649763632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6.2717276311586172</v>
      </c>
      <c r="C27" s="18">
        <f>C13/C$15*100</f>
        <v>4.7568852639203953</v>
      </c>
      <c r="D27" s="18">
        <f t="shared" si="8"/>
        <v>4.9345184192861264</v>
      </c>
      <c r="E27" s="18">
        <f t="shared" si="8"/>
        <v>4.2872977509222459</v>
      </c>
      <c r="F27" s="18">
        <f t="shared" si="8"/>
        <v>3.6700260971848899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3.4727249293202256</v>
      </c>
      <c r="C33" s="18">
        <f t="shared" si="9"/>
        <v>13.819419425759483</v>
      </c>
      <c r="D33" s="18">
        <f t="shared" si="9"/>
        <v>4.2036928534707529</v>
      </c>
      <c r="E33" s="18">
        <f t="shared" si="9"/>
        <v>2.762753823186026</v>
      </c>
      <c r="F33" s="18">
        <f>IF(F$3-D$3 &lt;&gt; 0,(EXP(LN(F5/D5)/(F$3-D$3))-1)*100,0)</f>
        <v>3.2408391773366629</v>
      </c>
    </row>
    <row r="34" spans="1:6" x14ac:dyDescent="0.2">
      <c r="A34" t="str">
        <f>$A20</f>
        <v>RQF7 Other higher degree</v>
      </c>
      <c r="B34" s="18">
        <f t="shared" si="9"/>
        <v>3.9149099131029041</v>
      </c>
      <c r="C34" s="18">
        <f t="shared" si="9"/>
        <v>12.017245920351671</v>
      </c>
      <c r="D34" s="18">
        <f t="shared" si="9"/>
        <v>4.1244193945054741</v>
      </c>
      <c r="E34" s="18">
        <f t="shared" si="9"/>
        <v>2.9104639121334985</v>
      </c>
      <c r="F34" s="18">
        <f t="shared" ref="F34:F43" si="10">IF(F$3-D$3 &lt;&gt; 0,(EXP(LN(F6/D6)/(F$3-D$3))-1)*100,0)</f>
        <v>3.3135349636637779</v>
      </c>
    </row>
    <row r="35" spans="1:6" x14ac:dyDescent="0.2">
      <c r="A35" t="str">
        <f>$A21</f>
        <v>RQF6 First degree</v>
      </c>
      <c r="B35" s="18">
        <f t="shared" si="9"/>
        <v>4.38580251226377</v>
      </c>
      <c r="C35" s="18">
        <f t="shared" si="9"/>
        <v>-0.71252459620838593</v>
      </c>
      <c r="D35" s="18">
        <f t="shared" si="9"/>
        <v>2.4690311597262316</v>
      </c>
      <c r="E35" s="18">
        <f t="shared" si="9"/>
        <v>2.1057153653483596</v>
      </c>
      <c r="F35" s="18">
        <f t="shared" si="10"/>
        <v>2.2266772732185469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1.0828354766502013</v>
      </c>
      <c r="C36" s="18">
        <f t="shared" ref="C36:E36" si="12">IF(D$3-C$3 &lt;&gt; 0,(EXP(LN(D8/C8)/(D$3-C$3))-1)*100,0)</f>
        <v>-2.6338050176386907</v>
      </c>
      <c r="D36" s="18">
        <f t="shared" si="12"/>
        <v>1.0437086328208389</v>
      </c>
      <c r="E36" s="18">
        <f t="shared" si="12"/>
        <v>1.6261012468404168</v>
      </c>
      <c r="F36" s="18">
        <f t="shared" si="10"/>
        <v>1.4315983525637899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4.187788058408648</v>
      </c>
      <c r="C37" s="18">
        <f t="shared" si="13"/>
        <v>-0.31777186464199136</v>
      </c>
      <c r="D37" s="18">
        <f t="shared" si="13"/>
        <v>1.7933868961648614</v>
      </c>
      <c r="E37" s="18">
        <f t="shared" si="13"/>
        <v>2.08875837428939</v>
      </c>
      <c r="F37" s="18">
        <f t="shared" si="10"/>
        <v>1.9902061072442301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1.0259584143409217</v>
      </c>
      <c r="C38" s="18">
        <f t="shared" si="14"/>
        <v>-0.8692934678495412</v>
      </c>
      <c r="D38" s="18">
        <f t="shared" si="14"/>
        <v>-0.25591550089136827</v>
      </c>
      <c r="E38" s="18">
        <f t="shared" si="14"/>
        <v>-8.3686898104895491E-3</v>
      </c>
      <c r="F38" s="18">
        <f t="shared" si="10"/>
        <v>-9.0952481260786477E-2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-0.10486369076884161</v>
      </c>
      <c r="C39" s="18">
        <f t="shared" si="15"/>
        <v>-9.5406123508741452</v>
      </c>
      <c r="D39" s="18">
        <f t="shared" si="15"/>
        <v>0.20213130307022986</v>
      </c>
      <c r="E39" s="18">
        <f t="shared" si="15"/>
        <v>-1.3001163362493906</v>
      </c>
      <c r="F39" s="18">
        <f t="shared" si="10"/>
        <v>-0.80188638419477209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-5.4409668675947653E-2</v>
      </c>
      <c r="C40" s="18">
        <f t="shared" si="16"/>
        <v>-7.5616040937414137</v>
      </c>
      <c r="D40" s="18">
        <f t="shared" si="16"/>
        <v>-2.7412747923943104</v>
      </c>
      <c r="E40" s="18">
        <f t="shared" si="16"/>
        <v>-4.0028055295013854</v>
      </c>
      <c r="F40" s="18">
        <f t="shared" si="10"/>
        <v>-3.5841239735711405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-5.4656660702139597</v>
      </c>
      <c r="C41" s="18">
        <f t="shared" si="17"/>
        <v>1.4232888682236267</v>
      </c>
      <c r="D41" s="18">
        <f t="shared" si="17"/>
        <v>-2.0526802685239098</v>
      </c>
      <c r="E41" s="18">
        <f t="shared" si="17"/>
        <v>-1.022635811038819</v>
      </c>
      <c r="F41" s="18">
        <f t="shared" si="10"/>
        <v>-1.3671819576428046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1.2991256653085204</v>
      </c>
      <c r="C43" s="18">
        <f t="shared" ref="C43" si="18">IF(D$3-C$3 &lt;&gt; 0,(EXP(LN(D15/C15)/(D$3-C$3))-1)*100,0)</f>
        <v>-2.2277541107260657</v>
      </c>
      <c r="D43" s="18">
        <f>IF(E$3-D$3 &lt;&gt; 0,(EXP(LN(E15/D15)/(E$3-D$3))-1)*100,0)</f>
        <v>0.74065771528057933</v>
      </c>
      <c r="E43" s="18">
        <f>IF(F$3-E$3 &lt;&gt; 0,(EXP(LN(F15/E15)/(F$3-E$3))-1)*100,0)</f>
        <v>0.52806739742292663</v>
      </c>
      <c r="F43" s="18">
        <f t="shared" si="10"/>
        <v>0.5988809428255637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0.91071285474574371</v>
      </c>
      <c r="C47" s="27">
        <f>D5-C5</f>
        <v>0.98602818486206889</v>
      </c>
      <c r="D47" s="27">
        <f>E5-D5</f>
        <v>1.85660368165086</v>
      </c>
      <c r="E47" s="27">
        <f>F5-E5</f>
        <v>3.1258213591315904</v>
      </c>
      <c r="F47" s="27">
        <f>F5-D5</f>
        <v>4.9824250407824504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6.8511635255483654</v>
      </c>
      <c r="C48" s="27">
        <f t="shared" si="20"/>
        <v>5.7820517379033944</v>
      </c>
      <c r="D48" s="27">
        <f t="shared" si="20"/>
        <v>12.070050481059106</v>
      </c>
      <c r="E48" s="27">
        <f t="shared" si="20"/>
        <v>21.919391069521183</v>
      </c>
      <c r="F48" s="27">
        <f t="shared" ref="F48:F57" si="21">F6-D6</f>
        <v>33.989441550580288</v>
      </c>
    </row>
    <row r="49" spans="1:6" x14ac:dyDescent="0.2">
      <c r="A49" t="str">
        <f t="shared" si="19"/>
        <v>RQF6 First degree</v>
      </c>
      <c r="B49" s="27">
        <f t="shared" ref="B49:E49" si="22">C7-B7</f>
        <v>17.319685399652727</v>
      </c>
      <c r="C49" s="27">
        <f t="shared" si="22"/>
        <v>-0.78222990606657561</v>
      </c>
      <c r="D49" s="27">
        <f t="shared" si="22"/>
        <v>14.137388208968289</v>
      </c>
      <c r="E49" s="27">
        <f t="shared" si="22"/>
        <v>28.529536969858384</v>
      </c>
      <c r="F49" s="27">
        <f t="shared" si="21"/>
        <v>42.666925178826673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1.2110053101889271</v>
      </c>
      <c r="C50" s="27">
        <f t="shared" si="23"/>
        <v>-0.75643089008595155</v>
      </c>
      <c r="D50" s="27">
        <f t="shared" si="23"/>
        <v>1.4900762331617514</v>
      </c>
      <c r="E50" s="27">
        <f t="shared" si="23"/>
        <v>5.1555797017401339</v>
      </c>
      <c r="F50" s="27">
        <f t="shared" si="21"/>
        <v>6.6456559349018853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4.6661245630422172</v>
      </c>
      <c r="C51" s="27">
        <f t="shared" si="24"/>
        <v>-9.7974353695512661E-2</v>
      </c>
      <c r="D51" s="27">
        <f t="shared" si="24"/>
        <v>2.856505291968908</v>
      </c>
      <c r="E51" s="27">
        <f t="shared" si="24"/>
        <v>7.7137699600031056</v>
      </c>
      <c r="F51" s="27">
        <f t="shared" si="21"/>
        <v>10.570275251972014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4.6502500894531522</v>
      </c>
      <c r="C52" s="27">
        <f t="shared" si="25"/>
        <v>-1.0104321238125493</v>
      </c>
      <c r="D52" s="27">
        <f t="shared" si="25"/>
        <v>-1.4668735419555787</v>
      </c>
      <c r="E52" s="27">
        <f t="shared" si="25"/>
        <v>-9.5165294940301237E-2</v>
      </c>
      <c r="F52" s="27">
        <f t="shared" si="21"/>
        <v>-1.56203883689588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-0.50527607229332716</v>
      </c>
      <c r="C53" s="27">
        <f>D11-C11</f>
        <v>-11.462528091419088</v>
      </c>
      <c r="D53" s="27">
        <f t="shared" si="26"/>
        <v>1.1028515945439779</v>
      </c>
      <c r="E53" s="27">
        <f t="shared" si="26"/>
        <v>-13.466553243345885</v>
      </c>
      <c r="F53" s="27">
        <f t="shared" si="21"/>
        <v>-12.363701648801907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-0.1594151277637792</v>
      </c>
      <c r="C54" s="27">
        <f t="shared" si="27"/>
        <v>-5.5311623672080117</v>
      </c>
      <c r="D54" s="27">
        <f t="shared" si="27"/>
        <v>-8.7734432340952964</v>
      </c>
      <c r="E54" s="27">
        <f t="shared" si="27"/>
        <v>-19.733817622049074</v>
      </c>
      <c r="F54" s="27">
        <f t="shared" si="21"/>
        <v>-28.50726085614437</v>
      </c>
    </row>
    <row r="55" spans="1:6" x14ac:dyDescent="0.2">
      <c r="A55" t="str">
        <f t="shared" si="19"/>
        <v>No Qualification</v>
      </c>
      <c r="B55" s="27">
        <f t="shared" ref="B55:E55" si="28">C13-B13</f>
        <v>-6.7252505425749511</v>
      </c>
      <c r="C55" s="27">
        <f t="shared" si="28"/>
        <v>0.37967780952252994</v>
      </c>
      <c r="D55" s="27">
        <f t="shared" si="28"/>
        <v>-2.6651587153023826</v>
      </c>
      <c r="E55" s="27">
        <f t="shared" si="28"/>
        <v>-2.3825628999180211</v>
      </c>
      <c r="F55" s="27">
        <f t="shared" si="21"/>
        <v>-5.0477216152204036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28.218999999999141</v>
      </c>
      <c r="C57" s="29">
        <f t="shared" ref="C57" si="29">D15-C15</f>
        <v>-12.492999999999597</v>
      </c>
      <c r="D57" s="29">
        <f>E15-D15</f>
        <v>20.607999999999606</v>
      </c>
      <c r="E57" s="29">
        <f>F15-E15</f>
        <v>30.766000000000986</v>
      </c>
      <c r="F57" s="29">
        <f t="shared" si="21"/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Cheshire and Warrington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31.624591017909395</v>
      </c>
      <c r="N6" s="11">
        <v>32.723624622353299</v>
      </c>
      <c r="O6" s="11">
        <v>29.412051570702562</v>
      </c>
      <c r="P6" s="11">
        <v>32.140719872575751</v>
      </c>
      <c r="Q6" s="11">
        <v>30.691535853799991</v>
      </c>
      <c r="R6" s="11">
        <v>33.401339845261475</v>
      </c>
      <c r="S6" s="11">
        <v>28.575810390483856</v>
      </c>
      <c r="T6" s="11">
        <v>29.19514592534702</v>
      </c>
      <c r="U6" s="11">
        <v>29.782166538646521</v>
      </c>
      <c r="V6" s="11">
        <v>26.676089302686524</v>
      </c>
      <c r="W6" s="11">
        <v>27.055767112209054</v>
      </c>
      <c r="X6" s="11">
        <v>29.86120719806636</v>
      </c>
      <c r="Y6" s="11">
        <v>26.257579738489046</v>
      </c>
      <c r="Z6" s="11">
        <v>25.47498886233371</v>
      </c>
      <c r="AA6" s="11">
        <v>24.635577323001538</v>
      </c>
      <c r="AB6" s="11">
        <v>24.390608396906671</v>
      </c>
      <c r="AC6" s="11">
        <v>24.20598848960719</v>
      </c>
      <c r="AD6" s="11">
        <v>23.988523422680881</v>
      </c>
      <c r="AE6" s="11">
        <v>23.714568169287471</v>
      </c>
      <c r="AF6" s="11">
        <v>23.420363746770331</v>
      </c>
      <c r="AG6" s="11">
        <v>23.104576236739259</v>
      </c>
      <c r="AH6" s="11">
        <v>22.759879822944193</v>
      </c>
      <c r="AI6" s="11">
        <v>22.385310410587543</v>
      </c>
      <c r="AJ6" s="11">
        <v>21.988558634800448</v>
      </c>
      <c r="AK6" s="11">
        <v>21.621020572457478</v>
      </c>
      <c r="AL6" s="11">
        <v>22.00804549698865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78.950097820680938</v>
      </c>
      <c r="N7" s="11">
        <v>79.256073109436798</v>
      </c>
      <c r="O7" s="11">
        <v>74.814344871021959</v>
      </c>
      <c r="P7" s="11">
        <v>75.574576253500368</v>
      </c>
      <c r="Q7" s="11">
        <v>75.576208274495499</v>
      </c>
      <c r="R7" s="11">
        <v>73.307417835099955</v>
      </c>
      <c r="S7" s="11">
        <v>73.360344094057467</v>
      </c>
      <c r="T7" s="11">
        <v>68.366485121810911</v>
      </c>
      <c r="U7" s="11">
        <v>69.413312077707261</v>
      </c>
      <c r="V7" s="11">
        <v>73.148002707336175</v>
      </c>
      <c r="W7" s="11">
        <v>67.616840340128164</v>
      </c>
      <c r="X7" s="11">
        <v>65.383771944540172</v>
      </c>
      <c r="Y7" s="11">
        <v>63.673193259936482</v>
      </c>
      <c r="Z7" s="11">
        <v>62.115391315367035</v>
      </c>
      <c r="AA7" s="11">
        <v>60.604132825839812</v>
      </c>
      <c r="AB7" s="11">
        <v>58.843397106032867</v>
      </c>
      <c r="AC7" s="11">
        <v>57.007394706794642</v>
      </c>
      <c r="AD7" s="11">
        <v>55.118759209281983</v>
      </c>
      <c r="AE7" s="11">
        <v>53.20096401770499</v>
      </c>
      <c r="AF7" s="11">
        <v>51.256471838322149</v>
      </c>
      <c r="AG7" s="11">
        <v>49.318634246608234</v>
      </c>
      <c r="AH7" s="11">
        <v>47.35536033948069</v>
      </c>
      <c r="AI7" s="11">
        <v>45.362260727299969</v>
      </c>
      <c r="AJ7" s="11">
        <v>43.335130886926009</v>
      </c>
      <c r="AK7" s="11">
        <v>41.272161079478501</v>
      </c>
      <c r="AL7" s="11">
        <v>39.109579483983794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112.10248815923418</v>
      </c>
      <c r="N8" s="11">
        <v>115.82903982962776</v>
      </c>
      <c r="O8" s="11">
        <v>114.64108186131645</v>
      </c>
      <c r="P8" s="11">
        <v>111.98691258375057</v>
      </c>
      <c r="Q8" s="11">
        <v>120.40034204198058</v>
      </c>
      <c r="R8" s="11">
        <v>120.64985033925699</v>
      </c>
      <c r="S8" s="11">
        <v>118.44806921159065</v>
      </c>
      <c r="T8" s="11">
        <v>122.99405413615189</v>
      </c>
      <c r="U8" s="11">
        <v>111.30281496810171</v>
      </c>
      <c r="V8" s="11">
        <v>120.14457426696366</v>
      </c>
      <c r="W8" s="11">
        <v>108.68204617554457</v>
      </c>
      <c r="X8" s="11">
        <v>117.08223569859956</v>
      </c>
      <c r="Y8" s="11">
        <v>112.33230615020081</v>
      </c>
      <c r="Z8" s="11">
        <v>111.52337736716757</v>
      </c>
      <c r="AA8" s="11">
        <v>110.86129507127509</v>
      </c>
      <c r="AB8" s="11">
        <v>109.78489777008855</v>
      </c>
      <c r="AC8" s="11">
        <v>108.59031247171718</v>
      </c>
      <c r="AD8" s="11">
        <v>107.33387057291905</v>
      </c>
      <c r="AE8" s="11">
        <v>106.06488700034431</v>
      </c>
      <c r="AF8" s="11">
        <v>104.77059861548443</v>
      </c>
      <c r="AG8" s="11">
        <v>103.46439836995603</v>
      </c>
      <c r="AH8" s="11">
        <v>102.12819024603439</v>
      </c>
      <c r="AI8" s="11">
        <v>100.76562130832066</v>
      </c>
      <c r="AJ8" s="11">
        <v>99.376094365651284</v>
      </c>
      <c r="AK8" s="11">
        <v>97.935890091017882</v>
      </c>
      <c r="AL8" s="11">
        <v>96.318344526742663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99.964750200535278</v>
      </c>
      <c r="N9" s="11">
        <v>101.32273197640747</v>
      </c>
      <c r="O9" s="11">
        <v>108.67180517639189</v>
      </c>
      <c r="P9" s="11">
        <v>103.59973839427636</v>
      </c>
      <c r="Q9" s="11">
        <v>112.01151911478343</v>
      </c>
      <c r="R9" s="11">
        <v>111.58576929674589</v>
      </c>
      <c r="S9" s="11">
        <v>113.5861557184497</v>
      </c>
      <c r="T9" s="11">
        <v>116.583689263265</v>
      </c>
      <c r="U9" s="11">
        <v>120.12975707674543</v>
      </c>
      <c r="V9" s="11">
        <v>116.23601938619905</v>
      </c>
      <c r="W9" s="11">
        <v>115.2255872623865</v>
      </c>
      <c r="X9" s="11">
        <v>107.05763752760637</v>
      </c>
      <c r="Y9" s="11">
        <v>113.16810987911117</v>
      </c>
      <c r="Z9" s="11">
        <v>113.36518012906889</v>
      </c>
      <c r="AA9" s="11">
        <v>113.75569054064137</v>
      </c>
      <c r="AB9" s="11">
        <v>113.75871372043092</v>
      </c>
      <c r="AC9" s="11">
        <v>113.68990766532585</v>
      </c>
      <c r="AD9" s="11">
        <v>113.60310373495317</v>
      </c>
      <c r="AE9" s="11">
        <v>113.54395049014394</v>
      </c>
      <c r="AF9" s="11">
        <v>113.50373055849029</v>
      </c>
      <c r="AG9" s="11">
        <v>113.51185182055598</v>
      </c>
      <c r="AH9" s="11">
        <v>113.52287219071411</v>
      </c>
      <c r="AI9" s="11">
        <v>113.55931233237069</v>
      </c>
      <c r="AJ9" s="11">
        <v>113.62455544363777</v>
      </c>
      <c r="AK9" s="11">
        <v>113.70387787556616</v>
      </c>
      <c r="AL9" s="11">
        <v>113.66354842549062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25.39532743843677</v>
      </c>
      <c r="N10" s="11">
        <v>22.62408853802398</v>
      </c>
      <c r="O10" s="11">
        <v>24.351342252395526</v>
      </c>
      <c r="P10" s="11">
        <v>25.924812811785056</v>
      </c>
      <c r="Q10" s="11">
        <v>25.940568299827763</v>
      </c>
      <c r="R10" s="11">
        <v>26.165539469232648</v>
      </c>
      <c r="S10" s="11">
        <v>28.252192499338545</v>
      </c>
      <c r="T10" s="11">
        <v>29.114740955085665</v>
      </c>
      <c r="U10" s="11">
        <v>28.646421857769681</v>
      </c>
      <c r="V10" s="11">
        <v>30.831664032274865</v>
      </c>
      <c r="W10" s="11">
        <v>30.733689678579353</v>
      </c>
      <c r="X10" s="11">
        <v>30.593402526645217</v>
      </c>
      <c r="Y10" s="11">
        <v>31.426698040542167</v>
      </c>
      <c r="Z10" s="11">
        <v>32.144416035961257</v>
      </c>
      <c r="AA10" s="11">
        <v>32.924036893703736</v>
      </c>
      <c r="AB10" s="11">
        <v>33.590194970548261</v>
      </c>
      <c r="AC10" s="11">
        <v>34.266271180410456</v>
      </c>
      <c r="AD10" s="11">
        <v>34.966667895229193</v>
      </c>
      <c r="AE10">
        <v>35.685503760574463</v>
      </c>
      <c r="AF10">
        <v>36.418283233989044</v>
      </c>
      <c r="AG10">
        <v>37.192553588311021</v>
      </c>
      <c r="AH10">
        <v>37.987345421070728</v>
      </c>
      <c r="AI10" s="11">
        <v>38.809406918957457</v>
      </c>
      <c r="AJ10" s="11">
        <v>39.653388197958833</v>
      </c>
      <c r="AK10" s="11">
        <v>40.51319492597748</v>
      </c>
      <c r="AL10" s="11">
        <v>41.303964930551366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28.857542632039419</v>
      </c>
      <c r="N11" s="11">
        <v>25.217308327503414</v>
      </c>
      <c r="O11" s="11">
        <v>26.391299960973239</v>
      </c>
      <c r="P11" s="11">
        <v>27.301066120560478</v>
      </c>
      <c r="Q11" s="11">
        <v>27.61003653535051</v>
      </c>
      <c r="R11" s="11">
        <v>27.509074005481928</v>
      </c>
      <c r="S11" s="11">
        <v>27.415899023159561</v>
      </c>
      <c r="T11" s="11">
        <v>27.663743159240727</v>
      </c>
      <c r="U11" s="11">
        <v>27.494832248750804</v>
      </c>
      <c r="V11" s="11">
        <v>28.720079315670855</v>
      </c>
      <c r="W11" s="11">
        <v>27.963648425584903</v>
      </c>
      <c r="X11" s="11">
        <v>27.607258164895935</v>
      </c>
      <c r="Y11" s="11">
        <v>28.185729989255478</v>
      </c>
      <c r="Z11" s="11">
        <v>28.581400796342528</v>
      </c>
      <c r="AA11" s="11">
        <v>29.068130797591046</v>
      </c>
      <c r="AB11" s="11">
        <v>29.453724658746655</v>
      </c>
      <c r="AC11" s="11">
        <v>29.839393353054632</v>
      </c>
      <c r="AD11" s="11">
        <v>30.254808181898216</v>
      </c>
      <c r="AE11">
        <v>30.707850259203415</v>
      </c>
      <c r="AF11">
        <v>31.184549314484702</v>
      </c>
      <c r="AG11">
        <v>31.688800557976165</v>
      </c>
      <c r="AH11">
        <v>32.225491881288832</v>
      </c>
      <c r="AI11" s="11">
        <v>32.783337376249321</v>
      </c>
      <c r="AJ11" s="11">
        <v>33.363808402488338</v>
      </c>
      <c r="AK11" s="11">
        <v>33.967426115884109</v>
      </c>
      <c r="AL11" s="11">
        <v>34.609304360486789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78.550024507264609</v>
      </c>
      <c r="N12" s="11">
        <v>73.115970350885206</v>
      </c>
      <c r="O12" s="11">
        <v>80.475174625484371</v>
      </c>
      <c r="P12" s="11">
        <v>86.181048967276709</v>
      </c>
      <c r="Q12" s="11">
        <v>89.875623589976286</v>
      </c>
      <c r="R12" s="11">
        <v>92.463178269772257</v>
      </c>
      <c r="S12" s="11">
        <v>97.899315557457697</v>
      </c>
      <c r="T12" s="11">
        <v>103.64834533081547</v>
      </c>
      <c r="U12" s="11">
        <v>103.4879844657536</v>
      </c>
      <c r="V12" s="11">
        <v>109.78286366942498</v>
      </c>
      <c r="W12" s="11">
        <v>109.00063376335841</v>
      </c>
      <c r="X12" s="11">
        <v>110.39886640694287</v>
      </c>
      <c r="Y12" s="11">
        <v>114.050538999628</v>
      </c>
      <c r="Z12" s="11">
        <v>117.06434552758689</v>
      </c>
      <c r="AA12" s="11">
        <v>120.28494010948178</v>
      </c>
      <c r="AB12" s="11">
        <v>123.1380219723267</v>
      </c>
      <c r="AC12" s="11">
        <v>125.899942893371</v>
      </c>
      <c r="AD12" s="11">
        <v>128.61544387370171</v>
      </c>
      <c r="AE12">
        <v>131.3724453562323</v>
      </c>
      <c r="AF12">
        <v>134.16834331964964</v>
      </c>
      <c r="AG12">
        <v>137.02529975749232</v>
      </c>
      <c r="AH12">
        <v>139.89101515918608</v>
      </c>
      <c r="AI12">
        <v>142.81229580765481</v>
      </c>
      <c r="AJ12">
        <v>145.79461471237715</v>
      </c>
      <c r="AK12">
        <v>148.8230805502823</v>
      </c>
      <c r="AL12">
        <v>151.66755894218508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33.969159378733131</v>
      </c>
      <c r="N13" s="11">
        <v>31.379587078153683</v>
      </c>
      <c r="O13" s="11">
        <v>29.160738944212429</v>
      </c>
      <c r="P13" s="11">
        <v>34.00623084838297</v>
      </c>
      <c r="Q13" s="11">
        <v>38.855235213174893</v>
      </c>
      <c r="R13" s="11">
        <v>41.263452553925113</v>
      </c>
      <c r="S13" s="11">
        <v>52.113248728212504</v>
      </c>
      <c r="T13" s="11">
        <v>47.89916785281909</v>
      </c>
      <c r="U13" s="11">
        <v>48.255336641762796</v>
      </c>
      <c r="V13" s="11">
        <v>48.114616079473478</v>
      </c>
      <c r="W13" s="11">
        <v>53.896667817376873</v>
      </c>
      <c r="X13" s="11">
        <v>56.138334110498405</v>
      </c>
      <c r="Y13" s="11">
        <v>58.291105409248232</v>
      </c>
      <c r="Z13" s="11">
        <v>60.864816162975302</v>
      </c>
      <c r="AA13" s="11">
        <v>63.539973989465338</v>
      </c>
      <c r="AB13" s="11">
        <v>65.966718298435978</v>
      </c>
      <c r="AC13" s="11">
        <v>68.307736017870667</v>
      </c>
      <c r="AD13" s="11">
        <v>70.604168524481764</v>
      </c>
      <c r="AE13">
        <v>72.862877486410184</v>
      </c>
      <c r="AF13">
        <v>75.100612937067339</v>
      </c>
      <c r="AG13">
        <v>77.326622655552129</v>
      </c>
      <c r="AH13">
        <v>79.51523743319953</v>
      </c>
      <c r="AI13">
        <v>81.674959433829258</v>
      </c>
      <c r="AJ13">
        <v>83.811791585238851</v>
      </c>
      <c r="AK13">
        <v>85.909543604540147</v>
      </c>
      <c r="AL13">
        <v>87.886109367957161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4.9940188451659679</v>
      </c>
      <c r="N14" s="11">
        <v>4.994576167607967</v>
      </c>
      <c r="O14" s="11">
        <v>4.5311607375008238</v>
      </c>
      <c r="P14" s="11">
        <v>4.9868941478913724</v>
      </c>
      <c r="Q14" s="11">
        <v>5.8339310766112575</v>
      </c>
      <c r="R14" s="11">
        <v>6.2243783852242007</v>
      </c>
      <c r="S14" s="11">
        <v>7.7209647772502263</v>
      </c>
      <c r="T14" s="11">
        <v>7.1906282554639995</v>
      </c>
      <c r="U14" s="11">
        <v>7.3643741247618699</v>
      </c>
      <c r="V14" s="11">
        <v>7.1350912399699444</v>
      </c>
      <c r="W14" s="11">
        <v>8.1211194248320133</v>
      </c>
      <c r="X14" s="11">
        <v>8.6452864222045793</v>
      </c>
      <c r="Y14" s="11">
        <v>8.8547385335884812</v>
      </c>
      <c r="Z14" s="11">
        <v>9.2340838031964942</v>
      </c>
      <c r="AA14" s="11">
        <v>9.6242224490004311</v>
      </c>
      <c r="AB14" s="11">
        <v>9.9777231064828733</v>
      </c>
      <c r="AC14" s="11">
        <v>10.318053221848199</v>
      </c>
      <c r="AD14" s="11">
        <v>10.647654584853823</v>
      </c>
      <c r="AE14">
        <v>10.972953460098928</v>
      </c>
      <c r="AF14">
        <v>11.295046435742083</v>
      </c>
      <c r="AG14">
        <v>11.613262766808727</v>
      </c>
      <c r="AH14">
        <v>11.924607506081662</v>
      </c>
      <c r="AI14">
        <v>12.230495684730611</v>
      </c>
      <c r="AJ14">
        <v>12.534057770921116</v>
      </c>
      <c r="AK14">
        <v>12.828805184796376</v>
      </c>
      <c r="AL14">
        <v>13.103544465614464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Cheshire and Warrington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Cheshire and Warrington</v>
      </c>
      <c r="W1" s="203" t="str">
        <f>CONCATENATE("Shift-share Figure 1: Levels of Employment, ",C4," - ",F40,", ",Info!B5)</f>
        <v>Shift-share Figure 1: Levels of Employment, 2015 - 2035, Cheshire and Warrington</v>
      </c>
      <c r="AK1" s="203" t="str">
        <f>CONCATENATE("Shift-share Figure 1.1: Net Changes, ",C4,"-",F40,", ",Info!B5)</f>
        <v>Shift-share Figure 1.1: Net Changes, 2015-2035, Cheshire and Warrington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29.438003166043192</v>
      </c>
      <c r="C8" s="141">
        <f t="shared" ref="C8:C33" si="0">B8/B$35*100</f>
        <v>5.5275368807937353</v>
      </c>
      <c r="E8" s="151">
        <v>35.846642825350081</v>
      </c>
      <c r="F8" s="141">
        <f t="shared" ref="F8:F33" si="1">E8/E$35*100</f>
        <v>6.5378267989097276</v>
      </c>
      <c r="H8" s="151">
        <f>E8-B8</f>
        <v>6.4086396593068891</v>
      </c>
      <c r="I8" s="141">
        <f>IF(B8&lt;&gt;0,((E8/B8)-1)*100,0)</f>
        <v>21.769953699506605</v>
      </c>
      <c r="K8" s="207">
        <f t="shared" ref="K8:K33" si="2">(($E$35/$B$35)-1)*B8</f>
        <v>0.86926044987362572</v>
      </c>
      <c r="L8" s="141">
        <f>IF(B8&lt;&gt;0,K8/B8*100,0)</f>
        <v>2.9528512683778763</v>
      </c>
      <c r="N8" s="151">
        <f>H8-(K8+Q8)</f>
        <v>4.8666414396857656</v>
      </c>
      <c r="O8" s="141">
        <f>IF(B8&lt;&gt;0,N8/B8*100,0)</f>
        <v>16.531832720567976</v>
      </c>
      <c r="Q8" s="151">
        <v>0.67273776974749766</v>
      </c>
      <c r="R8" s="141">
        <f>IF(B8&lt;&gt;0,Q8/B8*100,0)</f>
        <v>2.2852697105607431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16.402975959570405</v>
      </c>
      <c r="C9" s="141">
        <f t="shared" si="0"/>
        <v>3.0799661940346632</v>
      </c>
      <c r="E9" s="151">
        <v>17.379787558707232</v>
      </c>
      <c r="F9" s="141">
        <f t="shared" si="1"/>
        <v>3.1697819350692389</v>
      </c>
      <c r="H9" s="151">
        <f t="shared" ref="H9:H32" si="3">E9-B9</f>
        <v>0.97681159913682691</v>
      </c>
      <c r="I9" s="141">
        <f t="shared" ref="I9:I32" si="4">IF(B9&lt;&gt;0,((E9/B9)-1)*100,0)</f>
        <v>5.9550876715569467</v>
      </c>
      <c r="K9" s="207">
        <f t="shared" si="2"/>
        <v>0.48435548367389281</v>
      </c>
      <c r="L9" s="141">
        <f t="shared" ref="L9:L32" si="5">IF(B9&lt;&gt;0,K9/B9*100,0)</f>
        <v>2.9528512683778763</v>
      </c>
      <c r="N9" s="151">
        <f t="shared" ref="N9:N31" si="6">H9-(K9+Q9)</f>
        <v>0.908741218476944</v>
      </c>
      <c r="O9" s="141">
        <f>IF(B9&lt;&gt;0,N9/B9*100,0)</f>
        <v>5.5400996789654746</v>
      </c>
      <c r="Q9" s="151">
        <v>-0.41628510301400989</v>
      </c>
      <c r="R9" s="141">
        <f>IF(B9&lt;&gt;0,Q9/B9*100,0)</f>
        <v>-2.5378632757864046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28.321451508349011</v>
      </c>
      <c r="C10" s="141">
        <f t="shared" si="0"/>
        <v>5.3178833784007766</v>
      </c>
      <c r="E10" s="151">
        <v>33.104137843810079</v>
      </c>
      <c r="F10" s="141">
        <f t="shared" si="1"/>
        <v>6.0376398594573155</v>
      </c>
      <c r="H10" s="151">
        <f t="shared" si="3"/>
        <v>4.7826863354610687</v>
      </c>
      <c r="I10" s="141">
        <f t="shared" si="4"/>
        <v>16.887151190154071</v>
      </c>
      <c r="K10" s="207">
        <f t="shared" si="2"/>
        <v>0.83629034008730896</v>
      </c>
      <c r="L10" s="141">
        <f t="shared" si="5"/>
        <v>2.9528512683778763</v>
      </c>
      <c r="N10" s="151">
        <f t="shared" si="6"/>
        <v>3.9144566204443292</v>
      </c>
      <c r="O10" s="141">
        <f t="shared" ref="O10:O32" si="7">IF(B10&lt;&gt;0,N10/B10*100,0)</f>
        <v>13.821525423195094</v>
      </c>
      <c r="Q10" s="151">
        <v>3.1939374929430421E-2</v>
      </c>
      <c r="R10" s="141">
        <f t="shared" ref="R10:R32" si="8">IF(B10&lt;&gt;0,Q10/B10*100,0)</f>
        <v>0.11277449858110157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18.773405938319559</v>
      </c>
      <c r="C11" s="141">
        <f t="shared" si="0"/>
        <v>3.5250588539195902</v>
      </c>
      <c r="E11" s="151">
        <v>21.382826640782966</v>
      </c>
      <c r="F11" s="141">
        <f t="shared" si="1"/>
        <v>3.8998691657030085</v>
      </c>
      <c r="H11" s="151">
        <f>E11-B11</f>
        <v>2.6094207024634066</v>
      </c>
      <c r="I11" s="141">
        <f>IF(B11&lt;&gt;0,((E11/B11)-1)*100,0)</f>
        <v>13.899559360921065</v>
      </c>
      <c r="K11" s="207">
        <f t="shared" si="2"/>
        <v>0.55435075536739664</v>
      </c>
      <c r="L11" s="141">
        <f t="shared" si="5"/>
        <v>2.9528512683778763</v>
      </c>
      <c r="N11" s="151">
        <f t="shared" si="6"/>
        <v>1.9261797793055162</v>
      </c>
      <c r="O11" s="141">
        <f t="shared" si="7"/>
        <v>10.260150905136886</v>
      </c>
      <c r="Q11" s="151">
        <v>0.12889016779049373</v>
      </c>
      <c r="R11" s="141">
        <f>IF(B11&lt;&gt;0,Q11/B11*100,0)</f>
        <v>0.68655718740629812</v>
      </c>
      <c r="T11" s="136"/>
    </row>
    <row r="12" spans="1:97" x14ac:dyDescent="0.2">
      <c r="A12" s="10" t="str">
        <f>name!$D8</f>
        <v>23 Teaching and other educational professionals</v>
      </c>
      <c r="B12" s="151">
        <v>23.090705329307781</v>
      </c>
      <c r="C12" s="141">
        <f t="shared" si="0"/>
        <v>4.3357127381016172</v>
      </c>
      <c r="E12" s="151">
        <v>23.780700571236466</v>
      </c>
      <c r="F12" s="141">
        <f t="shared" si="1"/>
        <v>4.3372011780564632</v>
      </c>
      <c r="H12" s="151">
        <f t="shared" si="3"/>
        <v>0.68999524192868478</v>
      </c>
      <c r="I12" s="141">
        <f t="shared" si="4"/>
        <v>2.9881947393478381</v>
      </c>
      <c r="K12" s="207">
        <f t="shared" si="2"/>
        <v>0.68183418519386263</v>
      </c>
      <c r="L12" s="141">
        <f t="shared" si="5"/>
        <v>2.9528512683778758</v>
      </c>
      <c r="N12" s="151">
        <f t="shared" si="6"/>
        <v>2.0445823540975763</v>
      </c>
      <c r="O12" s="141">
        <f t="shared" si="7"/>
        <v>8.8545686454302395</v>
      </c>
      <c r="Q12" s="151">
        <v>-2.0364212973627542</v>
      </c>
      <c r="R12" s="141">
        <f t="shared" si="8"/>
        <v>-8.8192251744602839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26.935477217394329</v>
      </c>
      <c r="C13" s="141">
        <f t="shared" si="0"/>
        <v>5.0576407265513135</v>
      </c>
      <c r="E13" s="151">
        <v>35.503809645923646</v>
      </c>
      <c r="F13" s="141">
        <f t="shared" si="1"/>
        <v>6.4752997734660935</v>
      </c>
      <c r="H13" s="151">
        <f t="shared" si="3"/>
        <v>8.5683324285293168</v>
      </c>
      <c r="I13" s="141">
        <f t="shared" si="4"/>
        <v>31.810583340977814</v>
      </c>
      <c r="K13" s="207">
        <f t="shared" si="2"/>
        <v>0.79536458065746229</v>
      </c>
      <c r="L13" s="141">
        <f t="shared" si="5"/>
        <v>2.9528512683778763</v>
      </c>
      <c r="N13" s="151">
        <f>H13-(K13+Q13)</f>
        <v>6.1102702811685976</v>
      </c>
      <c r="O13" s="141">
        <f>IF(B13&lt;&gt;0,N13/B13*100,0)</f>
        <v>22.684841377982796</v>
      </c>
      <c r="Q13" s="151">
        <v>1.6626975667032571</v>
      </c>
      <c r="R13" s="141">
        <f t="shared" si="8"/>
        <v>6.1728906946171502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9.6136509646234813</v>
      </c>
      <c r="C14" s="141">
        <f t="shared" si="0"/>
        <v>1.8051431670247069</v>
      </c>
      <c r="E14" s="151">
        <v>12.323025793418624</v>
      </c>
      <c r="F14" s="141">
        <f t="shared" si="1"/>
        <v>2.2475133492527077</v>
      </c>
      <c r="H14" s="151">
        <f t="shared" si="3"/>
        <v>2.7093748287951431</v>
      </c>
      <c r="I14" s="141">
        <f t="shared" si="4"/>
        <v>28.182579529516506</v>
      </c>
      <c r="K14" s="207">
        <f t="shared" si="2"/>
        <v>0.28387681444630641</v>
      </c>
      <c r="L14" s="141">
        <f>IF(B14&lt;&gt;0,K14/B14*100,0)</f>
        <v>2.9528512683778763</v>
      </c>
      <c r="N14" s="151">
        <f t="shared" si="6"/>
        <v>2.2253367916018778</v>
      </c>
      <c r="O14" s="141">
        <f t="shared" si="7"/>
        <v>23.147676151242848</v>
      </c>
      <c r="Q14" s="151">
        <v>0.20016122274695911</v>
      </c>
      <c r="R14" s="141">
        <f t="shared" si="8"/>
        <v>2.0820521098957792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8.6246871779352734</v>
      </c>
      <c r="C15" s="141">
        <f t="shared" si="0"/>
        <v>1.6194466789220712</v>
      </c>
      <c r="E15" s="151">
        <v>9.8049825136019262</v>
      </c>
      <c r="F15" s="141">
        <f t="shared" si="1"/>
        <v>1.7882644618238921</v>
      </c>
      <c r="H15" s="151">
        <f t="shared" si="3"/>
        <v>1.1802953356666528</v>
      </c>
      <c r="I15" s="141">
        <f t="shared" si="4"/>
        <v>13.685079949174606</v>
      </c>
      <c r="K15" s="207">
        <f t="shared" si="2"/>
        <v>0.25467418472728576</v>
      </c>
      <c r="L15" s="141">
        <f t="shared" si="5"/>
        <v>2.9528512683778758</v>
      </c>
      <c r="N15" s="151">
        <f t="shared" si="6"/>
        <v>0.94629153549239087</v>
      </c>
      <c r="O15" s="141">
        <f t="shared" si="7"/>
        <v>10.971894005771123</v>
      </c>
      <c r="Q15" s="151">
        <v>-2.067038455302378E-2</v>
      </c>
      <c r="R15" s="141">
        <f t="shared" si="8"/>
        <v>-0.23966532497439766</v>
      </c>
      <c r="T15" s="11"/>
    </row>
    <row r="16" spans="1:97" x14ac:dyDescent="0.2">
      <c r="A16" s="10" t="str">
        <f>name!$D12</f>
        <v>33 Protective service occupations</v>
      </c>
      <c r="B16" s="151">
        <v>4.3158094155212829</v>
      </c>
      <c r="C16" s="141">
        <f t="shared" si="0"/>
        <v>0.81037411335998721</v>
      </c>
      <c r="E16" s="151">
        <v>4.5147908846833058</v>
      </c>
      <c r="F16" s="141">
        <f t="shared" si="1"/>
        <v>0.82342218157405966</v>
      </c>
      <c r="H16" s="151">
        <f t="shared" si="3"/>
        <v>0.19898146916202286</v>
      </c>
      <c r="I16" s="141">
        <f t="shared" si="4"/>
        <v>4.6105249329687847</v>
      </c>
      <c r="K16" s="207">
        <f t="shared" si="2"/>
        <v>0.12743943306699201</v>
      </c>
      <c r="L16" s="141">
        <f t="shared" si="5"/>
        <v>2.9528512683778763</v>
      </c>
      <c r="N16" s="151">
        <f t="shared" si="6"/>
        <v>0.23893970441123114</v>
      </c>
      <c r="O16" s="141">
        <f t="shared" si="7"/>
        <v>5.5363822033455321</v>
      </c>
      <c r="Q16" s="151">
        <v>-0.16739766831620029</v>
      </c>
      <c r="R16" s="141">
        <f t="shared" si="8"/>
        <v>-3.8787085387546298</v>
      </c>
      <c r="T16" s="11"/>
    </row>
    <row r="17" spans="1:20" x14ac:dyDescent="0.2">
      <c r="A17" s="10" t="str">
        <f>name!$D13</f>
        <v>34 Culture, media and sports occupations</v>
      </c>
      <c r="B17" s="151">
        <v>6.691298724038643</v>
      </c>
      <c r="C17" s="141">
        <f t="shared" si="0"/>
        <v>1.256416757241047</v>
      </c>
      <c r="E17" s="151">
        <v>7.2041861237503149</v>
      </c>
      <c r="F17" s="141">
        <f t="shared" si="1"/>
        <v>1.3139227942115783</v>
      </c>
      <c r="H17" s="151">
        <f t="shared" si="3"/>
        <v>0.51288739971167185</v>
      </c>
      <c r="I17" s="141">
        <f t="shared" si="4"/>
        <v>7.6649903234645933</v>
      </c>
      <c r="K17" s="207">
        <f t="shared" si="2"/>
        <v>0.19758409924372772</v>
      </c>
      <c r="L17" s="141">
        <f t="shared" si="5"/>
        <v>2.9528512683778763</v>
      </c>
      <c r="N17" s="151">
        <f t="shared" si="6"/>
        <v>0.409609762956686</v>
      </c>
      <c r="O17" s="141">
        <f t="shared" si="7"/>
        <v>6.1215285679169211</v>
      </c>
      <c r="Q17" s="151">
        <v>-9.4306462488741874E-2</v>
      </c>
      <c r="R17" s="141">
        <f t="shared" si="8"/>
        <v>-1.4093895128302039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28.54800940650529</v>
      </c>
      <c r="C18" s="141">
        <f t="shared" si="0"/>
        <v>5.3604238703842304</v>
      </c>
      <c r="E18" s="151">
        <v>32.416129089268303</v>
      </c>
      <c r="F18" s="141">
        <f t="shared" si="1"/>
        <v>5.9121585948590374</v>
      </c>
      <c r="H18" s="151">
        <f t="shared" si="3"/>
        <v>3.8681196827630124</v>
      </c>
      <c r="I18" s="141">
        <f t="shared" si="4"/>
        <v>13.549525039324028</v>
      </c>
      <c r="K18" s="207">
        <f t="shared" si="2"/>
        <v>0.84298025785662689</v>
      </c>
      <c r="L18" s="141">
        <f t="shared" si="5"/>
        <v>2.9528512683778763</v>
      </c>
      <c r="N18" s="151">
        <f t="shared" si="6"/>
        <v>2.3409452171402449</v>
      </c>
      <c r="O18" s="141">
        <f t="shared" si="7"/>
        <v>8.2000295845734499</v>
      </c>
      <c r="Q18" s="151">
        <v>0.68419420776614071</v>
      </c>
      <c r="R18" s="141">
        <f t="shared" si="8"/>
        <v>2.3966441863727006</v>
      </c>
      <c r="T18" s="11"/>
    </row>
    <row r="19" spans="1:20" x14ac:dyDescent="0.2">
      <c r="A19" s="10" t="str">
        <f>name!$D15</f>
        <v>41 Administrative occupations</v>
      </c>
      <c r="B19" s="151">
        <v>57.703066463504797</v>
      </c>
      <c r="C19" s="141">
        <f t="shared" si="0"/>
        <v>10.834832315658938</v>
      </c>
      <c r="E19" s="151">
        <v>61.544041388102308</v>
      </c>
      <c r="F19" s="141">
        <f t="shared" si="1"/>
        <v>11.224601563407779</v>
      </c>
      <c r="H19" s="151">
        <f t="shared" si="3"/>
        <v>3.8409749245975107</v>
      </c>
      <c r="I19" s="141">
        <f t="shared" si="4"/>
        <v>6.6564485390508521</v>
      </c>
      <c r="K19" s="207">
        <f t="shared" si="2"/>
        <v>1.7038857299605303</v>
      </c>
      <c r="L19" s="141">
        <f t="shared" si="5"/>
        <v>2.9528512683778763</v>
      </c>
      <c r="N19" s="151">
        <f t="shared" si="6"/>
        <v>0.78996989459707567</v>
      </c>
      <c r="O19" s="141">
        <f t="shared" si="7"/>
        <v>1.369025847346786</v>
      </c>
      <c r="Q19" s="151">
        <v>1.3471193000399044</v>
      </c>
      <c r="R19" s="141">
        <f t="shared" si="8"/>
        <v>2.3345714233261954</v>
      </c>
      <c r="T19" s="11"/>
    </row>
    <row r="20" spans="1:20" x14ac:dyDescent="0.2">
      <c r="A20" s="10" t="str">
        <f>name!$D16</f>
        <v>42 Secretarial and related occupations</v>
      </c>
      <c r="B20" s="151">
        <v>12.588703845563272</v>
      </c>
      <c r="C20" s="141">
        <f t="shared" si="0"/>
        <v>2.3637651098565962</v>
      </c>
      <c r="E20" s="151">
        <v>11.436413361687206</v>
      </c>
      <c r="F20" s="141">
        <f t="shared" si="1"/>
        <v>2.0858101028800515</v>
      </c>
      <c r="H20" s="151">
        <f t="shared" si="3"/>
        <v>-1.1522904838760653</v>
      </c>
      <c r="I20" s="141">
        <f t="shared" si="4"/>
        <v>-9.1533687503672194</v>
      </c>
      <c r="K20" s="207">
        <f t="shared" si="2"/>
        <v>0.37172570117604953</v>
      </c>
      <c r="L20" s="141">
        <f t="shared" si="5"/>
        <v>2.9528512683778758</v>
      </c>
      <c r="N20" s="151">
        <f t="shared" si="6"/>
        <v>-1.7530297652131006</v>
      </c>
      <c r="O20" s="141">
        <f t="shared" si="7"/>
        <v>-13.925419063940675</v>
      </c>
      <c r="Q20" s="151">
        <v>0.22901358016098586</v>
      </c>
      <c r="R20" s="141">
        <f t="shared" si="8"/>
        <v>1.8191990451955766</v>
      </c>
      <c r="T20" s="11"/>
    </row>
    <row r="21" spans="1:20" x14ac:dyDescent="0.2">
      <c r="A21" s="10" t="str">
        <f>name!$D17</f>
        <v>51 Skilled agricultural and related trades</v>
      </c>
      <c r="B21" s="151">
        <v>5.8351462178697595</v>
      </c>
      <c r="C21" s="141">
        <f t="shared" si="0"/>
        <v>1.0956580764725312</v>
      </c>
      <c r="E21" s="151">
        <v>5.883579873026493</v>
      </c>
      <c r="F21" s="141">
        <f t="shared" si="1"/>
        <v>1.0730663497502251</v>
      </c>
      <c r="H21" s="151">
        <f t="shared" si="3"/>
        <v>4.8433655156733479E-2</v>
      </c>
      <c r="I21" s="141">
        <f t="shared" si="4"/>
        <v>0.83003327334640886</v>
      </c>
      <c r="K21" s="207">
        <f t="shared" si="2"/>
        <v>0.17230318910607087</v>
      </c>
      <c r="L21" s="141">
        <f t="shared" si="5"/>
        <v>2.9528512683778763</v>
      </c>
      <c r="N21" s="151">
        <f t="shared" si="6"/>
        <v>-0.32495028151787814</v>
      </c>
      <c r="O21" s="141">
        <f t="shared" si="7"/>
        <v>-5.5688455676181485</v>
      </c>
      <c r="Q21" s="151">
        <v>0.20108074756854075</v>
      </c>
      <c r="R21" s="141">
        <f t="shared" si="8"/>
        <v>3.4460275725866802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19.646307170972378</v>
      </c>
      <c r="C22" s="141">
        <f t="shared" si="0"/>
        <v>3.6889624220238426</v>
      </c>
      <c r="E22" s="151">
        <v>18.119450215264497</v>
      </c>
      <c r="F22" s="141">
        <f t="shared" si="1"/>
        <v>3.3046840055853952</v>
      </c>
      <c r="H22" s="151">
        <f t="shared" si="3"/>
        <v>-1.5268569557078813</v>
      </c>
      <c r="I22" s="141">
        <f t="shared" si="4"/>
        <v>-7.7717249476981998</v>
      </c>
      <c r="K22" s="207">
        <f t="shared" si="2"/>
        <v>0.58012623048747147</v>
      </c>
      <c r="L22" s="141">
        <f t="shared" si="5"/>
        <v>2.9528512683778758</v>
      </c>
      <c r="N22" s="151">
        <f t="shared" si="6"/>
        <v>-2.6741882903527334</v>
      </c>
      <c r="O22" s="141">
        <f t="shared" si="7"/>
        <v>-13.611658756429678</v>
      </c>
      <c r="Q22" s="151">
        <v>0.56720510415738079</v>
      </c>
      <c r="R22" s="141">
        <f t="shared" si="8"/>
        <v>2.8870825403536</v>
      </c>
      <c r="T22" s="11"/>
    </row>
    <row r="23" spans="1:20" x14ac:dyDescent="0.2">
      <c r="A23" s="10" t="str">
        <f>name!$D19</f>
        <v>53 Skilled construction and building trades</v>
      </c>
      <c r="B23" s="151">
        <v>15.617696183461167</v>
      </c>
      <c r="C23" s="141">
        <f t="shared" si="0"/>
        <v>2.9325151967743524</v>
      </c>
      <c r="E23" s="151">
        <v>14.273204621679961</v>
      </c>
      <c r="F23" s="141">
        <f t="shared" si="1"/>
        <v>2.6031932791193011</v>
      </c>
      <c r="H23" s="151">
        <f t="shared" si="3"/>
        <v>-1.3444915617812061</v>
      </c>
      <c r="I23" s="141">
        <f t="shared" si="4"/>
        <v>-8.6087701155628586</v>
      </c>
      <c r="K23" s="207">
        <f t="shared" si="2"/>
        <v>0.46116733984473623</v>
      </c>
      <c r="L23" s="141">
        <f t="shared" si="5"/>
        <v>2.9528512683778763</v>
      </c>
      <c r="N23" s="151">
        <f t="shared" si="6"/>
        <v>-2.9449449849337377</v>
      </c>
      <c r="O23" s="141">
        <f t="shared" si="7"/>
        <v>-18.85646224858937</v>
      </c>
      <c r="Q23" s="151">
        <v>1.1392860833077956</v>
      </c>
      <c r="R23" s="141">
        <f t="shared" si="8"/>
        <v>7.294840864648636</v>
      </c>
      <c r="T23" s="11"/>
    </row>
    <row r="24" spans="1:20" x14ac:dyDescent="0.2">
      <c r="A24" s="10" t="str">
        <f>name!$D20</f>
        <v>54 Textiles, printing and other skilled trades</v>
      </c>
      <c r="B24" s="151">
        <v>11.11377400124754</v>
      </c>
      <c r="C24" s="141">
        <f t="shared" si="0"/>
        <v>2.0868193854793811</v>
      </c>
      <c r="E24" s="151">
        <v>9.3752055379173296</v>
      </c>
      <c r="F24" s="141">
        <f t="shared" si="1"/>
        <v>1.709880345272869</v>
      </c>
      <c r="H24" s="151">
        <f t="shared" si="3"/>
        <v>-1.7385684633302105</v>
      </c>
      <c r="I24" s="141">
        <f t="shared" si="4"/>
        <v>-15.64336707886136</v>
      </c>
      <c r="K24" s="207">
        <f t="shared" si="2"/>
        <v>0.32817321656048865</v>
      </c>
      <c r="L24" s="141">
        <f t="shared" si="5"/>
        <v>2.9528512683778763</v>
      </c>
      <c r="N24" s="151">
        <f t="shared" si="6"/>
        <v>-1.7383287802717515</v>
      </c>
      <c r="O24" s="141">
        <f t="shared" si="7"/>
        <v>-15.641210448193576</v>
      </c>
      <c r="Q24" s="151">
        <v>-0.32841289961894771</v>
      </c>
      <c r="R24" s="141">
        <f t="shared" si="8"/>
        <v>-2.9550078990456599</v>
      </c>
      <c r="T24" s="11"/>
    </row>
    <row r="25" spans="1:20" x14ac:dyDescent="0.2">
      <c r="A25" s="10" t="str">
        <f>name!$D21</f>
        <v>61 Caring personal service occupations</v>
      </c>
      <c r="B25" s="151">
        <v>37.656356563064236</v>
      </c>
      <c r="C25" s="141">
        <f t="shared" si="0"/>
        <v>7.0706867760227272</v>
      </c>
      <c r="E25" s="151">
        <v>36.420272584966234</v>
      </c>
      <c r="F25" s="141">
        <f t="shared" si="1"/>
        <v>6.6424472520255922</v>
      </c>
      <c r="H25" s="151">
        <f t="shared" si="3"/>
        <v>-1.2360839780980015</v>
      </c>
      <c r="I25" s="141">
        <f t="shared" si="4"/>
        <v>-3.2825373746073749</v>
      </c>
      <c r="K25" s="207">
        <f t="shared" si="2"/>
        <v>1.111936202397338</v>
      </c>
      <c r="L25" s="141">
        <f t="shared" si="5"/>
        <v>2.9528512683778767</v>
      </c>
      <c r="N25" s="151">
        <f t="shared" si="6"/>
        <v>-1.3901315042247124</v>
      </c>
      <c r="O25" s="141">
        <f t="shared" si="7"/>
        <v>-3.6916250829965911</v>
      </c>
      <c r="Q25" s="151">
        <v>-0.95788867627062702</v>
      </c>
      <c r="R25" s="141">
        <f t="shared" si="8"/>
        <v>-2.5437635599886619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12.552797866175661</v>
      </c>
      <c r="C26" s="141">
        <f t="shared" si="0"/>
        <v>2.3570230892043602</v>
      </c>
      <c r="E26" s="151">
        <v>10.63035893154548</v>
      </c>
      <c r="F26" s="141">
        <f t="shared" si="1"/>
        <v>1.9387992857043426</v>
      </c>
      <c r="H26" s="151">
        <f t="shared" si="3"/>
        <v>-1.9224389346301809</v>
      </c>
      <c r="I26" s="141">
        <f t="shared" si="4"/>
        <v>-15.31482427364117</v>
      </c>
      <c r="K26" s="207">
        <f t="shared" si="2"/>
        <v>0.37066545100827897</v>
      </c>
      <c r="L26" s="141">
        <f t="shared" si="5"/>
        <v>2.9528512683778758</v>
      </c>
      <c r="N26" s="151">
        <f t="shared" si="6"/>
        <v>-1.3501021832094506</v>
      </c>
      <c r="O26" s="141">
        <f t="shared" si="7"/>
        <v>-10.755388540489365</v>
      </c>
      <c r="Q26" s="151">
        <v>-0.94300220242900923</v>
      </c>
      <c r="R26" s="141">
        <f t="shared" si="8"/>
        <v>-7.5122870015296801</v>
      </c>
      <c r="T26" s="11"/>
    </row>
    <row r="27" spans="1:20" x14ac:dyDescent="0.2">
      <c r="A27" s="10" t="str">
        <f>name!$D23</f>
        <v>63 Community and civil enforcement occupations</v>
      </c>
      <c r="B27" s="151">
        <v>0.50237369748867766</v>
      </c>
      <c r="C27" s="141">
        <f t="shared" si="0"/>
        <v>9.433007820355592E-2</v>
      </c>
      <c r="E27" s="151">
        <v>0.53001137367895956</v>
      </c>
      <c r="F27" s="141">
        <f t="shared" si="1"/>
        <v>9.6665190641361531E-2</v>
      </c>
      <c r="H27" s="151">
        <f t="shared" si="3"/>
        <v>2.7637676190281901E-2</v>
      </c>
      <c r="I27" s="141">
        <f t="shared" si="4"/>
        <v>5.5014178346597831</v>
      </c>
      <c r="K27" s="207">
        <f t="shared" si="2"/>
        <v>1.4834348098291254E-2</v>
      </c>
      <c r="L27" s="141">
        <f t="shared" si="5"/>
        <v>2.9528512683778763</v>
      </c>
      <c r="N27" s="151">
        <f t="shared" si="6"/>
        <v>4.0301104107858157E-2</v>
      </c>
      <c r="O27" s="141">
        <f t="shared" si="7"/>
        <v>8.0221365707081915</v>
      </c>
      <c r="Q27" s="151">
        <v>-2.7497776015867514E-2</v>
      </c>
      <c r="R27" s="141">
        <f t="shared" si="8"/>
        <v>-5.4735700044262874</v>
      </c>
      <c r="T27" s="172"/>
    </row>
    <row r="28" spans="1:20" x14ac:dyDescent="0.2">
      <c r="A28" s="10" t="str">
        <f>name!$D24</f>
        <v>71 Sales occupations</v>
      </c>
      <c r="B28" s="151">
        <v>43.746464269134691</v>
      </c>
      <c r="C28" s="141">
        <f t="shared" si="0"/>
        <v>8.2142186509068651</v>
      </c>
      <c r="E28" s="151">
        <v>42.903103367419334</v>
      </c>
      <c r="F28" s="141">
        <f t="shared" si="1"/>
        <v>7.8248069231618214</v>
      </c>
      <c r="H28" s="151">
        <f t="shared" si="3"/>
        <v>-0.84336090171535716</v>
      </c>
      <c r="I28" s="141">
        <f t="shared" si="4"/>
        <v>-1.9278378625684489</v>
      </c>
      <c r="K28" s="207">
        <f t="shared" si="2"/>
        <v>1.2917680250416181</v>
      </c>
      <c r="L28" s="141">
        <f t="shared" si="5"/>
        <v>2.9528512683778763</v>
      </c>
      <c r="N28" s="151">
        <f>H28-(K28+Q28)</f>
        <v>-2.7673322897003807</v>
      </c>
      <c r="O28" s="141">
        <f t="shared" si="7"/>
        <v>-6.3258421816111703</v>
      </c>
      <c r="Q28" s="151">
        <v>0.6322033629434054</v>
      </c>
      <c r="R28" s="141">
        <f t="shared" si="8"/>
        <v>1.4451530506648427</v>
      </c>
      <c r="T28" s="11"/>
    </row>
    <row r="29" spans="1:20" x14ac:dyDescent="0.2">
      <c r="A29" s="10" t="str">
        <f>name!$D25</f>
        <v>72 Customer service occupations</v>
      </c>
      <c r="B29" s="151">
        <v>11.518382000300528</v>
      </c>
      <c r="C29" s="141">
        <f t="shared" si="0"/>
        <v>2.162792121279931</v>
      </c>
      <c r="E29" s="151">
        <v>12.408638927726448</v>
      </c>
      <c r="F29" s="141">
        <f t="shared" si="1"/>
        <v>2.2631277499245752</v>
      </c>
      <c r="H29" s="151">
        <f t="shared" si="3"/>
        <v>0.89025692742592</v>
      </c>
      <c r="I29" s="141">
        <f t="shared" si="4"/>
        <v>7.7290102672640248</v>
      </c>
      <c r="K29" s="207">
        <f t="shared" si="2"/>
        <v>0.34012068899248316</v>
      </c>
      <c r="L29" s="141">
        <f t="shared" si="5"/>
        <v>2.9528512683778763</v>
      </c>
      <c r="N29" s="151">
        <f t="shared" si="6"/>
        <v>0.88048866760909927</v>
      </c>
      <c r="O29" s="141">
        <f t="shared" si="7"/>
        <v>7.6442044341481843</v>
      </c>
      <c r="Q29" s="151">
        <v>-0.33035242917566243</v>
      </c>
      <c r="R29" s="141">
        <f t="shared" si="8"/>
        <v>-2.8680454352620286</v>
      </c>
      <c r="T29" s="11"/>
    </row>
    <row r="30" spans="1:20" x14ac:dyDescent="0.2">
      <c r="A30" s="10" t="str">
        <f>name!$D26</f>
        <v>81 Process, plant and machine operatives</v>
      </c>
      <c r="B30" s="151">
        <v>13.466243081519979</v>
      </c>
      <c r="C30" s="141">
        <f t="shared" si="0"/>
        <v>2.5285395500159566</v>
      </c>
      <c r="E30" s="151">
        <v>11.450339541522352</v>
      </c>
      <c r="F30" s="141">
        <f t="shared" si="1"/>
        <v>2.0883500046548495</v>
      </c>
      <c r="H30" s="151">
        <f t="shared" si="3"/>
        <v>-2.0159035399976268</v>
      </c>
      <c r="I30" s="141">
        <f t="shared" si="4"/>
        <v>-14.970051615688529</v>
      </c>
      <c r="K30" s="207">
        <f t="shared" si="2"/>
        <v>0.39763812963551071</v>
      </c>
      <c r="L30" s="141">
        <f t="shared" si="5"/>
        <v>2.9528512683778763</v>
      </c>
      <c r="N30" s="151">
        <f t="shared" si="6"/>
        <v>-2.7222046593967413</v>
      </c>
      <c r="O30" s="141">
        <f t="shared" si="7"/>
        <v>-20.215026885505154</v>
      </c>
      <c r="Q30" s="151">
        <v>0.30866298976360368</v>
      </c>
      <c r="R30" s="141">
        <f t="shared" si="8"/>
        <v>2.2921240014387436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23.282408915297481</v>
      </c>
      <c r="C31" s="141">
        <f t="shared" si="0"/>
        <v>4.3717086796660505</v>
      </c>
      <c r="E31" s="151">
        <v>23.629777798729958</v>
      </c>
      <c r="F31" s="141">
        <f t="shared" si="1"/>
        <v>4.3096753940809274</v>
      </c>
      <c r="H31" s="151">
        <f t="shared" si="3"/>
        <v>0.34736888343247685</v>
      </c>
      <c r="I31" s="141">
        <f t="shared" si="4"/>
        <v>1.4919799952669122</v>
      </c>
      <c r="K31" s="207">
        <f t="shared" si="2"/>
        <v>0.68749490696428539</v>
      </c>
      <c r="L31" s="141">
        <f t="shared" si="5"/>
        <v>2.9528512683778763</v>
      </c>
      <c r="N31" s="151">
        <f t="shared" si="6"/>
        <v>-1.5830700746844553</v>
      </c>
      <c r="O31" s="141">
        <f t="shared" si="7"/>
        <v>-6.7994256111716789</v>
      </c>
      <c r="Q31" s="151">
        <v>1.2429440511526466</v>
      </c>
      <c r="R31" s="141">
        <f t="shared" si="8"/>
        <v>5.3385543380607077</v>
      </c>
      <c r="T31" s="11"/>
    </row>
    <row r="32" spans="1:20" x14ac:dyDescent="0.2">
      <c r="A32" s="10" t="str">
        <f>name!$D28</f>
        <v>91 Elementary trades and related occupations</v>
      </c>
      <c r="B32" s="151">
        <v>9.7934014508591041</v>
      </c>
      <c r="C32" s="141">
        <f t="shared" si="0"/>
        <v>1.8388946900612324</v>
      </c>
      <c r="E32" s="151">
        <v>7.6286911681624918</v>
      </c>
      <c r="F32" s="141">
        <f t="shared" si="1"/>
        <v>1.3913453988653013</v>
      </c>
      <c r="H32" s="151">
        <f t="shared" si="3"/>
        <v>-2.1647102826966123</v>
      </c>
      <c r="I32" s="141">
        <f t="shared" si="4"/>
        <v>-22.103763371271967</v>
      </c>
      <c r="K32" s="207">
        <f t="shared" si="2"/>
        <v>0.28918457895903038</v>
      </c>
      <c r="L32" s="141">
        <f t="shared" si="5"/>
        <v>2.9528512683778763</v>
      </c>
      <c r="N32" s="151">
        <f>H32-(K32+Q32)</f>
        <v>-2.5634823495570416</v>
      </c>
      <c r="O32" s="141">
        <f t="shared" si="7"/>
        <v>-26.17560775405736</v>
      </c>
      <c r="Q32" s="151">
        <v>0.10958748790139883</v>
      </c>
      <c r="R32" s="141">
        <f t="shared" si="8"/>
        <v>1.1189931144075127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56.791403465932653</v>
      </c>
      <c r="C33" s="141">
        <f t="shared" si="0"/>
        <v>10.663650499639983</v>
      </c>
      <c r="E33" s="151">
        <v>48.801891818037923</v>
      </c>
      <c r="F33" s="141">
        <f t="shared" si="1"/>
        <v>8.9006470625424825</v>
      </c>
      <c r="H33" s="151">
        <f t="shared" ref="H33" si="9">E33-B33</f>
        <v>-7.9895116478947301</v>
      </c>
      <c r="I33" s="141">
        <f>IF(B33&lt;&gt;0,((E33/B33)-1)*100,0)</f>
        <v>-14.068170815125891</v>
      </c>
      <c r="K33" s="207">
        <f t="shared" si="2"/>
        <v>1.6769656775733894</v>
      </c>
      <c r="L33" s="141">
        <f t="shared" ref="L33" si="10">IF(B33&lt;&gt;0,K33/B33*100,0)</f>
        <v>2.9528512683778763</v>
      </c>
      <c r="N33" s="151">
        <f>H33-(K33+Q33)</f>
        <v>-5.8309892080322339</v>
      </c>
      <c r="O33" s="141">
        <f t="shared" ref="O33" si="11">IF(B33&lt;&gt;0,N33/B33*100,0)</f>
        <v>-10.267380012064779</v>
      </c>
      <c r="Q33" s="151">
        <v>-3.8354881174358852</v>
      </c>
      <c r="R33" s="141">
        <f t="shared" ref="R33" si="12">IF(B33&lt;&gt;0,Q33/B33*100,0)</f>
        <v>-6.7536420714389838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532.56999999999994</v>
      </c>
      <c r="C35" s="147">
        <f>B35/B$35*100</f>
        <v>100</v>
      </c>
      <c r="D35" s="145"/>
      <c r="E35" s="152">
        <f>SUM(E8:E33)</f>
        <v>548.29599999999994</v>
      </c>
      <c r="F35" s="147">
        <f t="shared" ref="F35" si="13">E35/E$35*100</f>
        <v>100</v>
      </c>
      <c r="G35" s="145"/>
      <c r="H35" s="152">
        <f>E35-B35</f>
        <v>15.725999999999999</v>
      </c>
      <c r="I35" s="147">
        <f>IF(B35&lt;&gt;0,((E35/B35)-1)*100,0)</f>
        <v>2.9528512683778763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Cheshire and Warrington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35.846642825350081</v>
      </c>
      <c r="C44" s="141">
        <f t="shared" ref="C44:C68" si="15">B44/B$71*100</f>
        <v>6.5378267989097276</v>
      </c>
      <c r="E44" s="151">
        <v>37.204450830233739</v>
      </c>
      <c r="F44" s="141">
        <f t="shared" ref="F44:F68" si="16">E44/E$71*100</f>
        <v>6.204154089788342</v>
      </c>
      <c r="H44" s="151">
        <f>E44-B44</f>
        <v>1.3578080048836583</v>
      </c>
      <c r="I44" s="141">
        <f>IF(B44&gt;0,((E44/B44)-1)*100,0)</f>
        <v>3.7878247385650265</v>
      </c>
      <c r="K44" s="151">
        <f>(($E$71/$B$71)-1)*B44</f>
        <v>3.3587431396718817</v>
      </c>
      <c r="L44" s="141">
        <f>IF(B44&gt;0,K44/B44*100,0)</f>
        <v>9.3697564819002821</v>
      </c>
      <c r="N44" s="151">
        <f>H44-(K44+Q44)</f>
        <v>-0.76931939834236118</v>
      </c>
      <c r="O44" s="141">
        <f>IF(B44&gt;0,N44/B44*100,0)</f>
        <v>-2.1461407197616644</v>
      </c>
      <c r="Q44" s="151">
        <v>-1.2316157364458624</v>
      </c>
      <c r="R44" s="141">
        <f>IF(B44&gt;0,Q44/B44*100,0)</f>
        <v>-3.4357910235735845</v>
      </c>
      <c r="T44" s="151"/>
    </row>
    <row r="45" spans="1:20" x14ac:dyDescent="0.2">
      <c r="A45" s="135" t="str">
        <f t="shared" si="14"/>
        <v>12 Other managers and proprietors</v>
      </c>
      <c r="B45" s="151">
        <v>17.379787558707232</v>
      </c>
      <c r="C45" s="141">
        <f t="shared" si="15"/>
        <v>3.1697819350692389</v>
      </c>
      <c r="E45" s="151">
        <v>25.662770371741313</v>
      </c>
      <c r="F45" s="141">
        <f t="shared" si="16"/>
        <v>4.2794821104509682</v>
      </c>
      <c r="H45" s="151">
        <f t="shared" ref="H45:H71" si="17">E45-B45</f>
        <v>8.2829828130340815</v>
      </c>
      <c r="I45" s="141">
        <f t="shared" ref="I45:I71" si="18">IF(B45&gt;0,((E45/B45)-1)*100,0)</f>
        <v>47.658711506426485</v>
      </c>
      <c r="K45" s="151">
        <f t="shared" ref="K45:K68" si="19">(($E$71/$B$71)-1)*B45</f>
        <v>1.6284437713224698</v>
      </c>
      <c r="L45" s="141">
        <f t="shared" ref="L45:L68" si="20">IF(B45&gt;0,K45/B45*100,0)</f>
        <v>9.3697564819002821</v>
      </c>
      <c r="N45" s="151">
        <f t="shared" ref="N45:N68" si="21">H45-(K45+Q45)</f>
        <v>6.2898854235804853</v>
      </c>
      <c r="O45" s="141">
        <f t="shared" ref="O45:O68" si="22">IF(B45&gt;0,N45/B45*100,0)</f>
        <v>36.190807294587827</v>
      </c>
      <c r="Q45" s="151">
        <v>0.36465361813112623</v>
      </c>
      <c r="R45" s="141">
        <f>IF(B45&gt;0,Q45/B45*100,0)</f>
        <v>2.0981477299383657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33.104137843810079</v>
      </c>
      <c r="C46" s="141">
        <f t="shared" si="15"/>
        <v>6.0376398594573155</v>
      </c>
      <c r="E46" s="151">
        <v>39.137960738504823</v>
      </c>
      <c r="F46" s="141">
        <f t="shared" si="16"/>
        <v>6.5265830771098816</v>
      </c>
      <c r="H46" s="151">
        <f t="shared" si="17"/>
        <v>6.0338228946947439</v>
      </c>
      <c r="I46" s="141">
        <f t="shared" si="18"/>
        <v>18.226793650881824</v>
      </c>
      <c r="K46" s="151">
        <f t="shared" si="19"/>
        <v>3.101777101397599</v>
      </c>
      <c r="L46" s="141">
        <f t="shared" si="20"/>
        <v>9.3697564819002821</v>
      </c>
      <c r="N46" s="151">
        <f t="shared" si="21"/>
        <v>3.8238303306258521</v>
      </c>
      <c r="O46" s="141">
        <f t="shared" si="22"/>
        <v>11.550913510169678</v>
      </c>
      <c r="Q46" s="151">
        <v>-0.89178453732870711</v>
      </c>
      <c r="R46" s="141">
        <f t="shared" ref="R46:R68" si="23">IF(B46&gt;0,Q46/B46*100,0)</f>
        <v>-2.6938763411881332</v>
      </c>
      <c r="T46" s="151"/>
    </row>
    <row r="47" spans="1:20" x14ac:dyDescent="0.2">
      <c r="A47" s="135" t="str">
        <f t="shared" si="14"/>
        <v>22 Health professionals</v>
      </c>
      <c r="B47" s="151">
        <v>21.382826640782966</v>
      </c>
      <c r="C47" s="141">
        <f t="shared" si="15"/>
        <v>3.8998691657030085</v>
      </c>
      <c r="E47" s="151">
        <v>27.242958878880906</v>
      </c>
      <c r="F47" s="141">
        <f t="shared" si="16"/>
        <v>4.5429917919657328</v>
      </c>
      <c r="H47" s="151">
        <f t="shared" si="17"/>
        <v>5.8601322380979397</v>
      </c>
      <c r="I47" s="141">
        <f t="shared" si="18"/>
        <v>27.4057884700849</v>
      </c>
      <c r="K47" s="151">
        <f t="shared" si="19"/>
        <v>2.0035187851882621</v>
      </c>
      <c r="L47" s="141">
        <f t="shared" si="20"/>
        <v>9.3697564819002803</v>
      </c>
      <c r="N47" s="151">
        <f t="shared" si="21"/>
        <v>1.8283266743284869</v>
      </c>
      <c r="O47" s="141">
        <f t="shared" si="22"/>
        <v>8.5504442655928479</v>
      </c>
      <c r="Q47" s="151">
        <v>2.0282867785811907</v>
      </c>
      <c r="R47" s="141">
        <f t="shared" si="23"/>
        <v>9.4855877225917684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23.780700571236466</v>
      </c>
      <c r="C48" s="141">
        <f t="shared" si="15"/>
        <v>4.3372011780564632</v>
      </c>
      <c r="E48" s="151">
        <v>30.168008387234689</v>
      </c>
      <c r="F48" s="141">
        <f t="shared" si="16"/>
        <v>5.0307683204486962</v>
      </c>
      <c r="H48" s="151">
        <f t="shared" si="17"/>
        <v>6.3873078159982235</v>
      </c>
      <c r="I48" s="141">
        <f t="shared" si="18"/>
        <v>26.859207939920339</v>
      </c>
      <c r="K48" s="151">
        <f t="shared" si="19"/>
        <v>2.2281937332147264</v>
      </c>
      <c r="L48" s="141">
        <f t="shared" si="20"/>
        <v>9.3697564819002839</v>
      </c>
      <c r="N48" s="151">
        <f t="shared" si="21"/>
        <v>2.7307604570320283</v>
      </c>
      <c r="O48" s="141">
        <f t="shared" si="22"/>
        <v>11.483095078935447</v>
      </c>
      <c r="Q48" s="151">
        <v>1.4283536257514686</v>
      </c>
      <c r="R48" s="141">
        <f t="shared" si="23"/>
        <v>6.0063563790845969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35.503809645923646</v>
      </c>
      <c r="C49" s="141">
        <f t="shared" si="15"/>
        <v>6.4752997734660935</v>
      </c>
      <c r="E49" s="151">
        <v>45.118437018531871</v>
      </c>
      <c r="F49" s="141">
        <f t="shared" si="16"/>
        <v>7.523877635788331</v>
      </c>
      <c r="H49" s="151">
        <f t="shared" si="17"/>
        <v>9.6146273726082256</v>
      </c>
      <c r="I49" s="141">
        <f t="shared" si="18"/>
        <v>27.080551266171305</v>
      </c>
      <c r="K49" s="151">
        <f t="shared" si="19"/>
        <v>3.3266205056204683</v>
      </c>
      <c r="L49" s="141">
        <f t="shared" si="20"/>
        <v>9.3697564819002821</v>
      </c>
      <c r="N49" s="151">
        <f t="shared" si="21"/>
        <v>6.6775785039550399</v>
      </c>
      <c r="O49" s="141">
        <f t="shared" si="22"/>
        <v>18.80806192504393</v>
      </c>
      <c r="Q49" s="151">
        <v>-0.38957163696728214</v>
      </c>
      <c r="R49" s="141">
        <f t="shared" si="23"/>
        <v>-1.0972671407729075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12.323025793418624</v>
      </c>
      <c r="C50" s="141">
        <f t="shared" si="15"/>
        <v>2.2475133492527077</v>
      </c>
      <c r="E50" s="151">
        <v>11.752099977331753</v>
      </c>
      <c r="F50" s="141">
        <f t="shared" si="16"/>
        <v>1.9597611982143104</v>
      </c>
      <c r="H50" s="151">
        <f t="shared" si="17"/>
        <v>-0.57092581608687176</v>
      </c>
      <c r="I50" s="141">
        <f t="shared" si="18"/>
        <v>-4.6330002521928204</v>
      </c>
      <c r="K50" s="151">
        <f t="shared" si="19"/>
        <v>1.1546375080450852</v>
      </c>
      <c r="L50" s="141">
        <f t="shared" si="20"/>
        <v>9.3697564819002821</v>
      </c>
      <c r="N50" s="151">
        <f t="shared" si="21"/>
        <v>-1.3695763993342842</v>
      </c>
      <c r="O50" s="141">
        <f t="shared" si="22"/>
        <v>-11.11396196270023</v>
      </c>
      <c r="Q50" s="151">
        <v>-0.35598692479767274</v>
      </c>
      <c r="R50" s="141">
        <f t="shared" si="23"/>
        <v>-2.8887947713928765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9.8049825136019262</v>
      </c>
      <c r="C51" s="141">
        <f t="shared" si="15"/>
        <v>1.7882644618238921</v>
      </c>
      <c r="E51" s="151">
        <v>11.997256574218602</v>
      </c>
      <c r="F51" s="141">
        <f t="shared" si="16"/>
        <v>2.0006431160836136</v>
      </c>
      <c r="H51" s="151">
        <f t="shared" si="17"/>
        <v>2.1922740606166755</v>
      </c>
      <c r="I51" s="141">
        <f t="shared" si="18"/>
        <v>22.358775832342914</v>
      </c>
      <c r="K51" s="151">
        <f t="shared" si="19"/>
        <v>0.91870298461740574</v>
      </c>
      <c r="L51" s="141">
        <f t="shared" si="20"/>
        <v>9.3697564819002821</v>
      </c>
      <c r="N51" s="151">
        <f t="shared" si="21"/>
        <v>0.32743398207117291</v>
      </c>
      <c r="O51" s="141">
        <f t="shared" si="22"/>
        <v>3.3394652322626923</v>
      </c>
      <c r="Q51" s="151">
        <v>0.94613709392809675</v>
      </c>
      <c r="R51" s="141">
        <f t="shared" si="23"/>
        <v>9.64955411817993</v>
      </c>
      <c r="T51" s="151"/>
    </row>
    <row r="52" spans="1:20" x14ac:dyDescent="0.2">
      <c r="A52" s="135" t="str">
        <f t="shared" si="14"/>
        <v>33 Protective service occupations</v>
      </c>
      <c r="B52" s="151">
        <v>4.5147908846833058</v>
      </c>
      <c r="C52" s="141">
        <f t="shared" si="15"/>
        <v>0.82342218157405966</v>
      </c>
      <c r="E52" s="151">
        <v>5.9311596817874914</v>
      </c>
      <c r="F52" s="141">
        <f t="shared" si="16"/>
        <v>0.98907060246260325</v>
      </c>
      <c r="H52" s="151">
        <f t="shared" si="17"/>
        <v>1.4163687971041856</v>
      </c>
      <c r="I52" s="141">
        <f t="shared" si="18"/>
        <v>31.371747513474002</v>
      </c>
      <c r="K52" s="151">
        <f t="shared" si="19"/>
        <v>0.42302491156185712</v>
      </c>
      <c r="L52" s="141">
        <f t="shared" si="20"/>
        <v>9.3697564819002821</v>
      </c>
      <c r="N52" s="151">
        <f t="shared" si="21"/>
        <v>1.2112816827132158</v>
      </c>
      <c r="O52" s="141">
        <f t="shared" si="22"/>
        <v>26.829186858300798</v>
      </c>
      <c r="Q52" s="151">
        <v>-0.21793779717088732</v>
      </c>
      <c r="R52" s="141">
        <f t="shared" si="23"/>
        <v>-4.8271958267270838</v>
      </c>
      <c r="T52" s="151"/>
    </row>
    <row r="53" spans="1:20" x14ac:dyDescent="0.2">
      <c r="A53" s="135" t="str">
        <f t="shared" si="14"/>
        <v>34 Culture, media and sports occupations</v>
      </c>
      <c r="B53" s="151">
        <v>7.2041861237503149</v>
      </c>
      <c r="C53" s="141">
        <f t="shared" si="15"/>
        <v>1.3139227942115783</v>
      </c>
      <c r="E53" s="151">
        <v>7.8496281250353199</v>
      </c>
      <c r="F53" s="141">
        <f t="shared" si="16"/>
        <v>1.3089912993872166</v>
      </c>
      <c r="H53" s="151">
        <f t="shared" si="17"/>
        <v>0.64544200128500506</v>
      </c>
      <c r="I53" s="141">
        <f t="shared" si="18"/>
        <v>8.9592632699639907</v>
      </c>
      <c r="K53" s="151">
        <f t="shared" si="19"/>
        <v>0.67501469629825583</v>
      </c>
      <c r="L53" s="141">
        <f t="shared" si="20"/>
        <v>9.3697564819002821</v>
      </c>
      <c r="N53" s="151">
        <f t="shared" si="21"/>
        <v>0.14479553899793685</v>
      </c>
      <c r="O53" s="141">
        <f t="shared" si="22"/>
        <v>2.0098805959577288</v>
      </c>
      <c r="Q53" s="151">
        <v>-0.17436823401118759</v>
      </c>
      <c r="R53" s="141">
        <f t="shared" si="23"/>
        <v>-2.4203738078940131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32.416129089268303</v>
      </c>
      <c r="C54" s="141">
        <f t="shared" si="15"/>
        <v>5.9121585948590374</v>
      </c>
      <c r="E54" s="151">
        <v>32.853114304994961</v>
      </c>
      <c r="F54" s="141">
        <f t="shared" si="16"/>
        <v>5.4785322435664563</v>
      </c>
      <c r="H54" s="151">
        <f t="shared" si="17"/>
        <v>0.43698521572665783</v>
      </c>
      <c r="I54" s="141">
        <f t="shared" si="18"/>
        <v>1.3480487276049447</v>
      </c>
      <c r="K54" s="151">
        <f t="shared" si="19"/>
        <v>3.0373123565228797</v>
      </c>
      <c r="L54" s="141">
        <f t="shared" si="20"/>
        <v>9.3697564819002821</v>
      </c>
      <c r="N54" s="151">
        <f t="shared" si="21"/>
        <v>-1.7291861493780418</v>
      </c>
      <c r="O54" s="141">
        <f t="shared" si="22"/>
        <v>-5.3343387935560358</v>
      </c>
      <c r="Q54" s="151">
        <v>-0.87114099141818013</v>
      </c>
      <c r="R54" s="141">
        <f t="shared" si="23"/>
        <v>-2.6873689607393021</v>
      </c>
      <c r="T54" s="151"/>
    </row>
    <row r="55" spans="1:20" x14ac:dyDescent="0.2">
      <c r="A55" s="135" t="str">
        <f t="shared" si="14"/>
        <v>41 Administrative occupations</v>
      </c>
      <c r="B55" s="151">
        <v>61.544041388102308</v>
      </c>
      <c r="C55" s="141">
        <f t="shared" si="15"/>
        <v>11.224601563407779</v>
      </c>
      <c r="E55" s="151">
        <v>57.485431973442346</v>
      </c>
      <c r="F55" s="141">
        <f t="shared" si="16"/>
        <v>9.5861777266567216</v>
      </c>
      <c r="H55" s="151">
        <f t="shared" si="17"/>
        <v>-4.0586094146599621</v>
      </c>
      <c r="I55" s="141">
        <f t="shared" si="18"/>
        <v>-6.5946423457406755</v>
      </c>
      <c r="K55" s="151">
        <f t="shared" si="19"/>
        <v>5.7665268071851079</v>
      </c>
      <c r="L55" s="141">
        <f t="shared" si="20"/>
        <v>9.3697564819002821</v>
      </c>
      <c r="N55" s="151">
        <f t="shared" si="21"/>
        <v>-8.4704246246064763</v>
      </c>
      <c r="O55" s="141">
        <f t="shared" si="22"/>
        <v>-13.763192071172595</v>
      </c>
      <c r="Q55" s="151">
        <v>-1.3547115972385948</v>
      </c>
      <c r="R55" s="141">
        <f t="shared" si="23"/>
        <v>-2.2012067564683648</v>
      </c>
      <c r="T55" s="151"/>
    </row>
    <row r="56" spans="1:20" x14ac:dyDescent="0.2">
      <c r="A56" s="135" t="str">
        <f t="shared" si="14"/>
        <v>42 Secretarial and related occupations</v>
      </c>
      <c r="B56" s="151">
        <v>11.436413361687206</v>
      </c>
      <c r="C56" s="141">
        <f t="shared" si="15"/>
        <v>2.0858101028800515</v>
      </c>
      <c r="E56" s="151">
        <v>9.1658764876884948</v>
      </c>
      <c r="F56" s="141">
        <f t="shared" si="16"/>
        <v>1.5284867489933625</v>
      </c>
      <c r="H56" s="151">
        <f t="shared" si="17"/>
        <v>-2.2705368739987115</v>
      </c>
      <c r="I56" s="141">
        <f t="shared" si="18"/>
        <v>-19.853574737033995</v>
      </c>
      <c r="K56" s="151">
        <f t="shared" si="19"/>
        <v>1.071564082253597</v>
      </c>
      <c r="L56" s="141">
        <f t="shared" si="20"/>
        <v>9.3697564819002821</v>
      </c>
      <c r="N56" s="151">
        <f t="shared" si="21"/>
        <v>-3.4852972180168251</v>
      </c>
      <c r="O56" s="141">
        <f t="shared" si="22"/>
        <v>-30.4754393514038</v>
      </c>
      <c r="Q56" s="151">
        <v>0.1431962617645168</v>
      </c>
      <c r="R56" s="141">
        <f t="shared" si="23"/>
        <v>1.252108132469524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5.883579873026493</v>
      </c>
      <c r="C57" s="141">
        <f t="shared" si="15"/>
        <v>1.0730663497502251</v>
      </c>
      <c r="E57" s="151">
        <v>6.4993768147778974</v>
      </c>
      <c r="F57" s="141">
        <f t="shared" si="16"/>
        <v>1.0838255731949071</v>
      </c>
      <c r="H57" s="151">
        <f t="shared" si="17"/>
        <v>0.61579694175140443</v>
      </c>
      <c r="I57" s="141">
        <f t="shared" si="18"/>
        <v>10.466364951966579</v>
      </c>
      <c r="K57" s="151">
        <f t="shared" si="19"/>
        <v>0.55127710652068018</v>
      </c>
      <c r="L57" s="141">
        <f t="shared" si="20"/>
        <v>9.3697564819002821</v>
      </c>
      <c r="N57" s="151">
        <f t="shared" si="21"/>
        <v>0.2456170739320726</v>
      </c>
      <c r="O57" s="141">
        <f t="shared" si="22"/>
        <v>4.1746195213243205</v>
      </c>
      <c r="Q57" s="151">
        <v>-0.18109723870134836</v>
      </c>
      <c r="R57" s="141">
        <f t="shared" si="23"/>
        <v>-3.0780110512580254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18.119450215264497</v>
      </c>
      <c r="C58" s="141">
        <f t="shared" si="15"/>
        <v>3.3046840055853952</v>
      </c>
      <c r="E58" s="151">
        <v>16.07238984998817</v>
      </c>
      <c r="F58" s="141">
        <f t="shared" si="16"/>
        <v>2.6802057548298523</v>
      </c>
      <c r="H58" s="151">
        <f t="shared" si="17"/>
        <v>-2.0470603652763266</v>
      </c>
      <c r="I58" s="141">
        <f t="shared" si="18"/>
        <v>-11.297585417640367</v>
      </c>
      <c r="K58" s="151">
        <f t="shared" si="19"/>
        <v>1.6977483610294397</v>
      </c>
      <c r="L58" s="141">
        <f t="shared" si="20"/>
        <v>9.3697564819002821</v>
      </c>
      <c r="N58" s="151">
        <f t="shared" si="21"/>
        <v>-2.3765381634778242</v>
      </c>
      <c r="O58" s="141">
        <f t="shared" si="22"/>
        <v>-13.115950733845889</v>
      </c>
      <c r="Q58" s="151">
        <v>-1.3682705628279423</v>
      </c>
      <c r="R58" s="141">
        <f t="shared" si="23"/>
        <v>-7.5513911656947545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14.273204621679961</v>
      </c>
      <c r="C59" s="141">
        <f t="shared" si="15"/>
        <v>2.6031932791193011</v>
      </c>
      <c r="E59" s="151">
        <v>13.47845044178888</v>
      </c>
      <c r="F59" s="141">
        <f t="shared" si="16"/>
        <v>2.2476446115011393</v>
      </c>
      <c r="H59" s="151">
        <f t="shared" si="17"/>
        <v>-0.79475417989108088</v>
      </c>
      <c r="I59" s="141">
        <f t="shared" si="18"/>
        <v>-5.5681551617630891</v>
      </c>
      <c r="K59" s="151">
        <f t="shared" si="19"/>
        <v>1.3373645152147486</v>
      </c>
      <c r="L59" s="141">
        <f t="shared" si="20"/>
        <v>9.3697564819002803</v>
      </c>
      <c r="N59" s="151">
        <f t="shared" si="21"/>
        <v>-0.90301898865067298</v>
      </c>
      <c r="O59" s="141">
        <f t="shared" si="22"/>
        <v>-6.3266730393471189</v>
      </c>
      <c r="Q59" s="151">
        <v>-1.2290997064551565</v>
      </c>
      <c r="R59" s="141">
        <f t="shared" si="23"/>
        <v>-8.6112386043162541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9.3752055379173296</v>
      </c>
      <c r="C60" s="141">
        <f t="shared" si="15"/>
        <v>1.709880345272869</v>
      </c>
      <c r="E60" s="151">
        <v>9.437723907279894</v>
      </c>
      <c r="F60" s="141">
        <f t="shared" si="16"/>
        <v>1.5738195853185748</v>
      </c>
      <c r="H60" s="151">
        <f t="shared" si="17"/>
        <v>6.2518369362564385E-2</v>
      </c>
      <c r="I60" s="141">
        <f t="shared" si="18"/>
        <v>0.66684798652907329</v>
      </c>
      <c r="K60" s="151">
        <f t="shared" si="19"/>
        <v>0.87843392858048319</v>
      </c>
      <c r="L60" s="141">
        <f t="shared" si="20"/>
        <v>9.3697564819002821</v>
      </c>
      <c r="N60" s="151">
        <f t="shared" si="21"/>
        <v>-1.0647777685218731</v>
      </c>
      <c r="O60" s="141">
        <f t="shared" si="22"/>
        <v>-11.357380531183638</v>
      </c>
      <c r="Q60" s="151">
        <v>0.24886220930395431</v>
      </c>
      <c r="R60" s="141">
        <f t="shared" si="23"/>
        <v>2.6544720358124354</v>
      </c>
      <c r="T60" s="151"/>
    </row>
    <row r="61" spans="1:20" x14ac:dyDescent="0.2">
      <c r="A61" s="135" t="str">
        <f t="shared" si="14"/>
        <v>61 Caring personal service occupations</v>
      </c>
      <c r="B61" s="151">
        <v>36.420272584966234</v>
      </c>
      <c r="C61" s="141">
        <f t="shared" si="15"/>
        <v>6.6424472520255922</v>
      </c>
      <c r="E61" s="151">
        <v>47.595211696111292</v>
      </c>
      <c r="F61" s="141">
        <f t="shared" si="16"/>
        <v>7.9369005780031188</v>
      </c>
      <c r="H61" s="151">
        <f t="shared" si="17"/>
        <v>11.174939111145058</v>
      </c>
      <c r="I61" s="141">
        <f t="shared" si="18"/>
        <v>30.683293446183345</v>
      </c>
      <c r="K61" s="151">
        <f t="shared" si="19"/>
        <v>3.4124908512556251</v>
      </c>
      <c r="L61" s="141">
        <f t="shared" si="20"/>
        <v>9.3697564819002821</v>
      </c>
      <c r="N61" s="151">
        <f t="shared" si="21"/>
        <v>4.0264861038410054</v>
      </c>
      <c r="O61" s="141">
        <f t="shared" si="22"/>
        <v>11.055617704253759</v>
      </c>
      <c r="Q61" s="151">
        <v>3.7359621560484273</v>
      </c>
      <c r="R61" s="141">
        <f t="shared" si="23"/>
        <v>10.257919260029313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10.63035893154548</v>
      </c>
      <c r="C62" s="141">
        <f t="shared" si="15"/>
        <v>1.9387992857043426</v>
      </c>
      <c r="E62" s="151">
        <v>10.96087259698337</v>
      </c>
      <c r="F62" s="141">
        <f t="shared" si="16"/>
        <v>1.8278173990667155</v>
      </c>
      <c r="H62" s="151">
        <f t="shared" si="17"/>
        <v>0.33051366543788951</v>
      </c>
      <c r="I62" s="141">
        <f t="shared" si="18"/>
        <v>3.1091486897690146</v>
      </c>
      <c r="K62" s="151">
        <f t="shared" si="19"/>
        <v>0.99603874503774814</v>
      </c>
      <c r="L62" s="141">
        <f t="shared" si="20"/>
        <v>9.3697564819002821</v>
      </c>
      <c r="N62" s="151">
        <f t="shared" si="21"/>
        <v>-0.54784149141905214</v>
      </c>
      <c r="O62" s="141">
        <f t="shared" si="22"/>
        <v>-5.1535559142160121</v>
      </c>
      <c r="Q62" s="151">
        <v>-0.11768358818080647</v>
      </c>
      <c r="R62" s="141">
        <f t="shared" si="23"/>
        <v>-1.1070518779152569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0.53001137367895956</v>
      </c>
      <c r="C63" s="141">
        <f t="shared" si="15"/>
        <v>9.6665190641361531E-2</v>
      </c>
      <c r="E63" s="151">
        <v>0.46048974021310735</v>
      </c>
      <c r="F63" s="141">
        <f t="shared" si="16"/>
        <v>7.6790524824171202E-2</v>
      </c>
      <c r="H63" s="151">
        <f t="shared" si="17"/>
        <v>-6.9521633465852217E-2</v>
      </c>
      <c r="I63" s="141">
        <f t="shared" si="18"/>
        <v>-13.117007845186945</v>
      </c>
      <c r="K63" s="151">
        <f t="shared" si="19"/>
        <v>4.9660775040093037E-2</v>
      </c>
      <c r="L63" s="141">
        <f t="shared" si="20"/>
        <v>9.3697564819002821</v>
      </c>
      <c r="N63" s="151">
        <f t="shared" si="21"/>
        <v>-0.12543539858649183</v>
      </c>
      <c r="O63" s="141">
        <f t="shared" si="22"/>
        <v>-23.666548458348938</v>
      </c>
      <c r="Q63" s="151">
        <v>6.2529900805465667E-3</v>
      </c>
      <c r="R63" s="141">
        <f t="shared" si="23"/>
        <v>1.1797841312617097</v>
      </c>
      <c r="T63" s="151"/>
    </row>
    <row r="64" spans="1:20" x14ac:dyDescent="0.2">
      <c r="A64" s="135" t="str">
        <f t="shared" si="14"/>
        <v>71 Sales occupations</v>
      </c>
      <c r="B64" s="151">
        <v>42.903103367419334</v>
      </c>
      <c r="C64" s="141">
        <f t="shared" si="15"/>
        <v>7.8248069231618214</v>
      </c>
      <c r="E64" s="151">
        <v>38.770142816820147</v>
      </c>
      <c r="F64" s="141">
        <f t="shared" si="16"/>
        <v>6.4652463549652568</v>
      </c>
      <c r="H64" s="151">
        <f t="shared" si="17"/>
        <v>-4.1329605505991864</v>
      </c>
      <c r="I64" s="141">
        <f t="shared" si="18"/>
        <v>-9.6332438127022755</v>
      </c>
      <c r="K64" s="151">
        <f t="shared" si="19"/>
        <v>4.0199163087051515</v>
      </c>
      <c r="L64" s="141">
        <f t="shared" si="20"/>
        <v>9.3697564819002821</v>
      </c>
      <c r="N64" s="151">
        <f t="shared" si="21"/>
        <v>-6.6161696306004023</v>
      </c>
      <c r="O64" s="141">
        <f t="shared" si="22"/>
        <v>-15.421191268939136</v>
      </c>
      <c r="Q64" s="151">
        <v>-1.5367072287039356</v>
      </c>
      <c r="R64" s="141">
        <f t="shared" si="23"/>
        <v>-3.5818090256634272</v>
      </c>
      <c r="T64" s="151"/>
    </row>
    <row r="65" spans="1:20" x14ac:dyDescent="0.2">
      <c r="A65" s="135" t="str">
        <f t="shared" si="14"/>
        <v>72 Customer service occupations</v>
      </c>
      <c r="B65" s="151">
        <v>12.408638927726448</v>
      </c>
      <c r="C65" s="141">
        <f t="shared" si="15"/>
        <v>2.2631277499245752</v>
      </c>
      <c r="E65" s="151">
        <v>19.025022534773417</v>
      </c>
      <c r="F65" s="141">
        <f t="shared" si="16"/>
        <v>3.1725820092339827</v>
      </c>
      <c r="H65" s="151">
        <f t="shared" si="17"/>
        <v>6.6163836070469682</v>
      </c>
      <c r="I65" s="141">
        <f t="shared" si="18"/>
        <v>53.320784379203822</v>
      </c>
      <c r="K65" s="151">
        <f t="shared" si="19"/>
        <v>1.1626592502462505</v>
      </c>
      <c r="L65" s="141">
        <f t="shared" si="20"/>
        <v>9.3697564819002821</v>
      </c>
      <c r="N65" s="151">
        <f t="shared" si="21"/>
        <v>5.6937384378314873</v>
      </c>
      <c r="O65" s="141">
        <f t="shared" si="22"/>
        <v>45.885277756846719</v>
      </c>
      <c r="Q65" s="151">
        <v>-0.24001408103076924</v>
      </c>
      <c r="R65" s="141">
        <f t="shared" si="23"/>
        <v>-1.9342498595431805</v>
      </c>
      <c r="T65" s="151"/>
    </row>
    <row r="66" spans="1:20" x14ac:dyDescent="0.2">
      <c r="A66" s="135" t="str">
        <f t="shared" si="14"/>
        <v>81 Process, plant and machine operatives</v>
      </c>
      <c r="B66" s="151">
        <v>11.450339541522352</v>
      </c>
      <c r="C66" s="141">
        <f t="shared" si="15"/>
        <v>2.0883500046548495</v>
      </c>
      <c r="E66" s="151">
        <v>12.830898281916483</v>
      </c>
      <c r="F66" s="141">
        <f t="shared" si="16"/>
        <v>2.1396598599090306</v>
      </c>
      <c r="H66" s="151">
        <f t="shared" si="17"/>
        <v>1.3805587403941306</v>
      </c>
      <c r="I66" s="141">
        <f t="shared" si="18"/>
        <v>12.056924036076078</v>
      </c>
      <c r="K66" s="151">
        <f t="shared" si="19"/>
        <v>1.0728689313913815</v>
      </c>
      <c r="L66" s="141">
        <f t="shared" si="20"/>
        <v>9.3697564819002803</v>
      </c>
      <c r="N66" s="151">
        <f t="shared" si="21"/>
        <v>1.2849049345085592</v>
      </c>
      <c r="O66" s="141">
        <f t="shared" si="22"/>
        <v>11.221544390444581</v>
      </c>
      <c r="Q66" s="151">
        <v>-0.97721512550581013</v>
      </c>
      <c r="R66" s="141">
        <f t="shared" si="23"/>
        <v>-8.5343768362687946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23.629777798729958</v>
      </c>
      <c r="C67" s="141">
        <f t="shared" si="15"/>
        <v>4.3096753940809274</v>
      </c>
      <c r="E67" s="151">
        <v>25.526373385448881</v>
      </c>
      <c r="F67" s="141">
        <f t="shared" si="16"/>
        <v>4.2567367694646867</v>
      </c>
      <c r="H67" s="151">
        <f t="shared" si="17"/>
        <v>1.8965955867189237</v>
      </c>
      <c r="I67" s="141">
        <f t="shared" si="18"/>
        <v>8.0262946307555261</v>
      </c>
      <c r="K67" s="151">
        <f t="shared" si="19"/>
        <v>2.2140526369551341</v>
      </c>
      <c r="L67" s="141">
        <f t="shared" si="20"/>
        <v>9.3697564819002821</v>
      </c>
      <c r="N67" s="151">
        <f t="shared" si="21"/>
        <v>0.12804210603730715</v>
      </c>
      <c r="O67" s="141">
        <f t="shared" si="22"/>
        <v>0.54186758389318879</v>
      </c>
      <c r="Q67" s="151">
        <v>-0.44549915627351749</v>
      </c>
      <c r="R67" s="141">
        <f t="shared" si="23"/>
        <v>-1.8853294350379461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7.6286911681624918</v>
      </c>
      <c r="C68" s="141">
        <f t="shared" si="15"/>
        <v>1.3913453988653013</v>
      </c>
      <c r="E68" s="151">
        <v>6.0482068060027965</v>
      </c>
      <c r="F68" s="141">
        <f t="shared" si="16"/>
        <v>1.0085891917225804</v>
      </c>
      <c r="H68" s="151">
        <f t="shared" si="17"/>
        <v>-1.5804843621596953</v>
      </c>
      <c r="I68" s="141">
        <f t="shared" si="18"/>
        <v>-20.717634615432779</v>
      </c>
      <c r="K68" s="151">
        <f t="shared" si="19"/>
        <v>0.71478978521305947</v>
      </c>
      <c r="L68" s="141">
        <f t="shared" si="20"/>
        <v>9.3697564819002821</v>
      </c>
      <c r="N68" s="151">
        <f t="shared" si="21"/>
        <v>-1.9717503239115517</v>
      </c>
      <c r="O68" s="141">
        <f t="shared" si="22"/>
        <v>-25.846508666393998</v>
      </c>
      <c r="Q68" s="151">
        <v>-0.32352382346120306</v>
      </c>
      <c r="R68" s="141">
        <f t="shared" si="23"/>
        <v>-4.2408824309390631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48.801891818037923</v>
      </c>
      <c r="C69" s="141">
        <f t="shared" ref="C69" si="25">B69/B$71*100</f>
        <v>8.9006470625424825</v>
      </c>
      <c r="E69" s="151">
        <v>51.395687778269085</v>
      </c>
      <c r="F69" s="141">
        <f t="shared" ref="F69" si="26">E69/E$71*100</f>
        <v>8.5706618270497277</v>
      </c>
      <c r="H69" s="151">
        <f t="shared" ref="H69" si="27">E69-B69</f>
        <v>2.5937959602311622</v>
      </c>
      <c r="I69" s="141">
        <f t="shared" ref="I69" si="28">IF(B69&gt;0,((E69/B69)-1)*100,0)</f>
        <v>5.3149496128190199</v>
      </c>
      <c r="K69" s="151">
        <f t="shared" ref="K69" si="29">(($E$71/$B$71)-1)*B69</f>
        <v>4.5726184219105717</v>
      </c>
      <c r="L69" s="141">
        <f t="shared" ref="L69" si="30">IF(B69&gt;0,K69/B69*100,0)</f>
        <v>9.3697564819002821</v>
      </c>
      <c r="N69" s="151">
        <f t="shared" ref="N69" si="31">H69-(K69+Q69)</f>
        <v>-4.9833456946093087</v>
      </c>
      <c r="O69" s="141">
        <f t="shared" ref="O69" si="32">IF(B69&gt;0,N69/B69*100,0)</f>
        <v>-10.211378102287805</v>
      </c>
      <c r="Q69" s="151">
        <v>3.0045232329298992</v>
      </c>
      <c r="R69" s="141">
        <f t="shared" ref="R69" si="33">IF(B69&gt;0,Q69/B69*100,0)</f>
        <v>6.1565712332065408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548.29599999999994</v>
      </c>
      <c r="C71" s="147">
        <f>B71/B$71*100</f>
        <v>100</v>
      </c>
      <c r="D71" s="145"/>
      <c r="E71" s="152">
        <f>SUM(E44:E69)</f>
        <v>599.66999999999985</v>
      </c>
      <c r="F71" s="147">
        <f>E71/E$71*100</f>
        <v>100</v>
      </c>
      <c r="G71" s="145"/>
      <c r="H71" s="152">
        <f t="shared" si="17"/>
        <v>51.37399999999991</v>
      </c>
      <c r="I71" s="147">
        <f t="shared" si="18"/>
        <v>9.3697564819002821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Cheshire and Warrington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Cheshire and Warrington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Cheshire and Warrington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Cheshire and Warrington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35.846642825350145</v>
      </c>
      <c r="C7" s="11">
        <f t="shared" si="2"/>
        <v>37.20445083023381</v>
      </c>
      <c r="D7" s="11">
        <f t="shared" si="2"/>
        <v>1.35780800488366</v>
      </c>
      <c r="E7" s="11">
        <f t="shared" si="2"/>
        <v>17.878311798704573</v>
      </c>
      <c r="F7" s="11">
        <f t="shared" si="2"/>
        <v>19.236119803588231</v>
      </c>
      <c r="G7" s="200">
        <f>IF(B7&gt;0,(1+(E7/B7))^(1/($C$6-$B$6))-1,0)</f>
        <v>2.7342302462519452E-2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24.170114274213933</v>
      </c>
      <c r="R7" s="11">
        <v>22.879429680262675</v>
      </c>
      <c r="S7" s="345">
        <f>R7-Q7</f>
        <v>-1.2906845939512586</v>
      </c>
      <c r="T7" s="345">
        <v>10.446837388808278</v>
      </c>
      <c r="U7" s="345">
        <f>SUM(S7:T7)</f>
        <v>9.1561527948570198</v>
      </c>
      <c r="V7" s="346">
        <f>IF(Q7&gt;0,(1+(T7/Q7))^(1/($C$6-$B$6))-1,0)</f>
        <v>2.4237504924778053E-2</v>
      </c>
      <c r="X7" s="10" t="str">
        <f>name!B4</f>
        <v>Agriculture</v>
      </c>
      <c r="Y7" s="11">
        <v>5.2980000000000089</v>
      </c>
      <c r="Z7" s="11">
        <v>5.6849999999999863</v>
      </c>
      <c r="AA7" s="345">
        <f>Z7-Y7</f>
        <v>0.38699999999997736</v>
      </c>
      <c r="AB7" s="11">
        <v>2.8224605560006242</v>
      </c>
      <c r="AC7" s="345">
        <f>SUM(AA7:AB7)</f>
        <v>3.2094605560006015</v>
      </c>
      <c r="AD7" s="348">
        <f>IF(Y7&gt;0,(1+(AB7/Y7))^(1/($C$6-$B$6))-1,0)</f>
        <v>2.8879657094871503E-2</v>
      </c>
    </row>
    <row r="8" spans="1:30" x14ac:dyDescent="0.2">
      <c r="A8" s="10" t="str">
        <f>name!D5</f>
        <v>12 Other managers and proprietors</v>
      </c>
      <c r="B8" s="11">
        <f t="shared" si="2"/>
        <v>17.379787558707235</v>
      </c>
      <c r="C8" s="11">
        <f t="shared" si="2"/>
        <v>25.662770371741306</v>
      </c>
      <c r="D8" s="11">
        <f t="shared" si="2"/>
        <v>8.2829828130340708</v>
      </c>
      <c r="E8" s="11">
        <f t="shared" si="2"/>
        <v>12.537966209106459</v>
      </c>
      <c r="F8" s="11">
        <f t="shared" si="2"/>
        <v>20.820949022140532</v>
      </c>
      <c r="G8" s="200">
        <f t="shared" ref="G8:G33" si="3">IF(B8&gt;0,(1+(E8/B8))^(1/($C$6-$B$6))-1,0)</f>
        <v>3.687316471913582E-2</v>
      </c>
      <c r="H8" s="11"/>
      <c r="I8" s="10" t="str">
        <f>name!E4</f>
        <v>Managers, directors and senior officials</v>
      </c>
      <c r="J8" s="11">
        <f t="array" ref="J8:J16">MMULT(aggregation!$B$13:$AA$21,B7:B32)</f>
        <v>53.22643038405738</v>
      </c>
      <c r="K8" s="11">
        <f t="array" ref="K8:K16">MMULT(aggregation!$B$13:$AA$21,C7:C32)</f>
        <v>62.867221201975113</v>
      </c>
      <c r="L8" s="11">
        <f t="array" ref="L8:L16">MMULT(aggregation!$B$13:$AA$21,D7:D32)</f>
        <v>9.6407908179177308</v>
      </c>
      <c r="M8" s="11">
        <f t="array" ref="M8:M16">MMULT(aggregation!$B$13:$AA$21,E7:E32)</f>
        <v>30.41627800781103</v>
      </c>
      <c r="N8" s="11">
        <f t="array" ref="N8:N16">MMULT(aggregation!$B$13:$AA$21,F7:F32)</f>
        <v>40.057068825728763</v>
      </c>
      <c r="O8" s="11"/>
      <c r="P8" s="10" t="str">
        <f>name!D5</f>
        <v>12 Other managers and proprietors</v>
      </c>
      <c r="Q8" s="11">
        <v>10.151623955190933</v>
      </c>
      <c r="R8" s="11">
        <v>15.165405054704095</v>
      </c>
      <c r="S8" s="345">
        <f t="shared" ref="S8:S31" si="4">R8-Q8</f>
        <v>5.013781099513162</v>
      </c>
      <c r="T8" s="345">
        <v>6.7059959837993297</v>
      </c>
      <c r="U8" s="345">
        <f t="shared" ref="U8:U31" si="5">SUM(S8:T8)</f>
        <v>11.719777083312492</v>
      </c>
      <c r="V8" s="346">
        <f t="shared" ref="V8:V33" si="6">IF(Q8&gt;0,(1+(T8/Q8))^(1/($C$6-$B$6))-1,0)</f>
        <v>3.4389370633832073E-2</v>
      </c>
      <c r="X8" s="10" t="str">
        <f>name!B5</f>
        <v>Mining and quarrying</v>
      </c>
      <c r="Y8" s="11">
        <v>0.6750000000000006</v>
      </c>
      <c r="Z8" s="11">
        <v>0.3699999999999995</v>
      </c>
      <c r="AA8" s="345">
        <f t="shared" ref="AA8:AA29" si="7">Z8-Y8</f>
        <v>-0.3050000000000011</v>
      </c>
      <c r="AB8" s="11">
        <v>0.20506442763508953</v>
      </c>
      <c r="AC8" s="345">
        <f t="shared" ref="AC8:AC29" si="8">SUM(AA8:AB8)</f>
        <v>-9.9935572364911573E-2</v>
      </c>
      <c r="AD8" s="348">
        <f t="shared" ref="AD8:AD29" si="9">IF(Y8&gt;0,(1+(AB8/Y8))^(1/($C$6-$B$6))-1,0)</f>
        <v>1.7842809537915283E-2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33.104137843810129</v>
      </c>
      <c r="C9" s="11">
        <f t="shared" si="2"/>
        <v>39.137960738504752</v>
      </c>
      <c r="D9" s="11">
        <f t="shared" si="2"/>
        <v>6.0338228946946204</v>
      </c>
      <c r="E9" s="11">
        <f t="shared" si="2"/>
        <v>13.43389123740481</v>
      </c>
      <c r="F9" s="11">
        <f t="shared" si="2"/>
        <v>19.467714132099427</v>
      </c>
      <c r="G9" s="200">
        <f t="shared" si="3"/>
        <v>2.2967211231074369E-2</v>
      </c>
      <c r="H9" s="11"/>
      <c r="I9" s="10" t="str">
        <f>name!E5</f>
        <v>Professional occupations</v>
      </c>
      <c r="J9" s="11">
        <v>113.77147470175325</v>
      </c>
      <c r="K9" s="11">
        <v>141.66736502315217</v>
      </c>
      <c r="L9" s="11">
        <v>27.895890321398937</v>
      </c>
      <c r="M9" s="11">
        <v>59.60197716898152</v>
      </c>
      <c r="N9" s="11">
        <v>87.497867490380443</v>
      </c>
      <c r="O9" s="11"/>
      <c r="P9" s="10" t="str">
        <f>name!D6</f>
        <v>21 Science, research, engineering and technology professionals</v>
      </c>
      <c r="Q9" s="11">
        <v>26.491991115396466</v>
      </c>
      <c r="R9" s="11">
        <v>29.333366074527511</v>
      </c>
      <c r="S9" s="345">
        <f t="shared" si="4"/>
        <v>2.8413749591310449</v>
      </c>
      <c r="T9" s="345">
        <v>9.14054908101153</v>
      </c>
      <c r="U9" s="345">
        <f t="shared" si="5"/>
        <v>11.981924040142575</v>
      </c>
      <c r="V9" s="346">
        <f t="shared" si="6"/>
        <v>1.995766381567754E-2</v>
      </c>
      <c r="X9" s="10" t="str">
        <f>name!B6</f>
        <v>Food drink and tobacco</v>
      </c>
      <c r="Y9" s="11">
        <v>6.1139999999999954</v>
      </c>
      <c r="Z9" s="11">
        <v>5.5539999999999887</v>
      </c>
      <c r="AA9" s="345">
        <f t="shared" si="7"/>
        <v>-0.56000000000000671</v>
      </c>
      <c r="AB9" s="11">
        <v>2.5519319601282406</v>
      </c>
      <c r="AC9" s="345">
        <f t="shared" si="8"/>
        <v>1.9919319601282339</v>
      </c>
      <c r="AD9" s="348">
        <f t="shared" si="9"/>
        <v>2.3527045094218435E-2</v>
      </c>
    </row>
    <row r="10" spans="1:30" x14ac:dyDescent="0.2">
      <c r="A10" s="10" t="str">
        <f>name!D7</f>
        <v>22 Health professionals</v>
      </c>
      <c r="B10" s="11">
        <f t="shared" si="2"/>
        <v>21.382826640782952</v>
      </c>
      <c r="C10" s="11">
        <f t="shared" si="2"/>
        <v>27.242958878880863</v>
      </c>
      <c r="D10" s="11">
        <f t="shared" si="2"/>
        <v>5.8601322380979148</v>
      </c>
      <c r="E10" s="11">
        <f t="shared" si="2"/>
        <v>12.815868306592256</v>
      </c>
      <c r="F10" s="11">
        <f t="shared" si="2"/>
        <v>18.676000544690165</v>
      </c>
      <c r="G10" s="200">
        <f t="shared" si="3"/>
        <v>3.1801831793625723E-2</v>
      </c>
      <c r="H10" s="11"/>
      <c r="I10" s="10" t="str">
        <f>name!E6</f>
        <v>Associate professional occupations</v>
      </c>
      <c r="J10" s="11">
        <v>66.263114404722472</v>
      </c>
      <c r="K10" s="11">
        <v>70.383258663368139</v>
      </c>
      <c r="L10" s="11">
        <v>4.1201442586456718</v>
      </c>
      <c r="M10" s="11">
        <v>30.5117100357959</v>
      </c>
      <c r="N10" s="11">
        <v>34.631854294441574</v>
      </c>
      <c r="O10" s="11"/>
      <c r="P10" s="10" t="str">
        <f>name!D7</f>
        <v>22 Health professionals</v>
      </c>
      <c r="Q10" s="11">
        <v>5.887190168291446</v>
      </c>
      <c r="R10" s="11">
        <v>7.1729960192615154</v>
      </c>
      <c r="S10" s="345">
        <f t="shared" si="4"/>
        <v>1.2858058509700694</v>
      </c>
      <c r="T10" s="345">
        <v>2.4666439997237992</v>
      </c>
      <c r="U10" s="345">
        <f t="shared" si="5"/>
        <v>3.7524498506938686</v>
      </c>
      <c r="V10" s="346">
        <f t="shared" si="6"/>
        <v>2.3603712474436822E-2</v>
      </c>
      <c r="X10" s="10" t="str">
        <f>name!B7</f>
        <v>Engineering</v>
      </c>
      <c r="Y10" s="11">
        <v>5.1819999999999942</v>
      </c>
      <c r="Z10" s="11">
        <v>5.4819999999999887</v>
      </c>
      <c r="AA10" s="345">
        <f t="shared" si="7"/>
        <v>0.29999999999999449</v>
      </c>
      <c r="AB10" s="11">
        <v>2.2590498812931368</v>
      </c>
      <c r="AC10" s="345">
        <f t="shared" si="8"/>
        <v>2.5590498812931313</v>
      </c>
      <c r="AD10" s="348">
        <f t="shared" si="9"/>
        <v>2.4414665393391211E-2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23.780700571236469</v>
      </c>
      <c r="C11" s="11">
        <f t="shared" si="2"/>
        <v>30.168008387234678</v>
      </c>
      <c r="D11" s="11">
        <f t="shared" si="2"/>
        <v>6.3873078159982146</v>
      </c>
      <c r="E11" s="11">
        <f t="shared" si="2"/>
        <v>13.643753277105549</v>
      </c>
      <c r="F11" s="11">
        <f t="shared" si="2"/>
        <v>20.031061093103766</v>
      </c>
      <c r="G11" s="200">
        <f t="shared" si="3"/>
        <v>3.0691564765633839E-2</v>
      </c>
      <c r="H11" s="11"/>
      <c r="I11" s="10" t="str">
        <f>name!E7</f>
        <v>Administrative and secretarial occupations</v>
      </c>
      <c r="J11" s="11">
        <v>72.980454749789473</v>
      </c>
      <c r="K11" s="11">
        <v>66.651308461130952</v>
      </c>
      <c r="L11" s="11">
        <v>-6.3291462886585332</v>
      </c>
      <c r="M11" s="11">
        <v>33.876494730823509</v>
      </c>
      <c r="N11" s="11">
        <v>27.547348442164974</v>
      </c>
      <c r="O11" s="11"/>
      <c r="P11" s="10" t="str">
        <f>name!D8</f>
        <v>23 Teaching and other educational professionals</v>
      </c>
      <c r="Q11" s="11">
        <v>8.1338762193021505</v>
      </c>
      <c r="R11" s="11">
        <v>10.38974068594683</v>
      </c>
      <c r="S11" s="345">
        <f t="shared" si="4"/>
        <v>2.2558644666446792</v>
      </c>
      <c r="T11" s="345">
        <v>4.037444073808591</v>
      </c>
      <c r="U11" s="345">
        <f t="shared" si="5"/>
        <v>6.2933085404532703</v>
      </c>
      <c r="V11" s="346">
        <f t="shared" si="6"/>
        <v>2.7233897450712252E-2</v>
      </c>
      <c r="X11" s="10" t="str">
        <f>name!B8</f>
        <v>Rest of manufacturing</v>
      </c>
      <c r="Y11" s="11">
        <v>34.276999999999944</v>
      </c>
      <c r="Z11" s="11">
        <v>31.920999999999935</v>
      </c>
      <c r="AA11" s="345">
        <f t="shared" si="7"/>
        <v>-2.3560000000000088</v>
      </c>
      <c r="AB11" s="11">
        <v>13.832493950312195</v>
      </c>
      <c r="AC11" s="345">
        <f t="shared" si="8"/>
        <v>11.476493950312186</v>
      </c>
      <c r="AD11" s="348">
        <f t="shared" si="9"/>
        <v>2.2857653125684774E-2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35.503809645923702</v>
      </c>
      <c r="C12" s="11">
        <f t="shared" si="2"/>
        <v>45.118437018531893</v>
      </c>
      <c r="D12" s="11">
        <f t="shared" si="2"/>
        <v>9.6146273726081919</v>
      </c>
      <c r="E12" s="11">
        <f t="shared" si="2"/>
        <v>19.708464347878902</v>
      </c>
      <c r="F12" s="11">
        <f t="shared" si="2"/>
        <v>29.323091720487085</v>
      </c>
      <c r="G12" s="200">
        <f t="shared" si="3"/>
        <v>2.9873883892692632E-2</v>
      </c>
      <c r="H12" s="11"/>
      <c r="I12" s="10" t="str">
        <f>name!E8</f>
        <v>Skilled trades occupations</v>
      </c>
      <c r="J12" s="11">
        <v>47.651440247888281</v>
      </c>
      <c r="K12" s="11">
        <v>45.487941013834849</v>
      </c>
      <c r="L12" s="11">
        <v>-2.1634992340534334</v>
      </c>
      <c r="M12" s="11">
        <v>19.853395831215735</v>
      </c>
      <c r="N12" s="11">
        <v>17.689896597162303</v>
      </c>
      <c r="O12" s="11"/>
      <c r="P12" s="10" t="str">
        <f>name!D9</f>
        <v>24 Business, media and public service professionals</v>
      </c>
      <c r="Q12" s="11">
        <v>20.381818267687148</v>
      </c>
      <c r="R12" s="11">
        <v>24.438931563398818</v>
      </c>
      <c r="S12" s="345">
        <f t="shared" si="4"/>
        <v>4.0571132957116696</v>
      </c>
      <c r="T12" s="345">
        <v>9.7547007136393038</v>
      </c>
      <c r="U12" s="345">
        <f t="shared" si="5"/>
        <v>13.811814009350973</v>
      </c>
      <c r="V12" s="346">
        <f t="shared" si="6"/>
        <v>2.6415836427722272E-2</v>
      </c>
      <c r="X12" s="10" t="str">
        <f>name!B9</f>
        <v>Electricity and gas</v>
      </c>
      <c r="Y12" s="11">
        <v>1.6070000000000018</v>
      </c>
      <c r="Z12" s="11">
        <v>1.4940000000000009</v>
      </c>
      <c r="AA12" s="345">
        <f t="shared" si="7"/>
        <v>-0.11300000000000088</v>
      </c>
      <c r="AB12" s="11">
        <v>0.63981650023402437</v>
      </c>
      <c r="AC12" s="345">
        <f t="shared" si="8"/>
        <v>0.52681650023402349</v>
      </c>
      <c r="AD12" s="348">
        <f t="shared" si="9"/>
        <v>2.2594490506419485E-2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12.32302579341861</v>
      </c>
      <c r="C13" s="11">
        <f t="shared" si="2"/>
        <v>11.752099977331758</v>
      </c>
      <c r="D13" s="11">
        <f t="shared" si="2"/>
        <v>-0.57092581608685311</v>
      </c>
      <c r="E13" s="11">
        <f t="shared" si="2"/>
        <v>4.5954142425391629</v>
      </c>
      <c r="F13" s="11">
        <f t="shared" si="2"/>
        <v>4.0244884264523098</v>
      </c>
      <c r="G13" s="200">
        <f t="shared" si="3"/>
        <v>2.1353772273404514E-2</v>
      </c>
      <c r="H13" s="11"/>
      <c r="I13" s="10" t="str">
        <f>name!E9</f>
        <v>Caring, leisure and other service occupations</v>
      </c>
      <c r="J13" s="11">
        <v>47.580642890190582</v>
      </c>
      <c r="K13" s="11">
        <v>59.016574033307784</v>
      </c>
      <c r="L13" s="11">
        <v>11.435931143117198</v>
      </c>
      <c r="M13" s="11">
        <v>29.296859025905594</v>
      </c>
      <c r="N13" s="11">
        <v>40.732790169022792</v>
      </c>
      <c r="O13" s="11"/>
      <c r="P13" s="10" t="str">
        <f>name!D10</f>
        <v>31 Science, engineering and technology associate professionals</v>
      </c>
      <c r="Q13" s="11">
        <v>9.405993979909228</v>
      </c>
      <c r="R13" s="11">
        <v>7.9965107734435081</v>
      </c>
      <c r="S13" s="345">
        <f t="shared" si="4"/>
        <v>-1.4094832064657199</v>
      </c>
      <c r="T13" s="345">
        <v>2.94713161294449</v>
      </c>
      <c r="U13" s="345">
        <f t="shared" si="5"/>
        <v>1.5376484064787701</v>
      </c>
      <c r="V13" s="346">
        <f t="shared" si="6"/>
        <v>1.8336891577303005E-2</v>
      </c>
      <c r="X13" s="10" t="str">
        <f>name!B10</f>
        <v>Water and sewerage</v>
      </c>
      <c r="Y13" s="11">
        <v>4.133000000000016</v>
      </c>
      <c r="Z13" s="11">
        <v>4.3979999999999899</v>
      </c>
      <c r="AA13" s="345">
        <f t="shared" si="7"/>
        <v>0.26499999999997392</v>
      </c>
      <c r="AB13" s="11">
        <v>1.8779914598736527</v>
      </c>
      <c r="AC13" s="345">
        <f t="shared" si="8"/>
        <v>2.1429914598736266</v>
      </c>
      <c r="AD13" s="348">
        <f t="shared" si="9"/>
        <v>2.5286833685572718E-2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9.804982513601912</v>
      </c>
      <c r="C14" s="11">
        <f t="shared" si="2"/>
        <v>11.997256574218607</v>
      </c>
      <c r="D14" s="11">
        <f t="shared" si="2"/>
        <v>2.1922740606166924</v>
      </c>
      <c r="E14" s="11">
        <f t="shared" si="2"/>
        <v>6.1143333827463424</v>
      </c>
      <c r="F14" s="11">
        <f t="shared" si="2"/>
        <v>8.3066074433630348</v>
      </c>
      <c r="G14" s="200">
        <f t="shared" si="3"/>
        <v>3.2837121129078106E-2</v>
      </c>
      <c r="H14" s="11"/>
      <c r="I14" s="10" t="str">
        <f>name!E10</f>
        <v>Sales and customer service occupations</v>
      </c>
      <c r="J14" s="11">
        <v>55.311742295145748</v>
      </c>
      <c r="K14" s="11">
        <v>57.795165351593567</v>
      </c>
      <c r="L14" s="11">
        <v>2.4834230564478155</v>
      </c>
      <c r="M14" s="11">
        <v>26.155132484436141</v>
      </c>
      <c r="N14" s="11">
        <v>28.638555540883956</v>
      </c>
      <c r="O14" s="11"/>
      <c r="P14" s="10" t="str">
        <f>name!D11</f>
        <v>32 Health and social care associate professionals</v>
      </c>
      <c r="Q14" s="11">
        <v>2.220713714038749</v>
      </c>
      <c r="R14" s="11">
        <v>2.2880257816037943</v>
      </c>
      <c r="S14" s="345">
        <f t="shared" si="4"/>
        <v>6.7312067565045375E-2</v>
      </c>
      <c r="T14" s="345">
        <v>1.0192706306394479</v>
      </c>
      <c r="U14" s="345">
        <f t="shared" si="5"/>
        <v>1.0865826982044933</v>
      </c>
      <c r="V14" s="346">
        <f t="shared" si="6"/>
        <v>2.5502419015283717E-2</v>
      </c>
      <c r="X14" s="10" t="str">
        <f>name!B11</f>
        <v>Construction</v>
      </c>
      <c r="Y14" s="11">
        <v>32.876999999999917</v>
      </c>
      <c r="Z14" s="11">
        <v>32.727000000000025</v>
      </c>
      <c r="AA14" s="345">
        <f t="shared" si="7"/>
        <v>-0.149999999999892</v>
      </c>
      <c r="AB14" s="11">
        <v>13.600560955800674</v>
      </c>
      <c r="AC14" s="345">
        <f t="shared" si="8"/>
        <v>13.450560955800782</v>
      </c>
      <c r="AD14" s="348">
        <f t="shared" si="9"/>
        <v>2.3348152461557525E-2</v>
      </c>
    </row>
    <row r="15" spans="1:30" x14ac:dyDescent="0.2">
      <c r="A15" s="10" t="str">
        <f>name!D12</f>
        <v>33 Protective service occupations</v>
      </c>
      <c r="B15" s="11">
        <f t="shared" si="2"/>
        <v>4.5147908846833102</v>
      </c>
      <c r="C15" s="11">
        <f t="shared" si="2"/>
        <v>5.9311596817875012</v>
      </c>
      <c r="D15" s="11">
        <f t="shared" si="2"/>
        <v>1.4163687971041896</v>
      </c>
      <c r="E15" s="11">
        <f t="shared" si="2"/>
        <v>1.7482457311825823</v>
      </c>
      <c r="F15" s="11">
        <f t="shared" si="2"/>
        <v>3.1646145282867719</v>
      </c>
      <c r="G15" s="200">
        <f t="shared" si="3"/>
        <v>2.2060225036920844E-2</v>
      </c>
      <c r="H15" s="11"/>
      <c r="I15" s="10" t="str">
        <f>name!E11</f>
        <v>Process, plant and machine operatives</v>
      </c>
      <c r="J15" s="11">
        <v>35.080117340252286</v>
      </c>
      <c r="K15" s="11">
        <v>38.357271667365367</v>
      </c>
      <c r="L15" s="11">
        <v>3.2771543271130859</v>
      </c>
      <c r="M15" s="11">
        <v>18.108908574924719</v>
      </c>
      <c r="N15" s="11">
        <v>21.3860629020378</v>
      </c>
      <c r="O15" s="11"/>
      <c r="P15" s="10" t="str">
        <f>name!D12</f>
        <v>33 Protective service occupations</v>
      </c>
      <c r="Q15" s="11">
        <v>3.6042489908105173</v>
      </c>
      <c r="R15" s="11">
        <v>4.35448266015218</v>
      </c>
      <c r="S15" s="345">
        <f t="shared" si="4"/>
        <v>0.75023366934166269</v>
      </c>
      <c r="T15" s="345">
        <v>1.1352262446415675</v>
      </c>
      <c r="U15" s="345">
        <f t="shared" si="5"/>
        <v>1.8854599139832302</v>
      </c>
      <c r="V15" s="346">
        <f t="shared" si="6"/>
        <v>1.8421825980607931E-2</v>
      </c>
      <c r="X15" s="10" t="str">
        <f>name!B12</f>
        <v>Wholesale and retail trade</v>
      </c>
      <c r="Y15" s="11">
        <v>88.605999999999767</v>
      </c>
      <c r="Z15" s="11">
        <v>90.95699999999988</v>
      </c>
      <c r="AA15" s="345">
        <f t="shared" si="7"/>
        <v>2.3510000000001128</v>
      </c>
      <c r="AB15" s="11">
        <v>41.492048506296079</v>
      </c>
      <c r="AC15" s="345">
        <f t="shared" si="8"/>
        <v>43.843048506296192</v>
      </c>
      <c r="AD15" s="348">
        <f t="shared" si="9"/>
        <v>2.5936568403984284E-2</v>
      </c>
    </row>
    <row r="16" spans="1:30" x14ac:dyDescent="0.2">
      <c r="A16" s="10" t="str">
        <f>name!D13</f>
        <v>34 Culture, media and sports occupations</v>
      </c>
      <c r="B16" s="11">
        <f t="shared" si="2"/>
        <v>7.2041861237503237</v>
      </c>
      <c r="C16" s="11">
        <f t="shared" si="2"/>
        <v>7.8496281250353155</v>
      </c>
      <c r="D16" s="11">
        <f t="shared" si="2"/>
        <v>0.64544200128499241</v>
      </c>
      <c r="E16" s="11">
        <f t="shared" si="2"/>
        <v>3.3099047510511319</v>
      </c>
      <c r="F16" s="11">
        <f t="shared" si="2"/>
        <v>3.9553467523361237</v>
      </c>
      <c r="G16" s="200">
        <f t="shared" si="3"/>
        <v>2.5523901571260499E-2</v>
      </c>
      <c r="H16" s="11"/>
      <c r="I16" s="10" t="str">
        <f>name!E12</f>
        <v>Elementary occupations</v>
      </c>
      <c r="J16" s="11">
        <v>56.430582986200378</v>
      </c>
      <c r="K16" s="11">
        <v>57.443894584271945</v>
      </c>
      <c r="L16" s="11">
        <v>1.0133115980715686</v>
      </c>
      <c r="M16" s="11">
        <v>26.791225139920446</v>
      </c>
      <c r="N16" s="11">
        <v>27.80453673799202</v>
      </c>
      <c r="O16" s="11"/>
      <c r="P16" s="10" t="str">
        <f>name!D13</f>
        <v>34 Culture, media and sports occupations</v>
      </c>
      <c r="Q16" s="11">
        <v>3.9590515798474955</v>
      </c>
      <c r="R16" s="11">
        <v>4.1127546694355175</v>
      </c>
      <c r="S16" s="345">
        <f t="shared" si="4"/>
        <v>0.15370308958802203</v>
      </c>
      <c r="T16" s="345">
        <v>1.5666916116668916</v>
      </c>
      <c r="U16" s="345">
        <f t="shared" si="5"/>
        <v>1.7203947012549137</v>
      </c>
      <c r="V16" s="346">
        <f t="shared" si="6"/>
        <v>2.2476422927858453E-2</v>
      </c>
      <c r="X16" s="10" t="str">
        <f>name!B13</f>
        <v>Transport and storage</v>
      </c>
      <c r="Y16" s="11">
        <v>30.986999999999867</v>
      </c>
      <c r="Z16" s="11">
        <v>33.67300000000013</v>
      </c>
      <c r="AA16" s="345">
        <f t="shared" si="7"/>
        <v>2.6860000000002628</v>
      </c>
      <c r="AB16" s="11">
        <v>15.688320042931554</v>
      </c>
      <c r="AC16" s="345">
        <f t="shared" si="8"/>
        <v>18.374320042931817</v>
      </c>
      <c r="AD16" s="348">
        <f t="shared" si="9"/>
        <v>2.7686184366639388E-2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32.416129089268317</v>
      </c>
      <c r="C17" s="11">
        <f t="shared" si="10"/>
        <v>32.853114304994968</v>
      </c>
      <c r="D17" s="11">
        <f t="shared" si="10"/>
        <v>0.43698521572665094</v>
      </c>
      <c r="E17" s="11">
        <f t="shared" si="10"/>
        <v>14.743811928276681</v>
      </c>
      <c r="F17" s="11">
        <f t="shared" si="10"/>
        <v>15.180797144003336</v>
      </c>
      <c r="G17" s="200">
        <f t="shared" si="3"/>
        <v>2.5307513715961516E-2</v>
      </c>
      <c r="H17" s="11"/>
      <c r="O17" s="11"/>
      <c r="P17" s="10" t="str">
        <f>name!D14</f>
        <v>35 Business and public service associate professionals</v>
      </c>
      <c r="Q17" s="11">
        <v>17.065752281152712</v>
      </c>
      <c r="R17" s="11">
        <v>15.510295238854411</v>
      </c>
      <c r="S17" s="345">
        <f t="shared" si="4"/>
        <v>-1.5554570422983005</v>
      </c>
      <c r="T17" s="345">
        <v>6.0796704403752377</v>
      </c>
      <c r="U17" s="345">
        <f t="shared" si="5"/>
        <v>4.5242133980769372</v>
      </c>
      <c r="V17" s="346">
        <f t="shared" si="6"/>
        <v>2.0522643424155884E-2</v>
      </c>
      <c r="X17" s="10" t="str">
        <f>name!B14</f>
        <v>Accommodation and food</v>
      </c>
      <c r="Y17" s="11">
        <v>36.622</v>
      </c>
      <c r="Z17" s="11">
        <v>47.766999999999946</v>
      </c>
      <c r="AA17" s="345">
        <f t="shared" si="7"/>
        <v>11.144999999999946</v>
      </c>
      <c r="AB17" s="11">
        <v>20.880973486504981</v>
      </c>
      <c r="AC17" s="345">
        <f t="shared" si="8"/>
        <v>32.025973486504924</v>
      </c>
      <c r="AD17" s="348">
        <f t="shared" si="9"/>
        <v>3.0536115283700926E-2</v>
      </c>
    </row>
    <row r="18" spans="1:30" x14ac:dyDescent="0.2">
      <c r="A18" s="10" t="str">
        <f>name!D15</f>
        <v>41 Administrative occupations</v>
      </c>
      <c r="B18" s="11">
        <f t="shared" si="10"/>
        <v>61.544041388102286</v>
      </c>
      <c r="C18" s="11">
        <f t="shared" si="10"/>
        <v>57.485431973442452</v>
      </c>
      <c r="D18" s="11">
        <f t="shared" si="10"/>
        <v>-4.0586094146598333</v>
      </c>
      <c r="E18" s="11">
        <f t="shared" si="10"/>
        <v>28.049206439926191</v>
      </c>
      <c r="F18" s="11">
        <f t="shared" si="10"/>
        <v>23.990597025266357</v>
      </c>
      <c r="G18" s="200">
        <f t="shared" si="3"/>
        <v>2.535113838739611E-2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24.454627085639409</v>
      </c>
      <c r="R18" s="11">
        <v>26.920313548054736</v>
      </c>
      <c r="S18" s="345">
        <f t="shared" si="4"/>
        <v>2.4656864624153272</v>
      </c>
      <c r="T18" s="345">
        <v>9.4109272150325243</v>
      </c>
      <c r="U18" s="345">
        <f t="shared" si="5"/>
        <v>11.876613677447851</v>
      </c>
      <c r="V18" s="346">
        <f t="shared" si="6"/>
        <v>2.1942536523861911E-2</v>
      </c>
      <c r="X18" s="10" t="str">
        <f>name!B15</f>
        <v>Media</v>
      </c>
      <c r="Y18" s="11">
        <v>3.0160000000000022</v>
      </c>
      <c r="Z18" s="11">
        <v>3.055000000000001</v>
      </c>
      <c r="AA18" s="345">
        <f t="shared" si="7"/>
        <v>3.8999999999998813E-2</v>
      </c>
      <c r="AB18" s="11">
        <v>1.392255470140636</v>
      </c>
      <c r="AC18" s="345">
        <f t="shared" si="8"/>
        <v>1.4312554701406348</v>
      </c>
      <c r="AD18" s="348">
        <f t="shared" si="9"/>
        <v>2.5626014214620518E-2</v>
      </c>
    </row>
    <row r="19" spans="1:30" x14ac:dyDescent="0.2">
      <c r="A19" s="10" t="str">
        <f>name!D16</f>
        <v>42 Secretarial and related occupations</v>
      </c>
      <c r="B19" s="11">
        <f t="shared" si="10"/>
        <v>11.436413361687192</v>
      </c>
      <c r="C19" s="11">
        <f t="shared" si="10"/>
        <v>9.1658764876884931</v>
      </c>
      <c r="D19" s="11">
        <f t="shared" si="10"/>
        <v>-2.2705368739987</v>
      </c>
      <c r="E19" s="11">
        <f t="shared" si="10"/>
        <v>5.827288290897318</v>
      </c>
      <c r="F19" s="11">
        <f t="shared" si="10"/>
        <v>3.556751416898619</v>
      </c>
      <c r="G19" s="200">
        <f t="shared" si="3"/>
        <v>2.7833902459221793E-2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0.76613943383609462</v>
      </c>
      <c r="K19" s="11">
        <f t="array" ref="K19:K27">MMULT(aggregation!$B$13:$AA$21,C36:C61)</f>
        <v>1.2062925643902389</v>
      </c>
      <c r="L19" s="11">
        <f t="array" ref="L19:L27">MMULT(aggregation!$B$13:$AA$21,D36:D61)</f>
        <v>0.44015313055414429</v>
      </c>
      <c r="M19" s="11">
        <f t="array" ref="M19:M27">MMULT(aggregation!$B$13:$AA$21,E36:E61)</f>
        <v>0.56082413881411708</v>
      </c>
      <c r="N19" s="11">
        <f t="array" ref="N19:N27">MMULT(aggregation!$B$13:$AA$21,F36:F61)</f>
        <v>1.0009772693682613</v>
      </c>
      <c r="O19" s="11"/>
      <c r="P19" s="10" t="str">
        <f>name!D16</f>
        <v>42 Secretarial and related occupations</v>
      </c>
      <c r="Q19" s="11">
        <v>0.96972375519813103</v>
      </c>
      <c r="R19" s="11">
        <v>1.5672907463589429</v>
      </c>
      <c r="S19" s="345">
        <f t="shared" si="4"/>
        <v>0.59756699116081191</v>
      </c>
      <c r="T19" s="345">
        <v>0.44652165171104857</v>
      </c>
      <c r="U19" s="345">
        <f t="shared" si="5"/>
        <v>1.0440886428718605</v>
      </c>
      <c r="V19" s="346">
        <f t="shared" si="6"/>
        <v>2.5571708800920856E-2</v>
      </c>
      <c r="X19" s="10" t="str">
        <f>name!B16</f>
        <v>Information technology</v>
      </c>
      <c r="Y19" s="11">
        <v>12.421000000000014</v>
      </c>
      <c r="Z19" s="11">
        <v>14.599999999999964</v>
      </c>
      <c r="AA19" s="345">
        <f t="shared" si="7"/>
        <v>2.1789999999999505</v>
      </c>
      <c r="AB19" s="11">
        <v>5.7753476677636426</v>
      </c>
      <c r="AC19" s="345">
        <f t="shared" si="8"/>
        <v>7.9543476677635931</v>
      </c>
      <c r="AD19" s="348">
        <f t="shared" si="9"/>
        <v>2.5782244799708698E-2</v>
      </c>
    </row>
    <row r="20" spans="1:30" x14ac:dyDescent="0.2">
      <c r="A20" s="10" t="str">
        <f>name!D17</f>
        <v>51 Skilled agricultural and related trades</v>
      </c>
      <c r="B20" s="11">
        <f t="shared" si="10"/>
        <v>5.8835798730264868</v>
      </c>
      <c r="C20" s="11">
        <f t="shared" si="10"/>
        <v>6.4993768147779019</v>
      </c>
      <c r="D20" s="11">
        <f t="shared" si="10"/>
        <v>0.61579694175141531</v>
      </c>
      <c r="E20" s="11">
        <f t="shared" si="10"/>
        <v>3.4304869745716617</v>
      </c>
      <c r="F20" s="11">
        <f t="shared" si="10"/>
        <v>4.0462839163230768</v>
      </c>
      <c r="G20" s="200">
        <f t="shared" si="3"/>
        <v>3.1097767321760728E-2</v>
      </c>
      <c r="H20" s="11"/>
      <c r="I20" s="11" t="str">
        <f t="shared" si="11"/>
        <v>Professional occupations</v>
      </c>
      <c r="J20" s="11">
        <v>5.7874678345591066</v>
      </c>
      <c r="K20" s="11">
        <v>9.2203485879899763</v>
      </c>
      <c r="L20" s="11">
        <v>3.4328807534308714</v>
      </c>
      <c r="M20" s="11">
        <v>3.6186645351862246</v>
      </c>
      <c r="N20" s="11">
        <v>7.0515452886170946</v>
      </c>
      <c r="O20" s="11"/>
      <c r="P20" s="10" t="str">
        <f>name!D17</f>
        <v>51 Skilled agricultural and related trades</v>
      </c>
      <c r="Q20" s="11">
        <v>4.7566827819561599</v>
      </c>
      <c r="R20" s="11">
        <v>5.0541195097207279</v>
      </c>
      <c r="S20" s="345">
        <f t="shared" si="4"/>
        <v>0.29743672776456798</v>
      </c>
      <c r="T20" s="345">
        <v>2.5714920363955582</v>
      </c>
      <c r="U20" s="345">
        <f t="shared" si="5"/>
        <v>2.8689287641601262</v>
      </c>
      <c r="V20" s="346">
        <f t="shared" si="6"/>
        <v>2.9230803124902449E-2</v>
      </c>
      <c r="X20" s="10" t="str">
        <f>name!B17</f>
        <v>Finance and insurance</v>
      </c>
      <c r="Y20" s="11">
        <v>21.618000000000048</v>
      </c>
      <c r="Z20" s="11">
        <v>21.045999999999975</v>
      </c>
      <c r="AA20" s="345">
        <f t="shared" si="7"/>
        <v>-0.57200000000007378</v>
      </c>
      <c r="AB20" s="11">
        <v>10.420947519890198</v>
      </c>
      <c r="AC20" s="345">
        <f t="shared" si="8"/>
        <v>9.8489475198901246</v>
      </c>
      <c r="AD20" s="348">
        <f t="shared" si="9"/>
        <v>2.6575389583311182E-2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18.119450215264497</v>
      </c>
      <c r="C21" s="11">
        <f t="shared" si="10"/>
        <v>16.072389849988163</v>
      </c>
      <c r="D21" s="11">
        <f t="shared" si="10"/>
        <v>-2.0470603652763324</v>
      </c>
      <c r="E21" s="11">
        <f t="shared" si="10"/>
        <v>6.4305100299715141</v>
      </c>
      <c r="F21" s="11">
        <f t="shared" si="10"/>
        <v>4.3834496646951813</v>
      </c>
      <c r="G21" s="200">
        <f t="shared" si="3"/>
        <v>2.0454672237034899E-2</v>
      </c>
      <c r="H21" s="11"/>
      <c r="I21" s="11" t="str">
        <f t="shared" si="11"/>
        <v>Associate professional occupations</v>
      </c>
      <c r="J21" s="11">
        <v>0.81474247298966218</v>
      </c>
      <c r="K21" s="11">
        <v>1.2793578696315273</v>
      </c>
      <c r="L21" s="11">
        <v>0.46461539664186507</v>
      </c>
      <c r="M21" s="11">
        <v>0.51768888313732186</v>
      </c>
      <c r="N21" s="11">
        <v>0.982304279779187</v>
      </c>
      <c r="O21" s="11"/>
      <c r="P21" s="10" t="str">
        <f>name!D18</f>
        <v>52 Skilled metal, electrical and electronic trades</v>
      </c>
      <c r="Q21" s="11">
        <v>17.80148059819647</v>
      </c>
      <c r="R21" s="11">
        <v>15.068930176586392</v>
      </c>
      <c r="S21" s="345">
        <f t="shared" si="4"/>
        <v>-2.7325504216100782</v>
      </c>
      <c r="T21" s="345">
        <v>5.984526270287537</v>
      </c>
      <c r="U21" s="345">
        <f t="shared" si="5"/>
        <v>3.2519758486774588</v>
      </c>
      <c r="V21" s="346">
        <f t="shared" si="6"/>
        <v>1.9508914687549783E-2</v>
      </c>
      <c r="X21" s="10" t="str">
        <f>name!B18</f>
        <v>Real estate</v>
      </c>
      <c r="Y21" s="11">
        <v>7.9199999999999822</v>
      </c>
      <c r="Z21" s="11">
        <v>9.3090000000000117</v>
      </c>
      <c r="AA21" s="345">
        <f t="shared" si="7"/>
        <v>1.3890000000000295</v>
      </c>
      <c r="AB21" s="11">
        <v>4.0615255138216932</v>
      </c>
      <c r="AC21" s="345">
        <f t="shared" si="8"/>
        <v>5.4505255138217228</v>
      </c>
      <c r="AD21" s="348">
        <f t="shared" si="9"/>
        <v>2.7982675717175942E-2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14.273204621679948</v>
      </c>
      <c r="C22" s="11">
        <f t="shared" si="10"/>
        <v>13.478450441788869</v>
      </c>
      <c r="D22" s="11">
        <f t="shared" si="10"/>
        <v>-0.79475417989107988</v>
      </c>
      <c r="E22" s="11">
        <f t="shared" si="10"/>
        <v>5.8952466149211569</v>
      </c>
      <c r="F22" s="11">
        <f t="shared" si="10"/>
        <v>5.1004924350300769</v>
      </c>
      <c r="G22" s="200">
        <f t="shared" si="3"/>
        <v>2.3316720861636053E-2</v>
      </c>
      <c r="H22" s="11"/>
      <c r="I22" s="11" t="str">
        <f t="shared" si="11"/>
        <v>Administrative and secretarial occupations</v>
      </c>
      <c r="J22" s="11">
        <v>0.37060393871812747</v>
      </c>
      <c r="K22" s="11">
        <v>0.64234766587095271</v>
      </c>
      <c r="L22" s="11">
        <v>0.2717437271528253</v>
      </c>
      <c r="M22" s="11">
        <v>0.26674161726764162</v>
      </c>
      <c r="N22" s="11">
        <v>0.53848534442046692</v>
      </c>
      <c r="O22" s="11"/>
      <c r="P22" s="10" t="str">
        <f>name!D19</f>
        <v>53 Skilled construction and building trades</v>
      </c>
      <c r="Q22" s="11">
        <v>14.050451490420418</v>
      </c>
      <c r="R22" s="11">
        <v>13.171512519226143</v>
      </c>
      <c r="S22" s="345">
        <f t="shared" si="4"/>
        <v>-0.878938971194275</v>
      </c>
      <c r="T22" s="345">
        <v>5.7495748639729962</v>
      </c>
      <c r="U22" s="345">
        <f t="shared" si="5"/>
        <v>4.8706358927787212</v>
      </c>
      <c r="V22" s="346">
        <f t="shared" si="6"/>
        <v>2.3132073349188653E-2</v>
      </c>
      <c r="X22" s="10" t="str">
        <f>name!B19</f>
        <v>Professional services</v>
      </c>
      <c r="Y22" s="11">
        <v>65.917000000000016</v>
      </c>
      <c r="Z22" s="11">
        <v>72.94599999999997</v>
      </c>
      <c r="AA22" s="345">
        <f t="shared" si="7"/>
        <v>7.0289999999999537</v>
      </c>
      <c r="AB22" s="11">
        <v>33.01085998183629</v>
      </c>
      <c r="AC22" s="345">
        <f t="shared" si="8"/>
        <v>40.039859981836244</v>
      </c>
      <c r="AD22" s="348">
        <f t="shared" si="9"/>
        <v>2.743592105514181E-2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9.3752055379173456</v>
      </c>
      <c r="C23" s="11">
        <f t="shared" si="10"/>
        <v>9.43772390727991</v>
      </c>
      <c r="D23" s="11">
        <f t="shared" si="10"/>
        <v>6.2518369362563386E-2</v>
      </c>
      <c r="E23" s="11">
        <f t="shared" si="10"/>
        <v>4.0971522117514043</v>
      </c>
      <c r="F23" s="11">
        <f t="shared" si="10"/>
        <v>4.1596705811139678</v>
      </c>
      <c r="G23" s="200">
        <f t="shared" si="3"/>
        <v>2.4465931576210576E-2</v>
      </c>
      <c r="H23" s="11"/>
      <c r="I23" s="11" t="str">
        <f t="shared" si="11"/>
        <v>Skilled trades occupations</v>
      </c>
      <c r="J23" s="11">
        <v>7.2286597344364822E-2</v>
      </c>
      <c r="K23" s="11">
        <v>0.13004223603860909</v>
      </c>
      <c r="L23" s="11">
        <v>5.7755638694244285E-2</v>
      </c>
      <c r="M23" s="11">
        <v>5.6465767974726765E-2</v>
      </c>
      <c r="N23" s="11">
        <v>0.11422140666897104</v>
      </c>
      <c r="O23" s="11"/>
      <c r="P23" s="10" t="str">
        <f>name!D20</f>
        <v>54 Textiles, printing and other skilled trades</v>
      </c>
      <c r="Q23" s="11">
        <v>5.2103314548981814</v>
      </c>
      <c r="R23" s="11">
        <v>4.9567236869083491</v>
      </c>
      <c r="S23" s="345">
        <f t="shared" si="4"/>
        <v>-0.25360776798983231</v>
      </c>
      <c r="T23" s="345">
        <v>1.6098296853430871</v>
      </c>
      <c r="U23" s="345">
        <f t="shared" si="5"/>
        <v>1.3562219173532548</v>
      </c>
      <c r="V23" s="346">
        <f t="shared" si="6"/>
        <v>1.8111365418377323E-2</v>
      </c>
      <c r="X23" s="10" t="str">
        <f>name!B20</f>
        <v>Support services</v>
      </c>
      <c r="Y23" s="11">
        <v>46.927000000000127</v>
      </c>
      <c r="Z23" s="11">
        <v>52.518000000000079</v>
      </c>
      <c r="AA23" s="345">
        <f t="shared" si="7"/>
        <v>5.5909999999999513</v>
      </c>
      <c r="AB23" s="11">
        <v>22.865452360125463</v>
      </c>
      <c r="AC23" s="345">
        <f t="shared" si="8"/>
        <v>28.456452360125414</v>
      </c>
      <c r="AD23" s="348">
        <f t="shared" si="9"/>
        <v>2.68154102310596E-2</v>
      </c>
    </row>
    <row r="24" spans="1:30" x14ac:dyDescent="0.2">
      <c r="A24" s="10" t="str">
        <f>name!D21</f>
        <v>61 Caring personal service occupations</v>
      </c>
      <c r="B24" s="11">
        <f t="shared" si="10"/>
        <v>36.420272584966177</v>
      </c>
      <c r="C24" s="11">
        <f t="shared" si="10"/>
        <v>47.595211696111313</v>
      </c>
      <c r="D24" s="11">
        <f t="shared" si="10"/>
        <v>11.174939111145136</v>
      </c>
      <c r="E24" s="11">
        <f t="shared" si="10"/>
        <v>23.664870929621724</v>
      </c>
      <c r="F24" s="11">
        <f t="shared" si="10"/>
        <v>34.839810040766864</v>
      </c>
      <c r="G24" s="200">
        <f t="shared" si="3"/>
        <v>3.3939024393971673E-2</v>
      </c>
      <c r="H24" s="11"/>
      <c r="I24" s="11" t="str">
        <f t="shared" si="11"/>
        <v>Caring, leisure and other service occupations</v>
      </c>
      <c r="J24" s="11">
        <v>4.612518883975756E-2</v>
      </c>
      <c r="K24" s="11">
        <v>8.6770508012583139E-2</v>
      </c>
      <c r="L24" s="11">
        <v>4.0645319172825572E-2</v>
      </c>
      <c r="M24" s="11">
        <v>3.844741826519929E-2</v>
      </c>
      <c r="N24" s="11">
        <v>7.9092737438024863E-2</v>
      </c>
      <c r="O24" s="11"/>
      <c r="P24" s="10" t="str">
        <f>name!D21</f>
        <v>61 Caring personal service occupations</v>
      </c>
      <c r="Q24" s="11">
        <v>5.242174154324946</v>
      </c>
      <c r="R24" s="11">
        <v>8.0710081918279819</v>
      </c>
      <c r="S24" s="345">
        <f t="shared" si="4"/>
        <v>2.8288340375030359</v>
      </c>
      <c r="T24" s="345">
        <v>3.0306926348914267</v>
      </c>
      <c r="U24" s="345">
        <f t="shared" si="5"/>
        <v>5.8595266723944626</v>
      </c>
      <c r="V24" s="346">
        <f t="shared" si="6"/>
        <v>3.0883620103450804E-2</v>
      </c>
      <c r="X24" s="10" t="str">
        <f>name!B21</f>
        <v>Public admin. and defence</v>
      </c>
      <c r="Y24" s="11">
        <v>15.676000000000043</v>
      </c>
      <c r="Z24" s="11">
        <v>15.665000000000006</v>
      </c>
      <c r="AA24" s="345">
        <f t="shared" si="7"/>
        <v>-1.1000000000036536E-2</v>
      </c>
      <c r="AB24" s="11">
        <v>7.5139596593786688</v>
      </c>
      <c r="AC24" s="345">
        <f t="shared" si="8"/>
        <v>7.5029596593786323</v>
      </c>
      <c r="AD24" s="348">
        <f t="shared" si="9"/>
        <v>2.6449645881082784E-2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10.630358931545446</v>
      </c>
      <c r="C25" s="11">
        <f t="shared" si="10"/>
        <v>10.960872596983362</v>
      </c>
      <c r="D25" s="11">
        <f t="shared" si="10"/>
        <v>0.33051366543791461</v>
      </c>
      <c r="E25" s="11">
        <f t="shared" si="10"/>
        <v>5.434102902384482</v>
      </c>
      <c r="F25" s="11">
        <f t="shared" si="10"/>
        <v>5.7646165678223964</v>
      </c>
      <c r="G25" s="200">
        <f t="shared" si="3"/>
        <v>2.7908719677093075E-2</v>
      </c>
      <c r="H25" s="11"/>
      <c r="I25" s="11" t="str">
        <f t="shared" si="11"/>
        <v>Sales and customer service occupations</v>
      </c>
      <c r="J25" s="11">
        <v>0.15218914446977638</v>
      </c>
      <c r="K25" s="11">
        <v>0.26527126153335395</v>
      </c>
      <c r="L25" s="11">
        <v>0.11308211706357757</v>
      </c>
      <c r="M25" s="11">
        <v>0.10563983707364177</v>
      </c>
      <c r="N25" s="11">
        <v>0.21872195413721934</v>
      </c>
      <c r="O25" s="11"/>
      <c r="P25" s="10" t="str">
        <f>name!D22</f>
        <v>62 Leisure, travel and related personal service occupations</v>
      </c>
      <c r="Q25" s="11">
        <v>3.59039632490965</v>
      </c>
      <c r="R25" s="11">
        <v>3.8825720318562236</v>
      </c>
      <c r="S25" s="345">
        <f t="shared" si="4"/>
        <v>0.29217570694657358</v>
      </c>
      <c r="T25" s="345">
        <v>1.5863366813064139</v>
      </c>
      <c r="U25" s="345">
        <f t="shared" si="5"/>
        <v>1.8785123882529875</v>
      </c>
      <c r="V25" s="346">
        <f t="shared" si="6"/>
        <v>2.469407505478971E-2</v>
      </c>
      <c r="X25" s="10" t="str">
        <f>name!B22</f>
        <v>Education</v>
      </c>
      <c r="Y25" s="11">
        <v>35.444999999999972</v>
      </c>
      <c r="Z25" s="11">
        <v>41.964999999999861</v>
      </c>
      <c r="AA25" s="345">
        <f t="shared" si="7"/>
        <v>6.5199999999998894</v>
      </c>
      <c r="AB25" s="11">
        <v>20.478976402867051</v>
      </c>
      <c r="AC25" s="345">
        <f t="shared" si="8"/>
        <v>26.998976402866941</v>
      </c>
      <c r="AD25" s="348">
        <f t="shared" si="9"/>
        <v>3.0867554518300588E-2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0.53001137367895967</v>
      </c>
      <c r="C26" s="11">
        <f t="shared" si="10"/>
        <v>0.46048974021310751</v>
      </c>
      <c r="D26" s="11">
        <f t="shared" si="10"/>
        <v>-6.9521633465852078E-2</v>
      </c>
      <c r="E26" s="11">
        <f t="shared" si="10"/>
        <v>0.19788519389938999</v>
      </c>
      <c r="F26" s="11">
        <f t="shared" si="10"/>
        <v>0.12836356043353794</v>
      </c>
      <c r="G26" s="200">
        <f t="shared" si="3"/>
        <v>2.1375961023895051E-2</v>
      </c>
      <c r="H26" s="11"/>
      <c r="I26" s="11" t="str">
        <f t="shared" si="11"/>
        <v>Process, plant and machine operatives</v>
      </c>
      <c r="J26" s="11">
        <v>7.3094877645655934E-2</v>
      </c>
      <c r="K26" s="11">
        <v>0.20053860154705619</v>
      </c>
      <c r="L26" s="11">
        <v>0.12744372390140027</v>
      </c>
      <c r="M26" s="11">
        <v>8.6678138905870644E-2</v>
      </c>
      <c r="N26" s="11">
        <v>0.21412186280727091</v>
      </c>
      <c r="O26" s="11"/>
      <c r="P26" s="10" t="str">
        <f>name!D23</f>
        <v>63 Community and civil enforcement occupations</v>
      </c>
      <c r="Q26" s="11">
        <v>0.44092825767444294</v>
      </c>
      <c r="R26" s="11">
        <v>0.35129353443643074</v>
      </c>
      <c r="S26" s="345">
        <f t="shared" si="4"/>
        <v>-8.9634723238012193E-2</v>
      </c>
      <c r="T26" s="345">
        <v>0.13124039948064115</v>
      </c>
      <c r="U26" s="345">
        <f t="shared" si="5"/>
        <v>4.1605676242628953E-2</v>
      </c>
      <c r="V26" s="346">
        <f t="shared" si="6"/>
        <v>1.7521845746722553E-2</v>
      </c>
      <c r="X26" s="10" t="str">
        <f>name!B23</f>
        <v>Health and social work</v>
      </c>
      <c r="Y26" s="11">
        <v>63.466000000000044</v>
      </c>
      <c r="Z26" s="11">
        <v>79.266999999999882</v>
      </c>
      <c r="AA26" s="345">
        <f t="shared" si="7"/>
        <v>15.800999999999839</v>
      </c>
      <c r="AB26" s="11">
        <v>39.104946325140311</v>
      </c>
      <c r="AC26" s="345">
        <f t="shared" si="8"/>
        <v>54.90594632514015</v>
      </c>
      <c r="AD26" s="348">
        <f t="shared" si="9"/>
        <v>3.2520973811485998E-2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42.903103367419298</v>
      </c>
      <c r="C27" s="11">
        <f t="shared" si="12"/>
        <v>38.770142816820162</v>
      </c>
      <c r="D27" s="11">
        <f t="shared" si="12"/>
        <v>-4.132960550599142</v>
      </c>
      <c r="E27" s="11">
        <f t="shared" si="12"/>
        <v>18.744771308201972</v>
      </c>
      <c r="F27" s="11">
        <f t="shared" si="12"/>
        <v>14.611810757602832</v>
      </c>
      <c r="G27" s="200">
        <f t="shared" si="3"/>
        <v>2.4460677824824417E-2</v>
      </c>
      <c r="H27" s="11"/>
      <c r="I27" s="11" t="str">
        <f t="shared" si="11"/>
        <v>Elementary occupations</v>
      </c>
      <c r="J27" s="11">
        <v>3.8469936429485339E-2</v>
      </c>
      <c r="K27" s="11">
        <v>7.2575170600164635E-2</v>
      </c>
      <c r="L27" s="11">
        <v>3.4105234170679295E-2</v>
      </c>
      <c r="M27" s="11">
        <v>3.2338342968698808E-2</v>
      </c>
      <c r="N27" s="11">
        <v>6.644357713937811E-2</v>
      </c>
      <c r="O27" s="11"/>
      <c r="P27" s="10" t="str">
        <f>name!D24</f>
        <v>71 Sales occupations</v>
      </c>
      <c r="Q27" s="11">
        <v>15.78626891721354</v>
      </c>
      <c r="R27" s="11">
        <v>14.457887824664638</v>
      </c>
      <c r="S27" s="345">
        <f t="shared" si="4"/>
        <v>-1.3283810925489021</v>
      </c>
      <c r="T27" s="345">
        <v>4.8842594134887847</v>
      </c>
      <c r="U27" s="345">
        <f t="shared" si="5"/>
        <v>3.5558783209398825</v>
      </c>
      <c r="V27" s="346">
        <f t="shared" si="6"/>
        <v>1.8133682722971223E-2</v>
      </c>
      <c r="X27" s="10" t="str">
        <f>name!B24</f>
        <v>Arts and entertainment</v>
      </c>
      <c r="Y27" s="11">
        <v>14.909999999999981</v>
      </c>
      <c r="Z27" s="11">
        <v>14.904000000000014</v>
      </c>
      <c r="AA27" s="345">
        <f t="shared" si="7"/>
        <v>-5.9999999999664766E-3</v>
      </c>
      <c r="AB27" s="11">
        <v>6.923686310443868</v>
      </c>
      <c r="AC27" s="345">
        <f t="shared" si="8"/>
        <v>6.9176863104439015</v>
      </c>
      <c r="AD27" s="348">
        <f t="shared" si="9"/>
        <v>2.5754178698874197E-2</v>
      </c>
    </row>
    <row r="28" spans="1:30" x14ac:dyDescent="0.2">
      <c r="A28" s="10" t="str">
        <f>name!D25</f>
        <v>72 Customer service occupations</v>
      </c>
      <c r="B28" s="11">
        <f t="shared" si="12"/>
        <v>12.408638927726448</v>
      </c>
      <c r="C28" s="11">
        <f t="shared" si="12"/>
        <v>19.025022534773406</v>
      </c>
      <c r="D28" s="11">
        <f t="shared" si="12"/>
        <v>6.6163836070469575</v>
      </c>
      <c r="E28" s="11">
        <f t="shared" si="12"/>
        <v>7.4103611762341686</v>
      </c>
      <c r="F28" s="11">
        <f t="shared" si="12"/>
        <v>14.026744783281126</v>
      </c>
      <c r="G28" s="200">
        <f t="shared" si="3"/>
        <v>3.1708890139990231E-2</v>
      </c>
      <c r="H28" s="11"/>
      <c r="O28" s="11"/>
      <c r="P28" s="10" t="str">
        <f>name!D25</f>
        <v>72 Customer service occupations</v>
      </c>
      <c r="Q28" s="11">
        <v>5.5335895418920673</v>
      </c>
      <c r="R28" s="11">
        <v>9.4060129724763772</v>
      </c>
      <c r="S28" s="345">
        <f t="shared" si="4"/>
        <v>3.8724234305843099</v>
      </c>
      <c r="T28" s="345">
        <v>2.7658927917157627</v>
      </c>
      <c r="U28" s="345">
        <f t="shared" si="5"/>
        <v>6.6383162223000731</v>
      </c>
      <c r="V28" s="346">
        <f t="shared" si="6"/>
        <v>2.7392215712373602E-2</v>
      </c>
      <c r="X28" s="10" t="str">
        <f>name!B25</f>
        <v>Other services</v>
      </c>
      <c r="Y28" s="11">
        <v>14.602000000000038</v>
      </c>
      <c r="Z28" s="11">
        <v>14.366999999999987</v>
      </c>
      <c r="AA28" s="345">
        <f t="shared" si="7"/>
        <v>-0.23500000000005095</v>
      </c>
      <c r="AB28" s="11">
        <v>7.213312061396512</v>
      </c>
      <c r="AC28" s="345">
        <f t="shared" si="8"/>
        <v>6.9783120613964611</v>
      </c>
      <c r="AD28" s="348">
        <f t="shared" si="9"/>
        <v>2.712493472287214E-2</v>
      </c>
    </row>
    <row r="29" spans="1:30" x14ac:dyDescent="0.2">
      <c r="A29" s="10" t="str">
        <f>name!D26</f>
        <v>81 Process, plant and machine operatives</v>
      </c>
      <c r="B29" s="11">
        <f t="shared" si="12"/>
        <v>11.450339541522339</v>
      </c>
      <c r="C29" s="11">
        <f t="shared" si="12"/>
        <v>12.83089828191649</v>
      </c>
      <c r="D29" s="11">
        <f t="shared" si="12"/>
        <v>1.3805587403941495</v>
      </c>
      <c r="E29" s="11">
        <f t="shared" si="12"/>
        <v>5.0735319403818533</v>
      </c>
      <c r="F29" s="11">
        <f t="shared" si="12"/>
        <v>6.4540906807760026</v>
      </c>
      <c r="G29" s="200">
        <f t="shared" si="3"/>
        <v>2.4753860033184916E-2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8.6107515794743428</v>
      </c>
      <c r="R29" s="11">
        <v>9.6302051417585233</v>
      </c>
      <c r="S29" s="345">
        <f t="shared" si="4"/>
        <v>1.0194535622841805</v>
      </c>
      <c r="T29" s="345">
        <v>3.4733133384316317</v>
      </c>
      <c r="U29" s="345">
        <f t="shared" si="5"/>
        <v>4.4927669007158126</v>
      </c>
      <c r="V29" s="346">
        <f t="shared" si="6"/>
        <v>2.2848861217408034E-2</v>
      </c>
      <c r="X29" s="231" t="str">
        <f>name!B3</f>
        <v>All industries</v>
      </c>
      <c r="Y29" s="34">
        <f>SUM(Y7:Y28)</f>
        <v>548.29599999999982</v>
      </c>
      <c r="Z29" s="34">
        <f>SUM(Z7:Z28)</f>
        <v>599.66999999999962</v>
      </c>
      <c r="AA29" s="349">
        <f t="shared" si="7"/>
        <v>51.373999999999796</v>
      </c>
      <c r="AB29" s="34">
        <f>SUM(AB7:AB28)</f>
        <v>274.61198099981459</v>
      </c>
      <c r="AC29" s="349">
        <f t="shared" si="8"/>
        <v>325.98598099981439</v>
      </c>
      <c r="AD29" s="350">
        <f t="shared" si="9"/>
        <v>2.7438289330549814E-2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23.62977779872995</v>
      </c>
      <c r="C30" s="11">
        <f t="shared" si="12"/>
        <v>25.526373385448881</v>
      </c>
      <c r="D30" s="11">
        <f t="shared" si="12"/>
        <v>1.8965955867189364</v>
      </c>
      <c r="E30" s="11">
        <f t="shared" si="12"/>
        <v>13.035376634542864</v>
      </c>
      <c r="F30" s="11">
        <f t="shared" si="12"/>
        <v>14.931972221261798</v>
      </c>
      <c r="G30" s="200">
        <f t="shared" si="3"/>
        <v>2.9721052811770177E-2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5.8866446445264913</v>
      </c>
      <c r="K30" s="11">
        <f t="array" ref="K30:K38">MMULT(aggregation!$B$13:$AA$21,C65:C90)</f>
        <v>9.3050474500530456</v>
      </c>
      <c r="L30" s="11">
        <f t="array" ref="L30:L38">MMULT(aggregation!$B$13:$AA$21,D65:D90)</f>
        <v>3.4184028055265556</v>
      </c>
      <c r="M30" s="11">
        <f t="array" ref="M30:M38">MMULT(aggregation!$B$13:$AA$21,E65:E90)</f>
        <v>4.4101754212356763</v>
      </c>
      <c r="N30" s="11">
        <f t="array" ref="N30:N38">MMULT(aggregation!$B$13:$AA$21,F65:F90)</f>
        <v>7.8285782267622315</v>
      </c>
      <c r="O30" s="11"/>
      <c r="P30" s="10" t="str">
        <f>name!D27</f>
        <v>82 Transport and mobile machine drivers and operatives</v>
      </c>
      <c r="Q30" s="11">
        <v>22.82243758045681</v>
      </c>
      <c r="R30" s="11">
        <v>24.063923121293172</v>
      </c>
      <c r="S30" s="345">
        <f t="shared" si="4"/>
        <v>1.2414855408363614</v>
      </c>
      <c r="T30" s="345">
        <v>12.27120111917151</v>
      </c>
      <c r="U30" s="345">
        <f t="shared" si="5"/>
        <v>13.512686660007871</v>
      </c>
      <c r="V30" s="346">
        <f t="shared" si="6"/>
        <v>2.9100426463687601E-2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7.6286911681624918</v>
      </c>
      <c r="C31" s="11">
        <f t="shared" si="12"/>
        <v>6.0482068060027974</v>
      </c>
      <c r="D31" s="11">
        <f t="shared" si="12"/>
        <v>-1.5804843621596949</v>
      </c>
      <c r="E31" s="11">
        <f t="shared" si="12"/>
        <v>2.5102703938408317</v>
      </c>
      <c r="F31" s="11">
        <f t="shared" si="12"/>
        <v>0.92978603168113683</v>
      </c>
      <c r="G31" s="200">
        <f t="shared" si="3"/>
        <v>1.91455899203683E-2</v>
      </c>
      <c r="H31" s="11"/>
      <c r="I31" s="11" t="str">
        <f>I20</f>
        <v>Professional occupations</v>
      </c>
      <c r="J31" s="11">
        <v>29.401672593239745</v>
      </c>
      <c r="K31" s="11">
        <v>46.569690142009847</v>
      </c>
      <c r="L31" s="11">
        <v>17.168017548770102</v>
      </c>
      <c r="M31" s="11">
        <v>19.147621023524536</v>
      </c>
      <c r="N31" s="11">
        <v>36.315638572294638</v>
      </c>
      <c r="O31" s="11"/>
      <c r="P31" s="10" t="str">
        <f>name!D28</f>
        <v>91 Elementary trades and related occupations</v>
      </c>
      <c r="Q31" s="11">
        <v>5.9880753000794149</v>
      </c>
      <c r="R31" s="11">
        <v>4.6749764510487708</v>
      </c>
      <c r="S31" s="345">
        <f t="shared" si="4"/>
        <v>-1.3130988490306441</v>
      </c>
      <c r="T31" s="345">
        <v>1.652384542943343</v>
      </c>
      <c r="U31" s="345">
        <f t="shared" si="5"/>
        <v>0.33928569391269892</v>
      </c>
      <c r="V31" s="346">
        <f t="shared" si="6"/>
        <v>1.6378531259770623E-2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48.801891818037888</v>
      </c>
      <c r="C32" s="11">
        <f t="shared" si="12"/>
        <v>51.395687778269149</v>
      </c>
      <c r="D32" s="11">
        <f t="shared" si="12"/>
        <v>2.5937959602312635</v>
      </c>
      <c r="E32" s="11">
        <f t="shared" si="12"/>
        <v>24.280954746079615</v>
      </c>
      <c r="F32" s="11">
        <f t="shared" si="12"/>
        <v>26.874750706310884</v>
      </c>
      <c r="G32" s="200">
        <f t="shared" ref="G32" si="13">IF(B32&gt;0,(1+(E32/B32))^(1/($C$6-$B$6))-1,0)</f>
        <v>2.7287301597284541E-2</v>
      </c>
      <c r="H32" s="11"/>
      <c r="I32" s="11" t="str">
        <f>I21</f>
        <v>Associate professional occupations</v>
      </c>
      <c r="J32" s="11">
        <v>8.1870366498433516</v>
      </c>
      <c r="K32" s="11">
        <v>12.440129904093851</v>
      </c>
      <c r="L32" s="11">
        <v>4.2530932542505013</v>
      </c>
      <c r="M32" s="11">
        <v>5.1888939323757519</v>
      </c>
      <c r="N32" s="11">
        <v>9.4419871866262532</v>
      </c>
      <c r="O32" s="11"/>
      <c r="P32" s="10" t="str">
        <f>name!D29</f>
        <v>92 Elementary administration and service occupations</v>
      </c>
      <c r="Q32" s="11">
        <v>25.608572054544229</v>
      </c>
      <c r="R32" s="11">
        <v>27.377017824579454</v>
      </c>
      <c r="S32" s="345">
        <f t="shared" ref="S32" si="14">R32-Q32</f>
        <v>1.7684457700352247</v>
      </c>
      <c r="T32" s="345">
        <v>10.895017950117115</v>
      </c>
      <c r="U32" s="345">
        <f>SUM(S32:T32)</f>
        <v>12.66346372015234</v>
      </c>
      <c r="V32" s="346">
        <f t="shared" ref="V32" si="15">IF(Q32&gt;0,(1+(T32/Q32))^(1/($C$6-$B$6))-1,0)</f>
        <v>2.3913685316779176E-2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548.29599999999982</v>
      </c>
      <c r="C33" s="11">
        <f>SUM(C62,C91,C120,C149,C178,C207,C236,C265,C294)</f>
        <v>599.66999999999996</v>
      </c>
      <c r="D33" s="11">
        <f t="shared" si="12"/>
        <v>51.374000000000009</v>
      </c>
      <c r="E33" s="11">
        <f t="shared" si="12"/>
        <v>274.61198099981459</v>
      </c>
      <c r="F33" s="11">
        <f t="shared" si="12"/>
        <v>325.98598099981461</v>
      </c>
      <c r="G33" s="200">
        <f t="shared" si="3"/>
        <v>2.7438289330549814E-2</v>
      </c>
      <c r="H33" s="11"/>
      <c r="I33" s="11" t="str">
        <f>I22</f>
        <v>Administrative and secretarial occupations</v>
      </c>
      <c r="J33" s="11">
        <v>4.5254536311132236</v>
      </c>
      <c r="K33" s="11">
        <v>7.8768805788313561</v>
      </c>
      <c r="L33" s="11">
        <v>3.3514269477181324</v>
      </c>
      <c r="M33" s="11">
        <v>3.4160532419695389</v>
      </c>
      <c r="N33" s="11">
        <v>6.7674801896876708</v>
      </c>
      <c r="O33" s="11"/>
      <c r="P33" s="10" t="str">
        <f>name!D3</f>
        <v>All occupations</v>
      </c>
      <c r="Q33" s="11">
        <f>SUM(Q7:Q32)</f>
        <v>292.33886542271898</v>
      </c>
      <c r="R33" s="11">
        <f>SUM(R7:R32)</f>
        <v>312.29572548238775</v>
      </c>
      <c r="S33" s="345">
        <f>R33-Q33</f>
        <v>19.95686005966877</v>
      </c>
      <c r="T33" s="11">
        <f>SUM(T7:T32)</f>
        <v>121.76337237534784</v>
      </c>
      <c r="U33" s="345">
        <f>SUM(S33:T33)</f>
        <v>141.72023243501661</v>
      </c>
      <c r="V33" s="346">
        <f t="shared" si="6"/>
        <v>2.3484809688648411E-2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0.79180824014368212</v>
      </c>
      <c r="K34" s="11">
        <v>1.4785354281495504</v>
      </c>
      <c r="L34" s="11">
        <v>0.68672718800586829</v>
      </c>
      <c r="M34" s="11">
        <v>0.61027423204508557</v>
      </c>
      <c r="N34" s="11">
        <v>1.2970014200509539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1.6999890944114482</v>
      </c>
      <c r="K35" s="11">
        <v>3.4653892345107056</v>
      </c>
      <c r="L35" s="11">
        <v>1.7654001400992569</v>
      </c>
      <c r="M35" s="11">
        <v>1.5636925123775562</v>
      </c>
      <c r="N35" s="11">
        <v>3.3290926524768132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0.56712467840711545</v>
      </c>
      <c r="C36" s="11">
        <v>0.8011403513338704</v>
      </c>
      <c r="D36" s="11">
        <f>C36-B36</f>
        <v>0.23401567292675496</v>
      </c>
      <c r="E36" s="11">
        <v>0.36142141099406094</v>
      </c>
      <c r="F36" s="11">
        <f>SUM(D36:E36)</f>
        <v>0.59543708392081585</v>
      </c>
      <c r="G36" s="200">
        <f>IF(B36&gt;0,(1+(E36/B36))^(1/($C$6-$B$6))-1,0)</f>
        <v>3.3415555827268406E-2</v>
      </c>
      <c r="I36" s="11" t="str">
        <f t="shared" si="17"/>
        <v>Sales and customer service occupations</v>
      </c>
      <c r="J36" s="11">
        <v>1.7554366812948328</v>
      </c>
      <c r="K36" s="11">
        <v>3.254082748551999</v>
      </c>
      <c r="L36" s="11">
        <v>1.4986460672571662</v>
      </c>
      <c r="M36" s="11">
        <v>1.2831223600659682</v>
      </c>
      <c r="N36" s="11">
        <v>2.7817684273231347</v>
      </c>
      <c r="P36" s="10" t="str">
        <f>name!D4</f>
        <v>11 Corporate managers and directors</v>
      </c>
      <c r="Q36" s="11">
        <v>11.676528551136162</v>
      </c>
      <c r="R36" s="11">
        <v>14.325021149971068</v>
      </c>
      <c r="S36" s="345">
        <f>R36-Q36</f>
        <v>2.6484925988349062</v>
      </c>
      <c r="T36" s="345">
        <v>7.4314744098962899</v>
      </c>
      <c r="U36" s="345">
        <f>SUM(S36:T36)</f>
        <v>10.079967008731195</v>
      </c>
      <c r="V36" s="346">
        <f>IF(Q36&gt;0,(1+(T36/Q36))^(1/($C$6-$B$6))-1,0)</f>
        <v>3.3380122899974607E-2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0.1990147554289792</v>
      </c>
      <c r="C37" s="11">
        <v>0.4051522130563685</v>
      </c>
      <c r="D37" s="11">
        <f t="shared" ref="D37:D60" si="25">C37-B37</f>
        <v>0.2061374576273893</v>
      </c>
      <c r="E37" s="11">
        <v>0.19940272782005611</v>
      </c>
      <c r="F37" s="11">
        <f t="shared" ref="F37:F60" si="26">SUM(D37:E37)</f>
        <v>0.40554018544744541</v>
      </c>
      <c r="G37" s="200">
        <f t="shared" ref="G37:G62" si="27">IF(B37&gt;0,(1+(E37/B37))^(1/($C$6-$B$6))-1,0)</f>
        <v>4.7362147340494376E-2</v>
      </c>
      <c r="I37" s="11" t="str">
        <f t="shared" si="17"/>
        <v>Process, plant and machine operatives</v>
      </c>
      <c r="J37" s="11">
        <v>0.473533254616612</v>
      </c>
      <c r="K37" s="11">
        <v>1.0420278176251121</v>
      </c>
      <c r="L37" s="11">
        <v>0.5684945630085001</v>
      </c>
      <c r="M37" s="11">
        <v>0.45233143023960043</v>
      </c>
      <c r="N37" s="11">
        <v>1.0208259932481005</v>
      </c>
      <c r="P37" s="10" t="str">
        <f>name!D5</f>
        <v>12 Other managers and proprietors</v>
      </c>
      <c r="Q37" s="11">
        <v>7.2281636035163119</v>
      </c>
      <c r="R37" s="11">
        <v>10.497365317037223</v>
      </c>
      <c r="S37" s="345">
        <f t="shared" ref="S37:S60" si="28">R37-Q37</f>
        <v>3.2692017135209115</v>
      </c>
      <c r="T37" s="345">
        <v>5.8319702253071304</v>
      </c>
      <c r="U37" s="345">
        <f t="shared" ref="U37:U60" si="29">SUM(S37:T37)</f>
        <v>9.1011719388280419</v>
      </c>
      <c r="V37" s="346">
        <f t="shared" ref="V37:V62" si="30">IF(Q37&gt;0,(1+(T37/Q37))^(1/($C$6-$B$6))-1,0)</f>
        <v>4.0226652242692174E-2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1.7189662860440558</v>
      </c>
      <c r="C38" s="11">
        <v>2.5559430325647545</v>
      </c>
      <c r="D38" s="11">
        <f t="shared" si="25"/>
        <v>0.83697674652069876</v>
      </c>
      <c r="E38" s="11">
        <v>0.8672659295070726</v>
      </c>
      <c r="F38" s="11">
        <f t="shared" si="26"/>
        <v>1.7042426760277714</v>
      </c>
      <c r="G38" s="200">
        <f t="shared" si="27"/>
        <v>2.760610848651246E-2</v>
      </c>
      <c r="I38" s="11" t="str">
        <f t="shared" si="17"/>
        <v>Elementary occupations</v>
      </c>
      <c r="J38" s="11">
        <v>1.175093028187379</v>
      </c>
      <c r="K38" s="11">
        <v>2.4543260641316036</v>
      </c>
      <c r="L38" s="11">
        <v>1.2792330359442246</v>
      </c>
      <c r="M38" s="11">
        <v>1.0650541266351095</v>
      </c>
      <c r="N38" s="11">
        <v>2.344287162579334</v>
      </c>
      <c r="P38" s="10" t="str">
        <f>name!D6</f>
        <v>21 Science, research, engineering and technology professionals</v>
      </c>
      <c r="Q38" s="11">
        <v>6.612146728413637</v>
      </c>
      <c r="R38" s="11">
        <v>9.8045946639772605</v>
      </c>
      <c r="S38" s="345">
        <f t="shared" si="28"/>
        <v>3.1924479355636235</v>
      </c>
      <c r="T38" s="345">
        <v>4.2933421563932832</v>
      </c>
      <c r="U38" s="345">
        <f t="shared" si="29"/>
        <v>7.4857900919569067</v>
      </c>
      <c r="V38" s="346">
        <f t="shared" si="30"/>
        <v>3.391977971636595E-2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1.371244908806168</v>
      </c>
      <c r="C39" s="11">
        <v>2.394304411566075</v>
      </c>
      <c r="D39" s="11">
        <f t="shared" si="25"/>
        <v>1.023059502759907</v>
      </c>
      <c r="E39" s="11">
        <v>0.9635372465640315</v>
      </c>
      <c r="F39" s="11">
        <f t="shared" si="26"/>
        <v>1.9865967493239385</v>
      </c>
      <c r="G39" s="200">
        <f t="shared" si="27"/>
        <v>3.611689599330048E-2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15.495636472491524</v>
      </c>
      <c r="R39" s="11">
        <v>20.06996285961937</v>
      </c>
      <c r="S39" s="345">
        <f t="shared" si="28"/>
        <v>4.5743263871278455</v>
      </c>
      <c r="T39" s="345">
        <v>10.349224306868457</v>
      </c>
      <c r="U39" s="345">
        <f t="shared" si="29"/>
        <v>14.923550693996303</v>
      </c>
      <c r="V39" s="346">
        <f t="shared" si="30"/>
        <v>3.4691747338886358E-2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2.0749231925529488</v>
      </c>
      <c r="C40" s="11">
        <v>3.1998004011698162</v>
      </c>
      <c r="D40" s="11">
        <f>C40-B40</f>
        <v>1.1248772086168675</v>
      </c>
      <c r="E40" s="11">
        <v>1.34012065507916</v>
      </c>
      <c r="F40" s="11">
        <f>SUM(D40:E40)</f>
        <v>2.4649978636960275</v>
      </c>
      <c r="G40" s="200">
        <f>IF(B40&gt;0,(1+(E40/B40))^(1/($C$6-$B$6))-1,0)</f>
        <v>3.3775615605857068E-2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15.646824351934335</v>
      </c>
      <c r="R40" s="11">
        <v>19.778267701287856</v>
      </c>
      <c r="S40" s="345">
        <f t="shared" si="28"/>
        <v>4.1314433493535212</v>
      </c>
      <c r="T40" s="345">
        <v>9.6063092032969557</v>
      </c>
      <c r="U40" s="345">
        <f t="shared" si="29"/>
        <v>13.737752552650477</v>
      </c>
      <c r="V40" s="346">
        <f t="shared" si="30"/>
        <v>3.242680397771025E-2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0.62233344715593386</v>
      </c>
      <c r="C41" s="11">
        <v>1.0703007426893316</v>
      </c>
      <c r="D41" s="11">
        <f t="shared" si="25"/>
        <v>0.44796729553339776</v>
      </c>
      <c r="E41" s="11">
        <v>0.44774070403596006</v>
      </c>
      <c r="F41" s="11">
        <f t="shared" si="26"/>
        <v>0.89570799956935776</v>
      </c>
      <c r="G41" s="200">
        <f t="shared" si="27"/>
        <v>3.6794573280378495E-2</v>
      </c>
      <c r="I41" s="11" t="str">
        <f>I30</f>
        <v>Managers, directors and senior officials</v>
      </c>
      <c r="J41" s="11">
        <f t="array" ref="J41:J49">MMULT(aggregation!$B$13:$AA$21,B94:B119)</f>
        <v>14.221842687060819</v>
      </c>
      <c r="K41" s="11">
        <f t="array" ref="K41:K49">MMULT(aggregation!$B$13:$AA$21,C94:C119)</f>
        <v>20.23654681967032</v>
      </c>
      <c r="L41" s="11">
        <f t="array" ref="L41:L49">MMULT(aggregation!$B$13:$AA$21,D94:D119)</f>
        <v>6.0147041326095003</v>
      </c>
      <c r="M41" s="11">
        <f t="array" ref="M41:M49">MMULT(aggregation!$B$13:$AA$21,E94:E119)</f>
        <v>9.96606911668988</v>
      </c>
      <c r="N41" s="11">
        <f t="array" ref="N41:N49">MMULT(aggregation!$B$13:$AA$21,F94:F119)</f>
        <v>15.98077324929938</v>
      </c>
      <c r="P41" s="10" t="str">
        <f>name!D9</f>
        <v>24 Business, media and public service professionals</v>
      </c>
      <c r="Q41" s="11">
        <v>15.121991378236554</v>
      </c>
      <c r="R41" s="11">
        <v>20.6795054551331</v>
      </c>
      <c r="S41" s="345">
        <f t="shared" si="28"/>
        <v>5.5575140768965454</v>
      </c>
      <c r="T41" s="345">
        <v>9.9537636342395963</v>
      </c>
      <c r="U41" s="345">
        <f t="shared" si="29"/>
        <v>15.511277711136142</v>
      </c>
      <c r="V41" s="346">
        <f t="shared" si="30"/>
        <v>3.429161086464938E-2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0.27351190729551589</v>
      </c>
      <c r="C42" s="11">
        <v>0.42883915419598556</v>
      </c>
      <c r="D42" s="11">
        <f t="shared" si="25"/>
        <v>0.15532724690046967</v>
      </c>
      <c r="E42" s="11">
        <v>0.16376187209846546</v>
      </c>
      <c r="F42" s="11">
        <f t="shared" si="26"/>
        <v>0.31908911899893511</v>
      </c>
      <c r="G42" s="200">
        <f t="shared" si="27"/>
        <v>3.1775346556616402E-2</v>
      </c>
      <c r="I42" s="11" t="str">
        <f>I31</f>
        <v>Professional occupations</v>
      </c>
      <c r="J42" s="11">
        <v>39.426413511648107</v>
      </c>
      <c r="K42" s="11">
        <v>48.903870921347099</v>
      </c>
      <c r="L42" s="11">
        <v>9.4774574096989852</v>
      </c>
      <c r="M42" s="11">
        <v>21.75457750101328</v>
      </c>
      <c r="N42" s="11">
        <v>31.232034910712269</v>
      </c>
      <c r="P42" s="10" t="str">
        <f>name!D10</f>
        <v>31 Science, engineering and technology associate professionals</v>
      </c>
      <c r="Q42" s="11">
        <v>2.9170318135093969</v>
      </c>
      <c r="R42" s="11">
        <v>3.7555892038882455</v>
      </c>
      <c r="S42" s="345">
        <f t="shared" si="28"/>
        <v>0.83855739037884858</v>
      </c>
      <c r="T42" s="345">
        <v>1.6482826295946715</v>
      </c>
      <c r="U42" s="345">
        <f t="shared" si="29"/>
        <v>2.4868400199735201</v>
      </c>
      <c r="V42" s="346">
        <f t="shared" si="30"/>
        <v>3.0311708833002049E-2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4.2740100254191331E-2</v>
      </c>
      <c r="C43" s="11">
        <v>8.8509997963274523E-2</v>
      </c>
      <c r="D43" s="11">
        <f t="shared" si="25"/>
        <v>4.5769897709083192E-2</v>
      </c>
      <c r="E43" s="11">
        <v>4.0020944341579559E-2</v>
      </c>
      <c r="F43" s="11">
        <f t="shared" si="26"/>
        <v>8.5790842050662758E-2</v>
      </c>
      <c r="G43" s="200">
        <f t="shared" si="27"/>
        <v>4.5039473737455982E-2</v>
      </c>
      <c r="I43" s="11" t="str">
        <f>I32</f>
        <v>Associate professional occupations</v>
      </c>
      <c r="J43" s="11">
        <v>19.14729051467215</v>
      </c>
      <c r="K43" s="11">
        <v>24.0009112420599</v>
      </c>
      <c r="L43" s="11">
        <v>4.8536207273877503</v>
      </c>
      <c r="M43" s="11">
        <v>10.692313966282976</v>
      </c>
      <c r="N43" s="11">
        <v>15.545934693670725</v>
      </c>
      <c r="P43" s="10" t="str">
        <f>name!D11</f>
        <v>32 Health and social care associate professionals</v>
      </c>
      <c r="Q43" s="11">
        <v>7.5842687995631675</v>
      </c>
      <c r="R43" s="11">
        <v>9.7092307926148056</v>
      </c>
      <c r="S43" s="345">
        <f t="shared" si="28"/>
        <v>2.1249619930516381</v>
      </c>
      <c r="T43" s="345">
        <v>5.0950627521068945</v>
      </c>
      <c r="U43" s="345">
        <f t="shared" si="29"/>
        <v>7.2200247451585327</v>
      </c>
      <c r="V43" s="346">
        <f t="shared" si="30"/>
        <v>3.485342835319849E-2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2.0342797536235052E-2</v>
      </c>
      <c r="C44" s="11">
        <v>4.5771118015684592E-2</v>
      </c>
      <c r="D44" s="11">
        <f t="shared" si="25"/>
        <v>2.542832047944954E-2</v>
      </c>
      <c r="E44" s="11">
        <v>1.2823447317753594E-2</v>
      </c>
      <c r="F44" s="11">
        <f t="shared" si="26"/>
        <v>3.8251767797203136E-2</v>
      </c>
      <c r="G44" s="200">
        <f t="shared" si="27"/>
        <v>3.3123820428870854E-2</v>
      </c>
      <c r="I44" s="11" t="str">
        <f>I33</f>
        <v>Administrative and secretarial occupations</v>
      </c>
      <c r="J44" s="11">
        <v>14.320360293679313</v>
      </c>
      <c r="K44" s="11">
        <v>20.389942228964458</v>
      </c>
      <c r="L44" s="11">
        <v>6.0695819352851448</v>
      </c>
      <c r="M44" s="11">
        <v>9.6238981484255728</v>
      </c>
      <c r="N44" s="11">
        <v>15.693480083710718</v>
      </c>
      <c r="P44" s="10" t="str">
        <f>name!D12</f>
        <v>33 Protective service occupations</v>
      </c>
      <c r="Q44" s="11">
        <v>0.91054189387279505</v>
      </c>
      <c r="R44" s="11">
        <v>1.5766770216353123</v>
      </c>
      <c r="S44" s="345">
        <f t="shared" si="28"/>
        <v>0.66613512776251727</v>
      </c>
      <c r="T44" s="345">
        <v>0.61301948654101501</v>
      </c>
      <c r="U44" s="345">
        <f t="shared" si="29"/>
        <v>1.2791546143035322</v>
      </c>
      <c r="V44" s="346">
        <f t="shared" si="30"/>
        <v>3.4913379360885122E-2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8.2220842152933932E-2</v>
      </c>
      <c r="C45" s="11">
        <v>0.11908122150595261</v>
      </c>
      <c r="D45" s="11">
        <f t="shared" ref="D45:D46" si="31">C45-B45</f>
        <v>3.6860379353018682E-2</v>
      </c>
      <c r="E45" s="11">
        <v>5.4180443327058944E-2</v>
      </c>
      <c r="F45" s="11">
        <f t="shared" ref="F45:F46" si="32">SUM(D45:E45)</f>
        <v>9.1040822680077627E-2</v>
      </c>
      <c r="G45" s="200">
        <f t="shared" si="27"/>
        <v>3.4322017349901479E-2</v>
      </c>
      <c r="I45" s="11" t="str">
        <f t="shared" ref="I45:I49" si="33">I34</f>
        <v>Skilled trades occupations</v>
      </c>
      <c r="J45" s="11">
        <v>3.1481728481333464</v>
      </c>
      <c r="K45" s="11">
        <v>5.3052837702063727</v>
      </c>
      <c r="L45" s="11">
        <v>2.1571109220730262</v>
      </c>
      <c r="M45" s="11">
        <v>2.3371967316002014</v>
      </c>
      <c r="N45" s="11">
        <v>4.4943076536732267</v>
      </c>
      <c r="P45" s="10" t="str">
        <f>name!D13</f>
        <v>34 Culture, media and sports occupations</v>
      </c>
      <c r="Q45" s="11">
        <v>3.2451345439028243</v>
      </c>
      <c r="R45" s="11">
        <v>3.7368734555997993</v>
      </c>
      <c r="S45" s="345">
        <f t="shared" si="28"/>
        <v>0.49173891169697503</v>
      </c>
      <c r="T45" s="345">
        <v>1.7432131393842396</v>
      </c>
      <c r="U45" s="345">
        <f t="shared" si="29"/>
        <v>2.2349520510812146</v>
      </c>
      <c r="V45" s="346">
        <f t="shared" si="30"/>
        <v>2.9077937034272194E-2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0.39592682575078603</v>
      </c>
      <c r="C46" s="11">
        <v>0.59715637795063004</v>
      </c>
      <c r="D46" s="11">
        <f t="shared" si="31"/>
        <v>0.20122955219984401</v>
      </c>
      <c r="E46" s="11">
        <v>0.24690217605246423</v>
      </c>
      <c r="F46" s="11">
        <f t="shared" si="32"/>
        <v>0.44813172825230824</v>
      </c>
      <c r="G46" s="200">
        <f t="shared" si="27"/>
        <v>3.2837589907938503E-2</v>
      </c>
      <c r="I46" s="11" t="str">
        <f t="shared" si="33"/>
        <v>Caring, leisure and other service occupations</v>
      </c>
      <c r="J46" s="11">
        <v>5.4030837168061474</v>
      </c>
      <c r="K46" s="11">
        <v>9.116857903613333</v>
      </c>
      <c r="L46" s="11">
        <v>3.7137741868071874</v>
      </c>
      <c r="M46" s="11">
        <v>4.7813200616983407</v>
      </c>
      <c r="N46" s="11">
        <v>8.4950942485055272</v>
      </c>
      <c r="P46" s="10" t="str">
        <f>name!D14</f>
        <v>35 Business and public service associate professionals</v>
      </c>
      <c r="Q46" s="11">
        <v>15.350376808115586</v>
      </c>
      <c r="R46" s="11">
        <v>17.342819066140557</v>
      </c>
      <c r="S46" s="345">
        <f t="shared" si="28"/>
        <v>1.9924422580249708</v>
      </c>
      <c r="T46" s="345">
        <v>8.6641414879014427</v>
      </c>
      <c r="U46" s="345">
        <f t="shared" si="29"/>
        <v>10.656583745926413</v>
      </c>
      <c r="V46" s="346">
        <f t="shared" si="30"/>
        <v>3.0284080300203353E-2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0.34619825725203196</v>
      </c>
      <c r="C47" s="11">
        <v>0.57207680849243059</v>
      </c>
      <c r="D47" s="11">
        <f t="shared" si="25"/>
        <v>0.22587855124039863</v>
      </c>
      <c r="E47" s="11">
        <v>0.23862257674946419</v>
      </c>
      <c r="F47" s="11">
        <f t="shared" si="26"/>
        <v>0.46450112798986282</v>
      </c>
      <c r="G47" s="200">
        <f t="shared" si="27"/>
        <v>3.5570961591764094E-2</v>
      </c>
      <c r="I47" s="11" t="str">
        <f t="shared" si="33"/>
        <v>Sales and customer service occupations</v>
      </c>
      <c r="J47" s="11">
        <v>7.4837852344456728</v>
      </c>
      <c r="K47" s="11">
        <v>12.449040021292744</v>
      </c>
      <c r="L47" s="11">
        <v>4.9652547868470709</v>
      </c>
      <c r="M47" s="11">
        <v>5.2600628649262351</v>
      </c>
      <c r="N47" s="11">
        <v>10.225317651773306</v>
      </c>
      <c r="P47" s="10" t="str">
        <f>name!D15</f>
        <v>41 Administrative occupations</v>
      </c>
      <c r="Q47" s="11">
        <v>37.089414302462927</v>
      </c>
      <c r="R47" s="11">
        <v>30.565118425387706</v>
      </c>
      <c r="S47" s="345">
        <f t="shared" si="28"/>
        <v>-6.5242958770752217</v>
      </c>
      <c r="T47" s="345">
        <v>18.638279224893665</v>
      </c>
      <c r="U47" s="345">
        <f t="shared" si="29"/>
        <v>12.113983347818444</v>
      </c>
      <c r="V47" s="346">
        <f t="shared" si="30"/>
        <v>2.7514768926888866E-2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2.4405681466095491E-2</v>
      </c>
      <c r="C48" s="11">
        <v>7.0270857378522164E-2</v>
      </c>
      <c r="D48" s="11">
        <f t="shared" si="25"/>
        <v>4.586517591242667E-2</v>
      </c>
      <c r="E48" s="11">
        <v>2.8119040518177429E-2</v>
      </c>
      <c r="F48" s="11">
        <f t="shared" si="26"/>
        <v>7.3984216430604099E-2</v>
      </c>
      <c r="G48" s="200">
        <f t="shared" si="27"/>
        <v>5.2425885764350033E-2</v>
      </c>
      <c r="I48" s="11" t="str">
        <f t="shared" si="33"/>
        <v>Process, plant and machine operatives</v>
      </c>
      <c r="J48" s="11">
        <v>1.5981014105494271</v>
      </c>
      <c r="K48" s="11">
        <v>3.5658985050942751</v>
      </c>
      <c r="L48" s="11">
        <v>1.967797094544848</v>
      </c>
      <c r="M48" s="11">
        <v>1.5648377253950696</v>
      </c>
      <c r="N48" s="11">
        <v>3.5326348199399176</v>
      </c>
      <c r="P48" s="10" t="str">
        <f>name!D16</f>
        <v>42 Secretarial and related occupations</v>
      </c>
      <c r="Q48" s="11">
        <v>10.466689606489071</v>
      </c>
      <c r="R48" s="11">
        <v>7.598585741329547</v>
      </c>
      <c r="S48" s="345">
        <f t="shared" si="28"/>
        <v>-2.8681038651595241</v>
      </c>
      <c r="T48" s="345">
        <v>5.3807666391862696</v>
      </c>
      <c r="U48" s="345">
        <f t="shared" si="29"/>
        <v>2.5126627740267455</v>
      </c>
      <c r="V48" s="346">
        <f t="shared" si="30"/>
        <v>2.804000346366986E-2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1.6477636920270801E-2</v>
      </c>
      <c r="C49" s="11">
        <v>2.7841996099281972E-2</v>
      </c>
      <c r="D49" s="11">
        <f t="shared" si="25"/>
        <v>1.1364359179011171E-2</v>
      </c>
      <c r="E49" s="11">
        <v>1.4810649201973385E-2</v>
      </c>
      <c r="F49" s="11">
        <f t="shared" si="26"/>
        <v>2.6175008380984556E-2</v>
      </c>
      <c r="G49" s="200">
        <f t="shared" si="27"/>
        <v>4.3676223470150655E-2</v>
      </c>
      <c r="I49" s="11" t="str">
        <f t="shared" si="33"/>
        <v>Elementary occupations</v>
      </c>
      <c r="J49" s="11">
        <v>4.2515835463636122</v>
      </c>
      <c r="K49" s="11">
        <v>7.6992075299360403</v>
      </c>
      <c r="L49" s="11">
        <v>3.4476239835724289</v>
      </c>
      <c r="M49" s="11">
        <v>3.7100368291030725</v>
      </c>
      <c r="N49" s="11">
        <v>7.157660812675501</v>
      </c>
      <c r="P49" s="10" t="str">
        <f>name!D17</f>
        <v>51 Skilled agricultural and related trades</v>
      </c>
      <c r="Q49" s="11">
        <v>1.1268970910703202</v>
      </c>
      <c r="R49" s="11">
        <v>1.4452573050571691</v>
      </c>
      <c r="S49" s="345">
        <f t="shared" si="28"/>
        <v>0.31836021398684888</v>
      </c>
      <c r="T49" s="345">
        <v>0.85899493817610328</v>
      </c>
      <c r="U49" s="345">
        <f t="shared" si="29"/>
        <v>1.1773551521629522</v>
      </c>
      <c r="V49" s="346">
        <f t="shared" si="30"/>
        <v>3.8495833171052984E-2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1.7026478695711843E-2</v>
      </c>
      <c r="C50" s="11">
        <v>2.9303889079053881E-2</v>
      </c>
      <c r="D50" s="11">
        <f t="shared" si="25"/>
        <v>1.2277410383342038E-2</v>
      </c>
      <c r="E50" s="11">
        <v>1.0745788594529224E-2</v>
      </c>
      <c r="F50" s="11">
        <f t="shared" si="26"/>
        <v>2.3023198977871261E-2</v>
      </c>
      <c r="G50" s="200">
        <f t="shared" si="27"/>
        <v>3.3155677157318708E-2</v>
      </c>
      <c r="O50" s="71"/>
      <c r="P50" s="10" t="str">
        <f>name!D18</f>
        <v>52 Skilled metal, electrical and electronic trades</v>
      </c>
      <c r="Q50" s="11">
        <v>0.31796961706801602</v>
      </c>
      <c r="R50" s="11">
        <v>1.0034596734017767</v>
      </c>
      <c r="S50" s="345">
        <f t="shared" si="28"/>
        <v>0.6854900563337607</v>
      </c>
      <c r="T50" s="345">
        <v>0.44598375968397552</v>
      </c>
      <c r="U50" s="345">
        <f t="shared" si="29"/>
        <v>1.1314738160177362</v>
      </c>
      <c r="V50" s="346">
        <f t="shared" si="30"/>
        <v>6.0177904540756444E-2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4.8962844960561405E-3</v>
      </c>
      <c r="C51" s="11">
        <v>9.0153378018443687E-3</v>
      </c>
      <c r="D51" s="11">
        <f t="shared" ref="D51" si="34">C51-B51</f>
        <v>4.1190533057882282E-3</v>
      </c>
      <c r="E51" s="11">
        <v>4.0093166527319464E-3</v>
      </c>
      <c r="F51" s="11">
        <f t="shared" ref="F51" si="35">SUM(D51:E51)</f>
        <v>8.1283699585201746E-3</v>
      </c>
      <c r="G51" s="200">
        <f t="shared" si="27"/>
        <v>4.0686145949967223E-2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0.22275313125953086</v>
      </c>
      <c r="R51" s="11">
        <v>0.30693792256272839</v>
      </c>
      <c r="S51" s="345">
        <f t="shared" si="28"/>
        <v>8.4184791303197531E-2</v>
      </c>
      <c r="T51" s="345">
        <v>0.14567175094816032</v>
      </c>
      <c r="U51" s="345">
        <f t="shared" si="29"/>
        <v>0.22985654225135785</v>
      </c>
      <c r="V51" s="346">
        <f t="shared" si="30"/>
        <v>3.4113820612377888E-2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3.388619723232604E-2</v>
      </c>
      <c r="C52" s="11">
        <v>6.3881013058428887E-2</v>
      </c>
      <c r="D52" s="11">
        <f t="shared" si="25"/>
        <v>2.9994815826102847E-2</v>
      </c>
      <c r="E52" s="11">
        <v>2.6900013525492209E-2</v>
      </c>
      <c r="F52" s="11">
        <f t="shared" si="26"/>
        <v>5.6894829351595053E-2</v>
      </c>
      <c r="G52" s="200">
        <f t="shared" si="27"/>
        <v>3.9725788088408542E-2</v>
      </c>
      <c r="I52" s="11" t="str">
        <f>I41</f>
        <v>Managers, directors and senior officials</v>
      </c>
      <c r="J52" s="11">
        <f t="array" ref="J52:J60">MMULT(aggregation!$B$13:$AA$21,B123:B148)</f>
        <v>2.8167607186297543</v>
      </c>
      <c r="K52" s="11">
        <f t="array" ref="K52:K60">MMULT(aggregation!$B$13:$AA$21,C123:C148)</f>
        <v>3.7016313900906752</v>
      </c>
      <c r="L52" s="11">
        <f t="array" ref="L52:L60">MMULT(aggregation!$B$13:$AA$21,D123:D148)</f>
        <v>0.88487067146092113</v>
      </c>
      <c r="M52" s="11">
        <f t="array" ref="M52:M60">MMULT(aggregation!$B$13:$AA$21,E123:E148)</f>
        <v>1.8246441105857327</v>
      </c>
      <c r="N52" s="11">
        <f t="array" ref="N52:N60">MMULT(aggregation!$B$13:$AA$21,F123:F148)</f>
        <v>2.7095147820466536</v>
      </c>
      <c r="P52" s="10" t="str">
        <f>name!D20</f>
        <v>54 Textiles, printing and other skilled trades</v>
      </c>
      <c r="Q52" s="11">
        <v>4.1648740830191633</v>
      </c>
      <c r="R52" s="11">
        <v>4.4810002203715573</v>
      </c>
      <c r="S52" s="345">
        <f t="shared" si="28"/>
        <v>0.31612613735239403</v>
      </c>
      <c r="T52" s="345">
        <v>2.4873225264083176</v>
      </c>
      <c r="U52" s="345">
        <f t="shared" si="29"/>
        <v>2.8034486637607117</v>
      </c>
      <c r="V52" s="346">
        <f t="shared" si="30"/>
        <v>3.1709778325320626E-2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3.0057982825263035E-2</v>
      </c>
      <c r="C53" s="11">
        <v>5.8391547918442289E-2</v>
      </c>
      <c r="D53" s="11">
        <f t="shared" si="25"/>
        <v>2.8333565093179254E-2</v>
      </c>
      <c r="E53" s="11">
        <v>2.5795999541576412E-2</v>
      </c>
      <c r="F53" s="11">
        <f t="shared" si="26"/>
        <v>5.412956463475567E-2</v>
      </c>
      <c r="G53" s="200">
        <f t="shared" si="27"/>
        <v>4.2172527840962371E-2</v>
      </c>
      <c r="I53" s="11" t="str">
        <f>I42</f>
        <v>Professional occupations</v>
      </c>
      <c r="J53" s="11">
        <v>5.24029127627837</v>
      </c>
      <c r="K53" s="11">
        <v>3.6910223545406402</v>
      </c>
      <c r="L53" s="11">
        <v>-1.5492689217377305</v>
      </c>
      <c r="M53" s="11">
        <v>1.497532191508971</v>
      </c>
      <c r="N53" s="11">
        <v>-5.1736730228759464E-2</v>
      </c>
      <c r="P53" s="10" t="str">
        <f>name!D21</f>
        <v>61 Caring personal service occupations</v>
      </c>
      <c r="Q53" s="11">
        <v>31.178098430641182</v>
      </c>
      <c r="R53" s="11">
        <v>39.5242035042833</v>
      </c>
      <c r="S53" s="345">
        <f t="shared" si="28"/>
        <v>8.3461050736421178</v>
      </c>
      <c r="T53" s="345">
        <v>20.634178294730301</v>
      </c>
      <c r="U53" s="345">
        <f t="shared" si="29"/>
        <v>28.980283368372419</v>
      </c>
      <c r="V53" s="346">
        <f t="shared" si="30"/>
        <v>3.4440550759704314E-2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1.4830166596319029E-2</v>
      </c>
      <c r="C54" s="11">
        <v>2.6259226690172142E-2</v>
      </c>
      <c r="D54" s="11">
        <f t="shared" ref="D54:D55" si="36">C54-B54</f>
        <v>1.1429060093853112E-2</v>
      </c>
      <c r="E54" s="11">
        <v>1.1733321697349041E-2</v>
      </c>
      <c r="F54" s="11">
        <f t="shared" ref="F54:F55" si="37">SUM(D54:E54)</f>
        <v>2.3162381791202155E-2</v>
      </c>
      <c r="G54" s="200">
        <f t="shared" si="27"/>
        <v>3.9623142151443247E-2</v>
      </c>
      <c r="I54" s="11" t="str">
        <f>I43</f>
        <v>Associate professional occupations</v>
      </c>
      <c r="J54" s="11">
        <v>4.9191558600025074</v>
      </c>
      <c r="K54" s="11">
        <v>5.2304855773497003</v>
      </c>
      <c r="L54" s="11">
        <v>0.31132971734719311</v>
      </c>
      <c r="M54" s="11">
        <v>2.2277980006693272</v>
      </c>
      <c r="N54" s="11">
        <v>2.5391277180165202</v>
      </c>
      <c r="P54" s="10" t="str">
        <f>name!D22</f>
        <v>62 Leisure, travel and related personal service occupations</v>
      </c>
      <c r="Q54" s="11">
        <v>7.0399626066357994</v>
      </c>
      <c r="R54" s="11">
        <v>7.078300565127142</v>
      </c>
      <c r="S54" s="345">
        <f t="shared" si="28"/>
        <v>3.8337958491342583E-2</v>
      </c>
      <c r="T54" s="345">
        <v>3.8477662210780683</v>
      </c>
      <c r="U54" s="345">
        <f t="shared" si="29"/>
        <v>3.8861041795694109</v>
      </c>
      <c r="V54" s="346">
        <f t="shared" si="30"/>
        <v>2.9495524330171108E-2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1.237039418175495E-3</v>
      </c>
      <c r="C55" s="11">
        <v>2.1197334039687026E-3</v>
      </c>
      <c r="D55" s="11">
        <f t="shared" si="36"/>
        <v>8.8269398579320763E-4</v>
      </c>
      <c r="E55" s="11">
        <v>9.1809702627383477E-4</v>
      </c>
      <c r="F55" s="11">
        <f t="shared" si="37"/>
        <v>1.8007910120670424E-3</v>
      </c>
      <c r="G55" s="200">
        <f t="shared" si="27"/>
        <v>3.7702227152578871E-2</v>
      </c>
      <c r="I55" s="11" t="str">
        <f>I44</f>
        <v>Administrative and secretarial occupations</v>
      </c>
      <c r="J55" s="11">
        <v>4.4095389359213453</v>
      </c>
      <c r="K55" s="11">
        <v>5.499150720885619</v>
      </c>
      <c r="L55" s="11">
        <v>1.0896117849642732</v>
      </c>
      <c r="M55" s="11">
        <v>2.9369261034825924</v>
      </c>
      <c r="N55" s="11">
        <v>4.0265378884468657</v>
      </c>
      <c r="P55" s="10" t="str">
        <f>name!D23</f>
        <v>63 Community and civil enforcement occupations</v>
      </c>
      <c r="Q55" s="11">
        <v>8.9083116004516238E-2</v>
      </c>
      <c r="R55" s="11">
        <v>0.10919620577667659</v>
      </c>
      <c r="S55" s="345">
        <f t="shared" si="28"/>
        <v>2.011308977216035E-2</v>
      </c>
      <c r="T55" s="345">
        <v>6.6644794418748862E-2</v>
      </c>
      <c r="U55" s="345">
        <f t="shared" si="29"/>
        <v>8.6757884190909212E-2</v>
      </c>
      <c r="V55" s="346">
        <f t="shared" si="30"/>
        <v>3.7937979809357536E-2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0.10537667442012177</v>
      </c>
      <c r="C56" s="11">
        <v>0.15317181937061841</v>
      </c>
      <c r="D56" s="11">
        <f t="shared" si="25"/>
        <v>4.7795144950496637E-2</v>
      </c>
      <c r="E56" s="11">
        <v>6.5784319602433583E-2</v>
      </c>
      <c r="F56" s="11">
        <f t="shared" si="26"/>
        <v>0.11357946455293022</v>
      </c>
      <c r="G56" s="200">
        <f t="shared" si="27"/>
        <v>3.2866093364701587E-2</v>
      </c>
      <c r="I56" s="11" t="str">
        <f t="shared" ref="I56:I60" si="38">I45</f>
        <v>Skilled trades occupations</v>
      </c>
      <c r="J56" s="11">
        <v>1.3095822871688851</v>
      </c>
      <c r="K56" s="11">
        <v>2.0699101248430503</v>
      </c>
      <c r="L56" s="11">
        <v>0.76032783767416523</v>
      </c>
      <c r="M56" s="11">
        <v>0.9346511217500566</v>
      </c>
      <c r="N56" s="11">
        <v>1.6949789594242219</v>
      </c>
      <c r="P56" s="10" t="str">
        <f>name!D24</f>
        <v>71 Sales occupations</v>
      </c>
      <c r="Q56" s="11">
        <v>27.116834450205772</v>
      </c>
      <c r="R56" s="11">
        <v>24.312254992155523</v>
      </c>
      <c r="S56" s="345">
        <f t="shared" si="28"/>
        <v>-2.8045794580502488</v>
      </c>
      <c r="T56" s="345">
        <v>13.860511894713188</v>
      </c>
      <c r="U56" s="345">
        <f t="shared" si="29"/>
        <v>11.055932436662939</v>
      </c>
      <c r="V56" s="346">
        <f t="shared" si="30"/>
        <v>2.7906603444988187E-2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4.6812470049654602E-2</v>
      </c>
      <c r="C57" s="11">
        <v>0.11209944216273553</v>
      </c>
      <c r="D57" s="11">
        <f t="shared" si="25"/>
        <v>6.5286972113080932E-2</v>
      </c>
      <c r="E57" s="11">
        <v>3.9855517471208191E-2</v>
      </c>
      <c r="F57" s="11">
        <f t="shared" si="26"/>
        <v>0.10514248958428912</v>
      </c>
      <c r="G57" s="200">
        <f t="shared" si="27"/>
        <v>4.19170470010648E-2</v>
      </c>
      <c r="I57" s="11" t="str">
        <f t="shared" si="38"/>
        <v>Caring, leisure and other service occupations</v>
      </c>
      <c r="J57" s="11">
        <v>4.1288597670237985</v>
      </c>
      <c r="K57" s="11">
        <v>5.5012130220121138</v>
      </c>
      <c r="L57" s="11">
        <v>1.3723532549883148</v>
      </c>
      <c r="M57" s="11">
        <v>2.928416901522783</v>
      </c>
      <c r="N57" s="11">
        <v>4.3007701565110983</v>
      </c>
      <c r="P57" s="10" t="str">
        <f>name!D25</f>
        <v>72 Customer service occupations</v>
      </c>
      <c r="Q57" s="11">
        <v>6.8750493858343935</v>
      </c>
      <c r="R57" s="11">
        <v>9.6190095622970428</v>
      </c>
      <c r="S57" s="345">
        <f t="shared" si="28"/>
        <v>2.7439601764626493</v>
      </c>
      <c r="T57" s="345">
        <v>4.6444683845184054</v>
      </c>
      <c r="U57" s="345">
        <f t="shared" si="29"/>
        <v>7.3884285609810547</v>
      </c>
      <c r="V57" s="346">
        <f t="shared" si="30"/>
        <v>3.5008457122930325E-2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2.3738544422622777E-2</v>
      </c>
      <c r="C58" s="11">
        <v>8.910900218683096E-2</v>
      </c>
      <c r="D58" s="11">
        <f t="shared" ref="D58:D59" si="39">C58-B58</f>
        <v>6.537045776420819E-2</v>
      </c>
      <c r="E58" s="11">
        <v>2.9996732609864525E-2</v>
      </c>
      <c r="F58" s="11">
        <f t="shared" ref="F58:F59" si="40">SUM(D58:E58)</f>
        <v>9.5367190374072708E-2</v>
      </c>
      <c r="G58" s="200">
        <f t="shared" si="27"/>
        <v>5.5975139274179631E-2</v>
      </c>
      <c r="I58" s="11" t="str">
        <f t="shared" si="38"/>
        <v>Sales and customer service occupations</v>
      </c>
      <c r="J58" s="11">
        <v>2.3437567420418826</v>
      </c>
      <c r="K58" s="11">
        <v>3.5840440881711189</v>
      </c>
      <c r="L58" s="11">
        <v>1.2402873461292359</v>
      </c>
      <c r="M58" s="11">
        <v>1.6309830106192771</v>
      </c>
      <c r="N58" s="11">
        <v>2.8712703567485129</v>
      </c>
      <c r="P58" s="10" t="str">
        <f>name!D26</f>
        <v>81 Process, plant and machine operatives</v>
      </c>
      <c r="Q58" s="11">
        <v>2.839587962048002</v>
      </c>
      <c r="R58" s="11">
        <v>3.2006931401579579</v>
      </c>
      <c r="S58" s="345">
        <f t="shared" si="28"/>
        <v>0.3611051781099559</v>
      </c>
      <c r="T58" s="345">
        <v>1.6002186019502211</v>
      </c>
      <c r="U58" s="345">
        <f t="shared" si="29"/>
        <v>1.961323780060177</v>
      </c>
      <c r="V58" s="346">
        <f t="shared" si="30"/>
        <v>3.024515662856353E-2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4.9356333223033157E-2</v>
      </c>
      <c r="C59" s="11">
        <v>0.11142959936022523</v>
      </c>
      <c r="D59" s="11">
        <f t="shared" si="39"/>
        <v>6.2073266137192072E-2</v>
      </c>
      <c r="E59" s="11">
        <v>5.6681406296006119E-2</v>
      </c>
      <c r="F59" s="11">
        <f t="shared" si="40"/>
        <v>0.11875467243319819</v>
      </c>
      <c r="G59" s="200">
        <f t="shared" si="27"/>
        <v>5.2303879629870931E-2</v>
      </c>
      <c r="I59" s="11" t="str">
        <f t="shared" si="38"/>
        <v>Process, plant and machine operatives</v>
      </c>
      <c r="J59" s="11">
        <v>0.76577108580808084</v>
      </c>
      <c r="K59" s="11">
        <v>1.6044408823565566</v>
      </c>
      <c r="L59" s="11">
        <v>0.83866979654847595</v>
      </c>
      <c r="M59" s="11">
        <v>0.69084734782667179</v>
      </c>
      <c r="N59" s="11">
        <v>1.5295171443751476</v>
      </c>
      <c r="P59" s="10" t="str">
        <f>name!D27</f>
        <v>82 Transport and mobile machine drivers and operatives</v>
      </c>
      <c r="Q59" s="11">
        <v>0.80734021827313041</v>
      </c>
      <c r="R59" s="11">
        <v>1.4624502641556956</v>
      </c>
      <c r="S59" s="345">
        <f t="shared" si="28"/>
        <v>0.65511004588256516</v>
      </c>
      <c r="T59" s="345">
        <v>0.76417551537135342</v>
      </c>
      <c r="U59" s="345">
        <f t="shared" si="29"/>
        <v>1.4192855612539186</v>
      </c>
      <c r="V59" s="346">
        <f t="shared" si="30"/>
        <v>4.5403965223059783E-2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3.3707438347271526E-4</v>
      </c>
      <c r="C60" s="11">
        <v>4.2499019885722109E-4</v>
      </c>
      <c r="D60" s="11">
        <f t="shared" si="25"/>
        <v>8.7915815384505833E-5</v>
      </c>
      <c r="E60" s="11">
        <v>2.2464950252933346E-4</v>
      </c>
      <c r="F60" s="11">
        <f t="shared" si="26"/>
        <v>3.125653179138393E-4</v>
      </c>
      <c r="G60" s="200">
        <f t="shared" si="27"/>
        <v>3.4633357134288723E-2</v>
      </c>
      <c r="I60" s="11" t="str">
        <f t="shared" si="38"/>
        <v>Elementary occupations</v>
      </c>
      <c r="J60" s="11">
        <v>2.0299317527103051</v>
      </c>
      <c r="K60" s="11">
        <v>3.7274062002373438</v>
      </c>
      <c r="L60" s="11">
        <v>1.6974744475270387</v>
      </c>
      <c r="M60" s="11">
        <v>1.6999838885735803</v>
      </c>
      <c r="N60" s="11">
        <v>3.3974583361006192</v>
      </c>
      <c r="P60" s="10" t="str">
        <f>name!D28</f>
        <v>91 Elementary trades and related occupations</v>
      </c>
      <c r="Q60" s="11">
        <v>1.6406158680830769</v>
      </c>
      <c r="R60" s="11">
        <v>1.3732303549540252</v>
      </c>
      <c r="S60" s="345">
        <f t="shared" si="28"/>
        <v>-0.26738551312905168</v>
      </c>
      <c r="T60" s="345">
        <v>0.85788585089748881</v>
      </c>
      <c r="U60" s="345">
        <f t="shared" si="29"/>
        <v>0.59050033776843713</v>
      </c>
      <c r="V60" s="346">
        <f t="shared" si="30"/>
        <v>2.843816072417038E-2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3.8132862046012621E-2</v>
      </c>
      <c r="C61" s="11">
        <v>7.2150180401307412E-2</v>
      </c>
      <c r="D61" s="11">
        <f t="shared" ref="D61" si="41">C61-B61</f>
        <v>3.4017318355294791E-2</v>
      </c>
      <c r="E61" s="11">
        <v>3.2113693466169477E-2</v>
      </c>
      <c r="F61" s="11">
        <f t="shared" ref="F61" si="42">SUM(D61:E61)</f>
        <v>6.6131011821464275E-2</v>
      </c>
      <c r="G61" s="200">
        <f t="shared" ref="G61" si="43">IF(B61&gt;0,(1+(E61/B61))^(1/($C$6-$B$6))-1,0)</f>
        <v>4.1569791038698067E-2</v>
      </c>
      <c r="P61" s="10" t="str">
        <f>name!D29</f>
        <v>92 Elementary administration and service occupations</v>
      </c>
      <c r="Q61" s="11">
        <v>23.193319763493644</v>
      </c>
      <c r="R61" s="11">
        <v>24.018669953689706</v>
      </c>
      <c r="S61" s="345">
        <f t="shared" ref="S61" si="44">R61-Q61</f>
        <v>0.82535019019606182</v>
      </c>
      <c r="T61" s="345">
        <v>13.3859367959625</v>
      </c>
      <c r="U61" s="345">
        <f t="shared" ref="U61" si="45">SUM(S61:T61)</f>
        <v>14.211286986158562</v>
      </c>
      <c r="V61" s="346">
        <f t="shared" ref="V61" si="46">IF(Q61&gt;0,(1+(T61/Q61))^(1/($C$6-$B$6))-1,0)</f>
        <v>3.084047867148576E-2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8.1211194248320293</v>
      </c>
      <c r="C62" s="11">
        <f t="shared" ref="C62:F62" si="47">SUM(C36:C61)</f>
        <v>13.103544465614464</v>
      </c>
      <c r="D62" s="11">
        <f t="shared" si="47"/>
        <v>4.9824250407824335</v>
      </c>
      <c r="E62" s="11">
        <f t="shared" si="47"/>
        <v>5.2834886795934421</v>
      </c>
      <c r="F62" s="11">
        <f t="shared" si="47"/>
        <v>10.265913720375877</v>
      </c>
      <c r="G62" s="200">
        <f t="shared" si="27"/>
        <v>3.3973039839925612E-2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255.95713457728081</v>
      </c>
      <c r="R62" s="11">
        <f>SUM(R36:R61)</f>
        <v>287.37427451761215</v>
      </c>
      <c r="S62" s="345">
        <f>R62-Q62</f>
        <v>31.417139940331339</v>
      </c>
      <c r="T62" s="11">
        <f>SUM(T36:T61)</f>
        <v>152.84860862446675</v>
      </c>
      <c r="U62" s="345">
        <f>SUM(S62:T62)</f>
        <v>184.26574856479809</v>
      </c>
      <c r="V62" s="346">
        <f t="shared" si="30"/>
        <v>3.1707647914109627E-2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4.106861732801411</v>
      </c>
      <c r="K63" s="11">
        <f t="array" ref="K63:K71">MMULT(aggregation!$B$13:$AA$21,C152:C177)</f>
        <v>5.3021762620694943</v>
      </c>
      <c r="L63" s="11">
        <f t="array" ref="L63:L71">MMULT(aggregation!$B$13:$AA$21,D152:D177)</f>
        <v>1.1953145292680829</v>
      </c>
      <c r="M63" s="11">
        <f t="array" ref="M63:M71">MMULT(aggregation!$B$13:$AA$21,E152:E177)</f>
        <v>2.5275412024825541</v>
      </c>
      <c r="N63" s="11">
        <f t="array" ref="N63:N71">MMULT(aggregation!$B$13:$AA$21,F152:F177)</f>
        <v>3.722855731750637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6.0047252215706397</v>
      </c>
      <c r="K64" s="11">
        <v>7.3187912341762829</v>
      </c>
      <c r="L64" s="11">
        <v>1.3140660126056443</v>
      </c>
      <c r="M64" s="11">
        <v>2.7656395649732604</v>
      </c>
      <c r="N64" s="11">
        <v>4.0797055775789044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4.1618397618286522</v>
      </c>
      <c r="C65" s="11">
        <v>5.8334741352978776</v>
      </c>
      <c r="D65" s="11">
        <f>C65-B65</f>
        <v>1.6716343734692254</v>
      </c>
      <c r="E65" s="11">
        <v>2.7253259132235108</v>
      </c>
      <c r="F65" s="11">
        <f>SUM(D65:E65)</f>
        <v>4.3969602866927362</v>
      </c>
      <c r="G65" s="200">
        <f>IF(B65&gt;0,(1+(E65/B65))^(1/($C$6-$B$6))-1,0)</f>
        <v>3.4150338275817482E-2</v>
      </c>
      <c r="I65" s="11" t="str">
        <f>I54</f>
        <v>Associate professional occupations</v>
      </c>
      <c r="J65" s="11">
        <v>4.6119751424831463</v>
      </c>
      <c r="K65" s="11">
        <v>4.923906960937436</v>
      </c>
      <c r="L65" s="11">
        <v>0.31193181845428941</v>
      </c>
      <c r="M65" s="11">
        <v>2.0522242400045445</v>
      </c>
      <c r="N65" s="11">
        <v>2.3641560584588337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1.7248048826978386</v>
      </c>
      <c r="C66" s="11">
        <v>3.4715733147551688</v>
      </c>
      <c r="D66" s="11">
        <f t="shared" ref="D66:D89" si="50">C66-B66</f>
        <v>1.7467684320573302</v>
      </c>
      <c r="E66" s="11">
        <v>1.684849508012165</v>
      </c>
      <c r="F66" s="11">
        <f t="shared" ref="F66:F89" si="51">SUM(D66:E66)</f>
        <v>3.4316179400694953</v>
      </c>
      <c r="G66" s="200">
        <f t="shared" ref="G66:G89" si="52">IF(B66&gt;0,(1+(E66/B66))^(1/($C$6-$B$6))-1,0)</f>
        <v>4.6481027705767897E-2</v>
      </c>
      <c r="I66" s="11" t="str">
        <f>I55</f>
        <v>Administrative and secretarial occupations</v>
      </c>
      <c r="J66" s="11">
        <v>4.7587757415801164</v>
      </c>
      <c r="K66" s="11">
        <v>5.8602310758060643</v>
      </c>
      <c r="L66" s="11">
        <v>1.1014553342259479</v>
      </c>
      <c r="M66" s="11">
        <v>2.8373296849461562</v>
      </c>
      <c r="N66" s="11">
        <v>3.9387850191721041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6.2057017344062029</v>
      </c>
      <c r="C67" s="11">
        <v>9.9095495596841126</v>
      </c>
      <c r="D67" s="11">
        <f t="shared" si="50"/>
        <v>3.7038478252779097</v>
      </c>
      <c r="E67" s="11">
        <v>3.4079544678839815</v>
      </c>
      <c r="F67" s="11">
        <f t="shared" si="51"/>
        <v>7.1118022931618912</v>
      </c>
      <c r="G67" s="200">
        <f t="shared" si="52"/>
        <v>2.9611013017187382E-2</v>
      </c>
      <c r="I67" s="11" t="str">
        <f t="shared" ref="I67:I71" si="53">I56</f>
        <v>Skilled trades occupations</v>
      </c>
      <c r="J67" s="11">
        <v>2.8179606955842198</v>
      </c>
      <c r="K67" s="11">
        <v>4.1916806446782067</v>
      </c>
      <c r="L67" s="11">
        <v>1.3737199490939869</v>
      </c>
      <c r="M67" s="11">
        <v>1.7256819385838171</v>
      </c>
      <c r="N67" s="11">
        <v>3.099401887677804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3.9818497040456555</v>
      </c>
      <c r="C68" s="11">
        <v>6.646297557954564</v>
      </c>
      <c r="D68" s="11">
        <f t="shared" si="50"/>
        <v>2.6644478539089085</v>
      </c>
      <c r="E68" s="11">
        <v>2.831128175351874</v>
      </c>
      <c r="F68" s="11">
        <f t="shared" si="51"/>
        <v>5.495576029260782</v>
      </c>
      <c r="G68" s="200">
        <f t="shared" si="52"/>
        <v>3.645426029633958E-2</v>
      </c>
      <c r="I68" s="11" t="str">
        <f t="shared" si="53"/>
        <v>Caring, leisure and other service occupations</v>
      </c>
      <c r="J68" s="11">
        <v>2.9397454734211341</v>
      </c>
      <c r="K68" s="11">
        <v>4.5491454860945009</v>
      </c>
      <c r="L68" s="11">
        <v>1.6094000126733674</v>
      </c>
      <c r="M68" s="11">
        <v>2.3095752155662685</v>
      </c>
      <c r="N68" s="11">
        <v>3.9189752282396353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11.534665397436429</v>
      </c>
      <c r="C69" s="11">
        <v>17.781081506806888</v>
      </c>
      <c r="D69" s="11">
        <f t="shared" ref="D69" si="54">C69-B69</f>
        <v>6.2464161093704593</v>
      </c>
      <c r="E69" s="11">
        <v>7.6940629248262411</v>
      </c>
      <c r="F69" s="11">
        <f t="shared" ref="F69" si="55">SUM(D69:E69)</f>
        <v>13.9404790341967</v>
      </c>
      <c r="G69" s="200">
        <f t="shared" si="52"/>
        <v>3.4656929748647869E-2</v>
      </c>
      <c r="I69" s="11" t="str">
        <f t="shared" si="53"/>
        <v>Sales and customer service occupations</v>
      </c>
      <c r="J69" s="11">
        <v>2.2851095630091987</v>
      </c>
      <c r="K69" s="11">
        <v>3.3899217736101512</v>
      </c>
      <c r="L69" s="11">
        <v>1.1048122106009524</v>
      </c>
      <c r="M69" s="11">
        <v>1.3471132093765488</v>
      </c>
      <c r="N69" s="11">
        <v>2.4519254199775009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7.679455757351457</v>
      </c>
      <c r="C70" s="11">
        <v>12.232761517564281</v>
      </c>
      <c r="D70" s="11">
        <f t="shared" si="50"/>
        <v>4.5533057602128242</v>
      </c>
      <c r="E70" s="11">
        <v>5.2144754554624413</v>
      </c>
      <c r="F70" s="11">
        <f t="shared" si="51"/>
        <v>9.7677812156752655</v>
      </c>
      <c r="G70" s="200">
        <f t="shared" si="52"/>
        <v>3.5150891336564793E-2</v>
      </c>
      <c r="I70" s="11" t="str">
        <f t="shared" si="53"/>
        <v>Process, plant and machine operatives</v>
      </c>
      <c r="J70" s="11">
        <v>1.3284783326473071</v>
      </c>
      <c r="K70" s="11">
        <v>2.595651761449504</v>
      </c>
      <c r="L70" s="11">
        <v>1.267173428802197</v>
      </c>
      <c r="M70" s="11">
        <v>1.1410682635348459</v>
      </c>
      <c r="N70" s="11">
        <v>2.4082416923370427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1.341705207259227</v>
      </c>
      <c r="C71" s="11">
        <v>1.8030253818899171</v>
      </c>
      <c r="D71" s="11">
        <f t="shared" si="50"/>
        <v>0.46132017463069008</v>
      </c>
      <c r="E71" s="11">
        <v>0.68194164929365453</v>
      </c>
      <c r="F71" s="11">
        <f t="shared" si="51"/>
        <v>1.1432618239243446</v>
      </c>
      <c r="G71" s="200">
        <f t="shared" si="52"/>
        <v>2.7776085213856661E-2</v>
      </c>
      <c r="I71" s="11" t="str">
        <f t="shared" si="53"/>
        <v>Elementary occupations</v>
      </c>
      <c r="J71" s="11">
        <v>1.8800577754821961</v>
      </c>
      <c r="K71" s="11">
        <v>3.1724597317297776</v>
      </c>
      <c r="L71" s="11">
        <v>1.2924019562475813</v>
      </c>
      <c r="M71" s="11">
        <v>1.4605218083032225</v>
      </c>
      <c r="N71" s="11">
        <v>2.752923764550804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1.0349584805076435</v>
      </c>
      <c r="C72" s="11">
        <v>1.899134489658288</v>
      </c>
      <c r="D72" s="11">
        <f t="shared" si="50"/>
        <v>0.86417600915064452</v>
      </c>
      <c r="E72" s="11">
        <v>0.85364972095576475</v>
      </c>
      <c r="F72" s="11">
        <f t="shared" si="51"/>
        <v>1.7178257301064093</v>
      </c>
      <c r="G72" s="200">
        <f t="shared" si="52"/>
        <v>4.09133925069598E-2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0.25716823854707899</v>
      </c>
      <c r="C73" s="11">
        <v>0.51851173890427071</v>
      </c>
      <c r="D73" s="11">
        <f t="shared" si="50"/>
        <v>0.26134350035719173</v>
      </c>
      <c r="E73" s="11">
        <v>0.13339159642397388</v>
      </c>
      <c r="F73" s="11">
        <f t="shared" si="51"/>
        <v>0.39473509678116558</v>
      </c>
      <c r="G73" s="200">
        <f t="shared" si="52"/>
        <v>2.8248338812428386E-2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1.256870937445864</v>
      </c>
      <c r="C74" s="11">
        <v>1.848807278475701</v>
      </c>
      <c r="D74" s="11">
        <f t="shared" ref="D74:D75" si="56">C74-B74</f>
        <v>0.59193634102983705</v>
      </c>
      <c r="E74" s="11">
        <v>0.76192348679386634</v>
      </c>
      <c r="F74" s="11">
        <f t="shared" ref="F74:F75" si="57">SUM(D74:E74)</f>
        <v>1.3538598278237033</v>
      </c>
      <c r="G74" s="200">
        <f t="shared" si="52"/>
        <v>3.2095998242442914E-2</v>
      </c>
      <c r="I74" s="11" t="str">
        <f>I63</f>
        <v>Managers, directors and senior officials</v>
      </c>
      <c r="J74" s="11">
        <f t="array" ref="J74:J82">MMULT(aggregation!$B$13:$AA$21,B181:B206)</f>
        <v>9.8988162719485011</v>
      </c>
      <c r="K74" s="11">
        <f t="array" ref="K74:K82">MMULT(aggregation!$B$13:$AA$21,C181:C206)</f>
        <v>9.3481743180857428</v>
      </c>
      <c r="L74" s="11">
        <f t="array" ref="L74:L82">MMULT(aggregation!$B$13:$AA$21,D181:D206)</f>
        <v>-0.55064195386275827</v>
      </c>
      <c r="M74" s="11">
        <f t="array" ref="M74:M82">MMULT(aggregation!$B$13:$AA$21,E181:E206)</f>
        <v>4.2992128166681312</v>
      </c>
      <c r="N74" s="11">
        <f t="array" ref="N74:N82">MMULT(aggregation!$B$13:$AA$21,F181:F206)</f>
        <v>3.7485708628053729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4.2963337860835376</v>
      </c>
      <c r="C75" s="11">
        <v>6.3706510151656754</v>
      </c>
      <c r="D75" s="11">
        <f t="shared" si="56"/>
        <v>2.0743172290821379</v>
      </c>
      <c r="E75" s="11">
        <v>2.7579874789084919</v>
      </c>
      <c r="F75" s="11">
        <f t="shared" si="57"/>
        <v>4.8323047079906303</v>
      </c>
      <c r="G75" s="200">
        <f t="shared" si="52"/>
        <v>3.3611060448137886E-2</v>
      </c>
      <c r="I75" s="11" t="str">
        <f>I64</f>
        <v>Professional occupations</v>
      </c>
      <c r="J75" s="11">
        <v>12.542689451753565</v>
      </c>
      <c r="K75" s="11">
        <v>12.373536147093066</v>
      </c>
      <c r="L75" s="11">
        <v>-0.16915330466049938</v>
      </c>
      <c r="M75" s="11">
        <v>5.0934676529362912</v>
      </c>
      <c r="N75" s="11">
        <v>4.9243143482757921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3.9902899914791123</v>
      </c>
      <c r="C76" s="11">
        <v>6.6139257427364528</v>
      </c>
      <c r="D76" s="11">
        <f t="shared" si="50"/>
        <v>2.6236357512573405</v>
      </c>
      <c r="E76" s="11">
        <v>2.8591225177438235</v>
      </c>
      <c r="F76" s="11">
        <f t="shared" si="51"/>
        <v>5.482758269001164</v>
      </c>
      <c r="G76" s="200">
        <f t="shared" si="52"/>
        <v>3.6676509023289672E-2</v>
      </c>
      <c r="I76" s="11" t="str">
        <f>I65</f>
        <v>Associate professional occupations</v>
      </c>
      <c r="J76" s="11">
        <v>12.178082981901525</v>
      </c>
      <c r="K76" s="11">
        <v>10.185368535536526</v>
      </c>
      <c r="L76" s="11">
        <v>-1.9927144463650008</v>
      </c>
      <c r="M76" s="11">
        <v>4.5203062197320136</v>
      </c>
      <c r="N76" s="11">
        <v>2.5275917733670128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0.53516363963411162</v>
      </c>
      <c r="C77" s="11">
        <v>1.2629548360949037</v>
      </c>
      <c r="D77" s="11">
        <f t="shared" si="50"/>
        <v>0.72779119646079204</v>
      </c>
      <c r="E77" s="11">
        <v>0.55693072422571521</v>
      </c>
      <c r="F77" s="11">
        <f t="shared" si="51"/>
        <v>1.2847219206865073</v>
      </c>
      <c r="G77" s="200">
        <f t="shared" si="52"/>
        <v>4.8700731984909984E-2</v>
      </c>
      <c r="I77" s="11" t="str">
        <f>I66</f>
        <v>Administrative and secretarial occupations</v>
      </c>
      <c r="J77" s="11">
        <v>15.882644033766299</v>
      </c>
      <c r="K77" s="11">
        <v>11.03420425912311</v>
      </c>
      <c r="L77" s="11">
        <v>-4.8484397746431895</v>
      </c>
      <c r="M77" s="11">
        <v>6.0770762356840189</v>
      </c>
      <c r="N77" s="11">
        <v>1.2286364610408294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7.7023000969111119E-2</v>
      </c>
      <c r="C78" s="11">
        <v>0.12566820431344497</v>
      </c>
      <c r="D78" s="11">
        <f t="shared" si="50"/>
        <v>4.8645203344333851E-2</v>
      </c>
      <c r="E78" s="11">
        <v>5.1365014751817463E-2</v>
      </c>
      <c r="F78" s="11">
        <f t="shared" si="51"/>
        <v>0.10001021809615132</v>
      </c>
      <c r="G78" s="200">
        <f t="shared" si="52"/>
        <v>3.4650336683814453E-2</v>
      </c>
      <c r="I78" s="11" t="str">
        <f t="shared" ref="I78:I82" si="58">I67</f>
        <v>Skilled trades occupations</v>
      </c>
      <c r="J78" s="11">
        <v>15.686553801241946</v>
      </c>
      <c r="K78" s="11">
        <v>13.825142457744604</v>
      </c>
      <c r="L78" s="11">
        <v>-1.8614113434973423</v>
      </c>
      <c r="M78" s="11">
        <v>5.6744756621582457</v>
      </c>
      <c r="N78" s="11">
        <v>3.8130643186609037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0.30035160646282305</v>
      </c>
      <c r="C79" s="11">
        <v>0.60661326732530563</v>
      </c>
      <c r="D79" s="11">
        <f t="shared" si="50"/>
        <v>0.30626166086248258</v>
      </c>
      <c r="E79" s="11">
        <v>0.22800877462177749</v>
      </c>
      <c r="F79" s="11">
        <f t="shared" si="51"/>
        <v>0.53427043548426001</v>
      </c>
      <c r="G79" s="200">
        <f t="shared" si="52"/>
        <v>3.8372917246157323E-2</v>
      </c>
      <c r="I79" s="11" t="str">
        <f t="shared" si="58"/>
        <v>Caring, leisure and other service occupations</v>
      </c>
      <c r="J79" s="11">
        <v>16.955792037940245</v>
      </c>
      <c r="K79" s="11">
        <v>21.790794263485328</v>
      </c>
      <c r="L79" s="11">
        <v>4.8350022255450851</v>
      </c>
      <c r="M79" s="11">
        <v>10.570759889665228</v>
      </c>
      <c r="N79" s="11">
        <v>15.405762115210312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0.11860365120644367</v>
      </c>
      <c r="C80" s="11">
        <v>0.19491459318457605</v>
      </c>
      <c r="D80" s="11">
        <f t="shared" ref="D80" si="59">C80-B80</f>
        <v>7.6310941978132374E-2</v>
      </c>
      <c r="E80" s="11">
        <v>8.4904506525936285E-2</v>
      </c>
      <c r="F80" s="11">
        <f t="shared" ref="F80" si="60">SUM(D80:E80)</f>
        <v>0.16121544850406866</v>
      </c>
      <c r="G80" s="200">
        <f t="shared" si="52"/>
        <v>3.6650236071958497E-2</v>
      </c>
      <c r="I80" s="11" t="str">
        <f t="shared" si="58"/>
        <v>Sales and customer service occupations</v>
      </c>
      <c r="J80" s="11">
        <v>14.836174699042557</v>
      </c>
      <c r="K80" s="11">
        <v>15.585383569575765</v>
      </c>
      <c r="L80" s="11">
        <v>0.74920887053320806</v>
      </c>
      <c r="M80" s="11">
        <v>6.9074613896567065</v>
      </c>
      <c r="N80" s="11">
        <v>7.6566702601899141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0.29582998150530421</v>
      </c>
      <c r="C81" s="11">
        <v>0.55133936332622369</v>
      </c>
      <c r="D81" s="11">
        <f t="shared" si="50"/>
        <v>0.25550938182091948</v>
      </c>
      <c r="E81" s="11">
        <v>0.24599593614555434</v>
      </c>
      <c r="F81" s="11">
        <f t="shared" si="51"/>
        <v>0.5015053179664738</v>
      </c>
      <c r="G81" s="200">
        <f t="shared" si="52"/>
        <v>4.1168865124167286E-2</v>
      </c>
      <c r="I81" s="11" t="str">
        <f t="shared" si="58"/>
        <v>Process, plant and machine operatives</v>
      </c>
      <c r="J81" s="11">
        <v>7.4366402303394556</v>
      </c>
      <c r="K81" s="11">
        <v>9.5080679059266906</v>
      </c>
      <c r="L81" s="11">
        <v>2.0714276755872345</v>
      </c>
      <c r="M81" s="11">
        <v>3.9496753231806099</v>
      </c>
      <c r="N81" s="11">
        <v>6.0211029987678444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1.4288572515013991</v>
      </c>
      <c r="C82" s="11">
        <v>2.9870134576484779</v>
      </c>
      <c r="D82" s="11">
        <f t="shared" si="50"/>
        <v>1.5581562061470788</v>
      </c>
      <c r="E82" s="11">
        <v>1.348028867002137</v>
      </c>
      <c r="F82" s="11">
        <f t="shared" si="51"/>
        <v>2.9061850731492158</v>
      </c>
      <c r="G82" s="200">
        <f t="shared" si="52"/>
        <v>4.5292774586461304E-2</v>
      </c>
      <c r="I82" s="11" t="str">
        <f t="shared" si="58"/>
        <v>Elementary occupations</v>
      </c>
      <c r="J82" s="11">
        <v>9.8081937544523683</v>
      </c>
      <c r="K82" s="11">
        <v>10.012876968919556</v>
      </c>
      <c r="L82" s="11">
        <v>0.20468321446718907</v>
      </c>
      <c r="M82" s="11">
        <v>4.6465999689070951</v>
      </c>
      <c r="N82" s="11">
        <v>4.8512831833742842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0.25235861648416258</v>
      </c>
      <c r="C83" s="11">
        <v>0.45262209043618667</v>
      </c>
      <c r="D83" s="11">
        <f t="shared" ref="D83:D84" si="61">C83-B83</f>
        <v>0.2002634739520241</v>
      </c>
      <c r="E83" s="11">
        <v>0.20450309822988419</v>
      </c>
      <c r="F83" s="11">
        <f t="shared" ref="F83:F84" si="62">SUM(D83:E83)</f>
        <v>0.40476657218190826</v>
      </c>
      <c r="G83" s="200">
        <f t="shared" si="52"/>
        <v>4.0361906480348431E-2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1.8773226425886715E-2</v>
      </c>
      <c r="C84" s="11">
        <v>2.5753686426040777E-2</v>
      </c>
      <c r="D84" s="11">
        <f t="shared" si="61"/>
        <v>6.9804600001540616E-3</v>
      </c>
      <c r="E84" s="11">
        <v>1.1160547145535134E-2</v>
      </c>
      <c r="F84" s="11">
        <f t="shared" si="62"/>
        <v>1.8141007145689197E-2</v>
      </c>
      <c r="G84" s="200">
        <f t="shared" si="52"/>
        <v>3.1592485847482976E-2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1.2722925910786176</v>
      </c>
      <c r="C85" s="11">
        <v>2.1363678027960105</v>
      </c>
      <c r="D85" s="11">
        <f t="shared" si="50"/>
        <v>0.86407521171739288</v>
      </c>
      <c r="E85" s="11">
        <v>0.85567268834378085</v>
      </c>
      <c r="F85" s="11">
        <f t="shared" si="51"/>
        <v>1.7197479000611737</v>
      </c>
      <c r="G85" s="200">
        <f t="shared" si="52"/>
        <v>3.4884389479590272E-2</v>
      </c>
      <c r="I85" s="11" t="str">
        <f>I74</f>
        <v>Managers, directors and senior officials</v>
      </c>
      <c r="J85" s="11">
        <f t="array" ref="J85:J93">MMULT(aggregation!$B$13:$AA$21,B210:B235)</f>
        <v>8.2649347256556176</v>
      </c>
      <c r="K85" s="11">
        <f t="array" ref="K85:K93">MMULT(aggregation!$B$13:$AA$21,C210:C235)</f>
        <v>7.2403859252350831</v>
      </c>
      <c r="L85" s="11">
        <f t="array" ref="L85:L93">MMULT(aggregation!$B$13:$AA$21,D210:D235)</f>
        <v>-1.0245488004205341</v>
      </c>
      <c r="M85" s="11">
        <f t="array" ref="M85:M93">MMULT(aggregation!$B$13:$AA$21,E210:E235)</f>
        <v>3.8195506174763425</v>
      </c>
      <c r="N85" s="11">
        <f t="array" ref="N85:N93">MMULT(aggregation!$B$13:$AA$21,F210:F235)</f>
        <v>2.7950018170558089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0.48314409021621518</v>
      </c>
      <c r="C86" s="11">
        <v>1.1177149457559885</v>
      </c>
      <c r="D86" s="11">
        <f t="shared" si="50"/>
        <v>0.63457085553977333</v>
      </c>
      <c r="E86" s="11">
        <v>0.42744967172218751</v>
      </c>
      <c r="F86" s="11">
        <f t="shared" si="51"/>
        <v>1.0620205272619607</v>
      </c>
      <c r="G86" s="200">
        <f t="shared" si="52"/>
        <v>4.3157456176543763E-2</v>
      </c>
      <c r="I86" s="11" t="str">
        <f>I75</f>
        <v>Professional occupations</v>
      </c>
      <c r="J86" s="11">
        <v>8.7613272149955712</v>
      </c>
      <c r="K86" s="11">
        <v>7.7006745368795517</v>
      </c>
      <c r="L86" s="11">
        <v>-1.0606526781160208</v>
      </c>
      <c r="M86" s="11">
        <v>3.3207864423315767</v>
      </c>
      <c r="N86" s="11">
        <v>2.2601337642155563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0.16536216610442639</v>
      </c>
      <c r="C87" s="11">
        <v>0.44967200671630847</v>
      </c>
      <c r="D87" s="11">
        <f t="shared" ref="D87:D88" si="63">C87-B87</f>
        <v>0.28430984061188208</v>
      </c>
      <c r="E87" s="11">
        <v>0.15820563752854036</v>
      </c>
      <c r="F87" s="11">
        <f t="shared" ref="F87:F88" si="64">SUM(D87:E87)</f>
        <v>0.44251547814042247</v>
      </c>
      <c r="G87" s="200">
        <f t="shared" si="52"/>
        <v>4.5767826786099253E-2</v>
      </c>
      <c r="I87" s="11" t="str">
        <f>I76</f>
        <v>Associate professional occupations</v>
      </c>
      <c r="J87" s="11">
        <v>9.407019011990684</v>
      </c>
      <c r="K87" s="11">
        <v>7.0353660059408814</v>
      </c>
      <c r="L87" s="11">
        <v>-2.3716530060498027</v>
      </c>
      <c r="M87" s="11">
        <v>3.1681352146469415</v>
      </c>
      <c r="N87" s="11">
        <v>0.79648220859713859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0.30817108851218561</v>
      </c>
      <c r="C88" s="11">
        <v>0.59235581090880363</v>
      </c>
      <c r="D88" s="11">
        <f t="shared" si="63"/>
        <v>0.28418472239661802</v>
      </c>
      <c r="E88" s="11">
        <v>0.2941257927110601</v>
      </c>
      <c r="F88" s="11">
        <f t="shared" si="64"/>
        <v>0.57831051510767817</v>
      </c>
      <c r="G88" s="200">
        <f t="shared" si="52"/>
        <v>4.5685890580497102E-2</v>
      </c>
      <c r="I88" s="11" t="str">
        <f>I77</f>
        <v>Administrative and secretarial occupations</v>
      </c>
      <c r="J88" s="11">
        <v>16.654002898949201</v>
      </c>
      <c r="K88" s="11">
        <v>10.002632860530209</v>
      </c>
      <c r="L88" s="11">
        <v>-6.6513700384189907</v>
      </c>
      <c r="M88" s="11">
        <v>5.6793777579477762</v>
      </c>
      <c r="N88" s="11">
        <v>-0.97199228047121478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0.1053243691672828</v>
      </c>
      <c r="C89" s="11">
        <v>0.18157583638972594</v>
      </c>
      <c r="D89" s="11">
        <f t="shared" si="50"/>
        <v>7.6251467222443137E-2</v>
      </c>
      <c r="E89" s="11">
        <v>7.0907119458392023E-2</v>
      </c>
      <c r="F89" s="11">
        <f t="shared" si="51"/>
        <v>0.14715858668083515</v>
      </c>
      <c r="G89" s="200">
        <f t="shared" si="52"/>
        <v>3.4912524661009803E-2</v>
      </c>
      <c r="I89" s="11" t="str">
        <f t="shared" ref="I89:I93" si="65">I78</f>
        <v>Skilled trades occupations</v>
      </c>
      <c r="J89" s="11">
        <v>13.006727501376037</v>
      </c>
      <c r="K89" s="11">
        <v>11.880284286149005</v>
      </c>
      <c r="L89" s="11">
        <v>-1.1264432152270321</v>
      </c>
      <c r="M89" s="11">
        <v>5.2263035883236233</v>
      </c>
      <c r="N89" s="11">
        <v>4.0998603730965915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1.0697686590200963</v>
      </c>
      <c r="C90" s="11">
        <v>2.2727502277418776</v>
      </c>
      <c r="D90" s="11">
        <f t="shared" ref="D90" si="66">C90-B90</f>
        <v>1.2029815687217813</v>
      </c>
      <c r="E90" s="11">
        <v>0.99414700717671733</v>
      </c>
      <c r="F90" s="11">
        <f t="shared" ref="F90" si="67">SUM(D90:E90)</f>
        <v>2.1971285758984989</v>
      </c>
      <c r="G90" s="200">
        <f t="shared" ref="G90:G91" si="68">IF(B90&gt;0,(1+(E90/B90))^(1/($C$6-$B$6))-1,0)</f>
        <v>4.4784702548026578E-2</v>
      </c>
      <c r="I90" s="11" t="str">
        <f t="shared" si="65"/>
        <v>Caring, leisure and other service occupations</v>
      </c>
      <c r="J90" s="11">
        <v>11.888283056253863</v>
      </c>
      <c r="K90" s="11">
        <v>11.077350918489847</v>
      </c>
      <c r="L90" s="11">
        <v>-0.81093213776401596</v>
      </c>
      <c r="M90" s="11">
        <v>5.7234676807239522</v>
      </c>
      <c r="N90" s="11">
        <v>4.9125355429599358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53.896667817376766</v>
      </c>
      <c r="C91" s="11">
        <f t="shared" ref="C91:F91" si="69">SUM(C65:C90)</f>
        <v>87.88610936795709</v>
      </c>
      <c r="D91" s="11">
        <f t="shared" si="69"/>
        <v>33.989441550580295</v>
      </c>
      <c r="E91" s="11">
        <f t="shared" si="69"/>
        <v>37.137218280468815</v>
      </c>
      <c r="F91" s="11">
        <f t="shared" si="69"/>
        <v>71.126659831049139</v>
      </c>
      <c r="G91" s="200">
        <f t="shared" si="68"/>
        <v>3.5561933703464277E-2</v>
      </c>
      <c r="I91" s="11" t="str">
        <f t="shared" si="65"/>
        <v>Sales and customer service occupations</v>
      </c>
      <c r="J91" s="11">
        <v>13.791025269008564</v>
      </c>
      <c r="K91" s="11">
        <v>12.359620273433361</v>
      </c>
      <c r="L91" s="11">
        <v>-1.4314049955752051</v>
      </c>
      <c r="M91" s="11">
        <v>6.1704917607986944</v>
      </c>
      <c r="N91" s="11">
        <v>4.7390867652234894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10.813774649268652</v>
      </c>
      <c r="K92" s="11">
        <v>12.684104194812836</v>
      </c>
      <c r="L92" s="11">
        <v>1.8703295455441835</v>
      </c>
      <c r="M92" s="11">
        <v>6.0366880951363306</v>
      </c>
      <c r="N92" s="11">
        <v>7.9070176406805137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16.094951848046275</v>
      </c>
      <c r="K93" s="11">
        <v>16.337925525272038</v>
      </c>
      <c r="L93" s="11">
        <v>0.24297367722576135</v>
      </c>
      <c r="M93" s="11">
        <v>7.6621867727881323</v>
      </c>
      <c r="N93" s="11">
        <v>7.9051604500138932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10.347393818574746</v>
      </c>
      <c r="C94" s="11">
        <v>12.970679511557249</v>
      </c>
      <c r="D94" s="11">
        <f>C94-B94</f>
        <v>2.6232856929825026</v>
      </c>
      <c r="E94" s="11">
        <v>6.3755011287023144</v>
      </c>
      <c r="F94" s="11">
        <f>SUM(D94:E94)</f>
        <v>8.998786821684817</v>
      </c>
      <c r="G94" s="200">
        <f>IF(B94&gt;0,(1+(E94/B94))^(1/($C$6-$B$6))-1,0)</f>
        <v>3.2520537635494895E-2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3.8744488684860729</v>
      </c>
      <c r="C95" s="11">
        <v>7.2658673081130702</v>
      </c>
      <c r="D95" s="11">
        <f t="shared" ref="D95:D118" si="72">C95-B95</f>
        <v>3.3914184396269973</v>
      </c>
      <c r="E95" s="11">
        <v>3.5905679879875665</v>
      </c>
      <c r="F95" s="11">
        <f t="shared" ref="F95:F118" si="73">SUM(D95:E95)</f>
        <v>6.9819864276145633</v>
      </c>
      <c r="G95" s="200">
        <f t="shared" ref="G95:G120" si="74">IF(B95&gt;0,(1+(E95/B95))^(1/($C$6-$B$6))-1,0)</f>
        <v>4.469149066994671E-2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11.368749164364718</v>
      </c>
      <c r="C96" s="11">
        <v>14.175315099719441</v>
      </c>
      <c r="D96" s="11">
        <f t="shared" si="72"/>
        <v>2.8065659353547225</v>
      </c>
      <c r="E96" s="11">
        <v>4.8876212782577779</v>
      </c>
      <c r="F96" s="11">
        <f t="shared" si="73"/>
        <v>7.6941872136125005</v>
      </c>
      <c r="G96" s="200">
        <f t="shared" si="74"/>
        <v>2.4127575828663428E-2</v>
      </c>
      <c r="I96" s="11" t="str">
        <f>I85</f>
        <v>Managers, directors and senior officials</v>
      </c>
      <c r="J96" s="11">
        <f t="array" ref="J96:J104">MMULT(aggregation!$B$13:$AA$21,B239:B264)</f>
        <v>5.5499364423396447</v>
      </c>
      <c r="K96" s="11">
        <f t="array" ref="K96:K104">MMULT(aggregation!$B$13:$AA$21,C239:C264)</f>
        <v>3.9616410819723815</v>
      </c>
      <c r="L96" s="11">
        <f t="array" ref="L96:L104">MMULT(aggregation!$B$13:$AA$21,D239:D264)</f>
        <v>-1.5882953603672627</v>
      </c>
      <c r="M96" s="11">
        <f t="array" ref="M96:M104">MMULT(aggregation!$B$13:$AA$21,E239:E264)</f>
        <v>2.2287059622166749</v>
      </c>
      <c r="N96" s="11">
        <f t="array" ref="N96:N104">MMULT(aggregation!$B$13:$AA$21,F239:F264)</f>
        <v>0.64041060184941245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8.111794228380715</v>
      </c>
      <c r="C97" s="11">
        <v>11.783047717916075</v>
      </c>
      <c r="D97" s="11">
        <f t="shared" si="72"/>
        <v>3.6712534895353599</v>
      </c>
      <c r="E97" s="11">
        <v>5.7087495482754056</v>
      </c>
      <c r="F97" s="11">
        <f t="shared" si="73"/>
        <v>9.3800030378107664</v>
      </c>
      <c r="G97" s="200">
        <f t="shared" si="74"/>
        <v>3.6160932781825528E-2</v>
      </c>
      <c r="I97" s="11" t="str">
        <f>I86</f>
        <v>Professional occupations</v>
      </c>
      <c r="J97" s="11">
        <v>5.2355084146300213</v>
      </c>
      <c r="K97" s="11">
        <v>3.5227404871410779</v>
      </c>
      <c r="L97" s="11">
        <v>-1.7127679274889434</v>
      </c>
      <c r="M97" s="11">
        <v>1.7362045068871772</v>
      </c>
      <c r="N97" s="11">
        <v>2.3436579398233737E-2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6.2691380257582789</v>
      </c>
      <c r="C98" s="11">
        <v>5.1263054786615134</v>
      </c>
      <c r="D98" s="11">
        <f t="shared" ref="D98" si="75">C98-B98</f>
        <v>-1.1428325470967655</v>
      </c>
      <c r="E98" s="11">
        <v>2.9386905296697723</v>
      </c>
      <c r="F98" s="11">
        <f t="shared" ref="F98" si="76">SUM(D98:E98)</f>
        <v>1.7958579825730068</v>
      </c>
      <c r="G98" s="200">
        <f t="shared" si="74"/>
        <v>2.595889117117367E-2</v>
      </c>
      <c r="I98" s="11" t="str">
        <f>I87</f>
        <v>Associate professional occupations</v>
      </c>
      <c r="J98" s="11">
        <v>5.5696988495336175</v>
      </c>
      <c r="K98" s="11">
        <v>3.1354771170747666</v>
      </c>
      <c r="L98" s="11">
        <v>-2.4342217324588518</v>
      </c>
      <c r="M98" s="11">
        <v>1.5549094918487552</v>
      </c>
      <c r="N98" s="11">
        <v>-0.87931224061009616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13.676732093144398</v>
      </c>
      <c r="C99" s="11">
        <v>17.819202625050067</v>
      </c>
      <c r="D99" s="11">
        <f t="shared" si="72"/>
        <v>4.1424705319056692</v>
      </c>
      <c r="E99" s="11">
        <v>8.2195161448103242</v>
      </c>
      <c r="F99" s="11">
        <f t="shared" si="73"/>
        <v>12.361986676715993</v>
      </c>
      <c r="G99" s="200">
        <f t="shared" si="74"/>
        <v>3.1871991872063798E-2</v>
      </c>
      <c r="I99" s="11" t="str">
        <f>I88</f>
        <v>Administrative and secretarial occupations</v>
      </c>
      <c r="J99" s="11">
        <v>9.0748737359985334</v>
      </c>
      <c r="K99" s="11">
        <v>2.2970459352647348</v>
      </c>
      <c r="L99" s="11">
        <v>-6.7778278007337995</v>
      </c>
      <c r="M99" s="11">
        <v>2.0354491930360554</v>
      </c>
      <c r="N99" s="11">
        <v>-4.7423786076977441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3.4099537502973485</v>
      </c>
      <c r="C100" s="11">
        <v>3.8428497262584962</v>
      </c>
      <c r="D100" s="11">
        <f t="shared" si="72"/>
        <v>0.43289597596114771</v>
      </c>
      <c r="E100" s="11">
        <v>1.5173310319528612</v>
      </c>
      <c r="F100" s="11">
        <f t="shared" si="73"/>
        <v>1.9502270079140089</v>
      </c>
      <c r="G100" s="200">
        <f t="shared" si="74"/>
        <v>2.4842856664316404E-2</v>
      </c>
      <c r="I100" s="11" t="str">
        <f t="shared" ref="I100:I104" si="77">I89</f>
        <v>Skilled trades occupations</v>
      </c>
      <c r="J100" s="11">
        <v>7.0013125579048427</v>
      </c>
      <c r="K100" s="11">
        <v>4.6358937459740011</v>
      </c>
      <c r="L100" s="11">
        <v>-2.3654188119308417</v>
      </c>
      <c r="M100" s="11">
        <v>2.3427888742290399</v>
      </c>
      <c r="N100" s="11">
        <v>-2.2629937701802105E-2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2.9422254240520958</v>
      </c>
      <c r="C101" s="11">
        <v>4.5554909463499378</v>
      </c>
      <c r="D101" s="11">
        <f t="shared" si="72"/>
        <v>1.613265522297842</v>
      </c>
      <c r="E101" s="11">
        <v>2.3621879465797679</v>
      </c>
      <c r="F101" s="11">
        <f t="shared" si="73"/>
        <v>3.97545346887761</v>
      </c>
      <c r="G101" s="200">
        <f t="shared" si="74"/>
        <v>4.0073651679081612E-2</v>
      </c>
      <c r="I101" s="11" t="str">
        <f t="shared" si="77"/>
        <v>Caring, leisure and other service occupations</v>
      </c>
      <c r="J101" s="11">
        <v>3.2903367428800023</v>
      </c>
      <c r="K101" s="11">
        <v>2.2103738522663323</v>
      </c>
      <c r="L101" s="11">
        <v>-1.07996289061367</v>
      </c>
      <c r="M101" s="11">
        <v>1.0249271467611112</v>
      </c>
      <c r="N101" s="11">
        <v>-5.5035743852558563E-2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1.0741454174116196</v>
      </c>
      <c r="C102" s="11">
        <v>2.0480310811987756</v>
      </c>
      <c r="D102" s="11">
        <f t="shared" si="72"/>
        <v>0.97388566378715602</v>
      </c>
      <c r="E102" s="11">
        <v>0.61254996911467174</v>
      </c>
      <c r="F102" s="11">
        <f t="shared" si="73"/>
        <v>1.5864356329018277</v>
      </c>
      <c r="G102" s="200">
        <f t="shared" si="74"/>
        <v>3.0540122746349763E-2</v>
      </c>
      <c r="I102" s="11" t="str">
        <f t="shared" si="77"/>
        <v>Sales and customer service occupations</v>
      </c>
      <c r="J102" s="11">
        <v>8.8243049542893566</v>
      </c>
      <c r="K102" s="11">
        <v>4.097546390541976</v>
      </c>
      <c r="L102" s="11">
        <v>-4.7267585637473797</v>
      </c>
      <c r="M102" s="11">
        <v>2.5624004735314569</v>
      </c>
      <c r="N102" s="11">
        <v>-2.1643580902159232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2.828351369060226</v>
      </c>
      <c r="C103" s="11">
        <v>3.257793700981364</v>
      </c>
      <c r="D103" s="11">
        <f t="shared" ref="D103:D104" si="78">C103-B103</f>
        <v>0.42944233192113801</v>
      </c>
      <c r="E103" s="11">
        <v>1.4279003892989528</v>
      </c>
      <c r="F103" s="11">
        <f t="shared" ref="F103:F104" si="79">SUM(D103:E103)</f>
        <v>1.8573427212200908</v>
      </c>
      <c r="G103" s="200">
        <f t="shared" si="74"/>
        <v>2.7620903201997615E-2</v>
      </c>
      <c r="I103" s="11" t="str">
        <f t="shared" si="77"/>
        <v>Process, plant and machine operatives</v>
      </c>
      <c r="J103" s="11">
        <v>8.3699616126270016</v>
      </c>
      <c r="K103" s="11">
        <v>5.1994415696443852</v>
      </c>
      <c r="L103" s="11">
        <v>-3.1705200429826168</v>
      </c>
      <c r="M103" s="11">
        <v>3.1600472352430931</v>
      </c>
      <c r="N103" s="11">
        <v>-1.0472807739523526E-2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8.8926145538508585</v>
      </c>
      <c r="C104" s="11">
        <v>10.296745787271325</v>
      </c>
      <c r="D104" s="11">
        <f t="shared" si="78"/>
        <v>1.4041312334204665</v>
      </c>
      <c r="E104" s="11">
        <v>4.7723446293367218</v>
      </c>
      <c r="F104" s="11">
        <f t="shared" si="79"/>
        <v>6.1764758627571883</v>
      </c>
      <c r="G104" s="200">
        <f t="shared" si="74"/>
        <v>2.9055009944721544E-2</v>
      </c>
      <c r="I104" s="11" t="str">
        <f t="shared" si="77"/>
        <v>Elementary occupations</v>
      </c>
      <c r="J104" s="11">
        <v>14.700907029925141</v>
      </c>
      <c r="K104" s="11">
        <v>10.049419304104102</v>
      </c>
      <c r="L104" s="11">
        <v>-4.6514877258210383</v>
      </c>
      <c r="M104" s="11">
        <v>5.2189788912097796</v>
      </c>
      <c r="N104" s="11">
        <v>0.56749116538874056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12.596749304942771</v>
      </c>
      <c r="C105" s="11">
        <v>17.028138324356938</v>
      </c>
      <c r="D105" s="11">
        <f t="shared" si="72"/>
        <v>4.4313890194141674</v>
      </c>
      <c r="E105" s="11">
        <v>7.9036428758465513</v>
      </c>
      <c r="F105" s="11">
        <f t="shared" si="73"/>
        <v>12.33503189526072</v>
      </c>
      <c r="G105" s="200">
        <f t="shared" si="74"/>
        <v>3.2999819271047226E-2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1.7236109887365427</v>
      </c>
      <c r="C106" s="11">
        <v>3.3618039046075205</v>
      </c>
      <c r="D106" s="11">
        <f t="shared" si="72"/>
        <v>1.6381929158709778</v>
      </c>
      <c r="E106" s="11">
        <v>1.7202552725790212</v>
      </c>
      <c r="F106" s="11">
        <f t="shared" si="73"/>
        <v>3.3584481884499988</v>
      </c>
      <c r="G106" s="200">
        <f t="shared" si="74"/>
        <v>4.722612566498019E-2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0.8593195782662516</v>
      </c>
      <c r="C107" s="11">
        <v>1.4424449919376598</v>
      </c>
      <c r="D107" s="11">
        <f t="shared" si="72"/>
        <v>0.58312541367140824</v>
      </c>
      <c r="E107" s="11">
        <v>0.73535344836449879</v>
      </c>
      <c r="F107" s="11">
        <f t="shared" si="73"/>
        <v>1.3184788620359069</v>
      </c>
      <c r="G107" s="200">
        <f t="shared" si="74"/>
        <v>4.2080164645616147E-2</v>
      </c>
      <c r="I107" s="11" t="str">
        <f>I96</f>
        <v>Managers, directors and senior officials</v>
      </c>
      <c r="J107" s="11">
        <f t="array" ref="J107:J115">MMULT(aggregation!$B$13:$AA$21,B268:B293)</f>
        <v>1.7144937272590504</v>
      </c>
      <c r="K107" s="11">
        <f t="array" ref="K107:K115">MMULT(aggregation!$B$13:$AA$21,C268:C293)</f>
        <v>2.5653253904081326</v>
      </c>
      <c r="L107" s="11">
        <f t="array" ref="L107:L115">MMULT(aggregation!$B$13:$AA$21,D268:D293)</f>
        <v>0.8508316631490821</v>
      </c>
      <c r="M107" s="11">
        <f t="array" ref="M107:M115">MMULT(aggregation!$B$13:$AA$21,E268:E293)</f>
        <v>0.77955462164191835</v>
      </c>
      <c r="N107" s="11">
        <f t="array" ref="N107:N115">MMULT(aggregation!$B$13:$AA$21,F268:F293)</f>
        <v>1.6303862847910005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0.99657276918328119</v>
      </c>
      <c r="C108" s="11">
        <v>1.6714821708438083</v>
      </c>
      <c r="D108" s="11">
        <f t="shared" si="72"/>
        <v>0.67490940166052715</v>
      </c>
      <c r="E108" s="11">
        <v>0.62587589965114965</v>
      </c>
      <c r="F108" s="11">
        <f t="shared" si="73"/>
        <v>1.3007853013116768</v>
      </c>
      <c r="G108" s="200">
        <f t="shared" si="74"/>
        <v>3.3024916066045851E-2</v>
      </c>
      <c r="I108" s="11" t="str">
        <f>I97</f>
        <v>Professional occupations</v>
      </c>
      <c r="J108" s="11">
        <v>1.3713791830781115</v>
      </c>
      <c r="K108" s="11">
        <v>2.36669061197464</v>
      </c>
      <c r="L108" s="11">
        <v>0.99531142889652846</v>
      </c>
      <c r="M108" s="11">
        <v>0.66748375062019538</v>
      </c>
      <c r="N108" s="11">
        <v>1.6627951795167237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0.48020093115220513</v>
      </c>
      <c r="C109" s="11">
        <v>0.83803364039081096</v>
      </c>
      <c r="D109" s="11">
        <f t="shared" ref="D109" si="80">C109-B109</f>
        <v>0.35783270923860583</v>
      </c>
      <c r="E109" s="11">
        <v>0.33801131532223722</v>
      </c>
      <c r="F109" s="11">
        <f t="shared" ref="F109" si="81">SUM(D109:E109)</f>
        <v>0.69584402456084304</v>
      </c>
      <c r="G109" s="200">
        <f t="shared" si="74"/>
        <v>3.6166463522685266E-2</v>
      </c>
      <c r="I109" s="11" t="str">
        <f>I98</f>
        <v>Associate professional occupations</v>
      </c>
      <c r="J109" s="11">
        <v>1.4281129213058308</v>
      </c>
      <c r="K109" s="11">
        <v>2.1522554507435592</v>
      </c>
      <c r="L109" s="11">
        <v>0.72414252943772861</v>
      </c>
      <c r="M109" s="11">
        <v>0.589440087098271</v>
      </c>
      <c r="N109" s="11">
        <v>1.3135826165359994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0.8120795695316082</v>
      </c>
      <c r="C110" s="11">
        <v>1.3533229670340932</v>
      </c>
      <c r="D110" s="11">
        <f t="shared" si="72"/>
        <v>0.54124339750248496</v>
      </c>
      <c r="E110" s="11">
        <v>0.63795606826231532</v>
      </c>
      <c r="F110" s="11">
        <f t="shared" si="73"/>
        <v>1.1791994657648002</v>
      </c>
      <c r="G110" s="200">
        <f t="shared" si="74"/>
        <v>3.9406287115657079E-2</v>
      </c>
      <c r="I110" s="11" t="str">
        <f>I99</f>
        <v>Administrative and secretarial occupations</v>
      </c>
      <c r="J110" s="11">
        <v>2.9842015400633186</v>
      </c>
      <c r="K110" s="11">
        <v>3.0488731358544423</v>
      </c>
      <c r="L110" s="11">
        <v>6.4671595791123693E-2</v>
      </c>
      <c r="M110" s="11">
        <v>1.0036427480641599</v>
      </c>
      <c r="N110" s="11">
        <v>1.0683143438552836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4.2448489700664256</v>
      </c>
      <c r="C111" s="11">
        <v>7.2226932286253929</v>
      </c>
      <c r="D111" s="11">
        <f>C111-B111</f>
        <v>2.9778442585589673</v>
      </c>
      <c r="E111" s="11">
        <v>3.8274771399887002</v>
      </c>
      <c r="F111" s="11">
        <f>SUM(D111:E111)</f>
        <v>6.805321398547667</v>
      </c>
      <c r="G111" s="200">
        <f t="shared" si="74"/>
        <v>4.3780302856258446E-2</v>
      </c>
      <c r="I111" s="11" t="str">
        <f t="shared" ref="I111:I115" si="82">I100</f>
        <v>Skilled trades occupations</v>
      </c>
      <c r="J111" s="11">
        <v>3.8170357189909514</v>
      </c>
      <c r="K111" s="11">
        <v>1.9711683200514432</v>
      </c>
      <c r="L111" s="11">
        <v>-1.8458673989395082</v>
      </c>
      <c r="M111" s="11">
        <v>0.9455579145509404</v>
      </c>
      <c r="N111" s="11">
        <v>-0.90030948438856773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1.0821116370689383</v>
      </c>
      <c r="C112" s="11">
        <v>1.7829357263613015</v>
      </c>
      <c r="D112" s="11">
        <f t="shared" ref="D112:D113" si="83">C112-B112</f>
        <v>0.70082408929236317</v>
      </c>
      <c r="E112" s="11">
        <v>0.90053932045619101</v>
      </c>
      <c r="F112" s="11">
        <f t="shared" ref="F112:F113" si="84">SUM(D112:E112)</f>
        <v>1.6013634097485543</v>
      </c>
      <c r="G112" s="200">
        <f t="shared" si="74"/>
        <v>4.1193895316171014E-2</v>
      </c>
      <c r="I112" s="11" t="str">
        <f t="shared" si="82"/>
        <v>Caring, leisure and other service occupations</v>
      </c>
      <c r="J112" s="11">
        <v>1.2284278126141897</v>
      </c>
      <c r="K112" s="11">
        <v>1.2186788448230368</v>
      </c>
      <c r="L112" s="11">
        <v>-9.7489677911528523E-3</v>
      </c>
      <c r="M112" s="11">
        <v>0.35625219932515956</v>
      </c>
      <c r="N112" s="11">
        <v>0.34650323153400675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7.6123109670783173E-2</v>
      </c>
      <c r="C113" s="11">
        <v>0.11122894862664</v>
      </c>
      <c r="D113" s="11">
        <f t="shared" si="83"/>
        <v>3.5105838955856825E-2</v>
      </c>
      <c r="E113" s="11">
        <v>5.3303601253448983E-2</v>
      </c>
      <c r="F113" s="11">
        <f t="shared" si="84"/>
        <v>8.8409440209305801E-2</v>
      </c>
      <c r="G113" s="200">
        <f t="shared" si="74"/>
        <v>3.601766262148054E-2</v>
      </c>
      <c r="I113" s="11" t="str">
        <f t="shared" si="82"/>
        <v>Sales and customer service occupations</v>
      </c>
      <c r="J113" s="11">
        <v>3.8399600075439073</v>
      </c>
      <c r="K113" s="11">
        <v>2.8102552248830963</v>
      </c>
      <c r="L113" s="11">
        <v>-1.0297047826608108</v>
      </c>
      <c r="M113" s="11">
        <v>0.88785757838761514</v>
      </c>
      <c r="N113" s="11">
        <v>-0.14184720427319575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5.4321952149328272</v>
      </c>
      <c r="C114" s="11">
        <v>8.2804194768990165</v>
      </c>
      <c r="D114" s="11">
        <f t="shared" si="72"/>
        <v>2.8482242619661893</v>
      </c>
      <c r="E114" s="11">
        <v>3.6468013794995358</v>
      </c>
      <c r="F114" s="11">
        <f t="shared" si="73"/>
        <v>6.495025641465725</v>
      </c>
      <c r="G114" s="200">
        <f t="shared" si="74"/>
        <v>3.4834340875614878E-2</v>
      </c>
      <c r="I114" s="11" t="str">
        <f t="shared" si="82"/>
        <v>Process, plant and machine operatives</v>
      </c>
      <c r="J114" s="11">
        <v>4.2207618867500978</v>
      </c>
      <c r="K114" s="11">
        <v>1.9571004289089609</v>
      </c>
      <c r="L114" s="11">
        <v>-2.2636614578411369</v>
      </c>
      <c r="M114" s="11">
        <v>1.0267350154626251</v>
      </c>
      <c r="N114" s="11">
        <v>-1.2369264423785118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2.0515900195128456</v>
      </c>
      <c r="C115" s="11">
        <v>4.1686205443937272</v>
      </c>
      <c r="D115" s="11">
        <f t="shared" si="72"/>
        <v>2.1170305248808816</v>
      </c>
      <c r="E115" s="11">
        <v>1.6132614854266991</v>
      </c>
      <c r="F115" s="11">
        <f t="shared" si="73"/>
        <v>3.730292010307581</v>
      </c>
      <c r="G115" s="200">
        <f t="shared" si="74"/>
        <v>3.9435918943107717E-2</v>
      </c>
      <c r="I115" s="11" t="str">
        <f t="shared" si="82"/>
        <v>Elementary occupations</v>
      </c>
      <c r="J115" s="11">
        <v>6.4513943146036183</v>
      </c>
      <c r="K115" s="11">
        <v>3.9176980893413225</v>
      </c>
      <c r="L115" s="11">
        <v>-2.5336962252622954</v>
      </c>
      <c r="M115" s="11">
        <v>1.2955245114317582</v>
      </c>
      <c r="N115" s="11">
        <v>-1.2381717138305373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0.44401372877474021</v>
      </c>
      <c r="C116" s="11">
        <v>1.2611563688235239</v>
      </c>
      <c r="D116" s="11">
        <f t="shared" ref="D116:D117" si="85">C116-B116</f>
        <v>0.81714264004878367</v>
      </c>
      <c r="E116" s="11">
        <v>0.44652165565194502</v>
      </c>
      <c r="F116" s="11">
        <f t="shared" ref="F116:F117" si="86">SUM(D116:E116)</f>
        <v>1.2636642957007287</v>
      </c>
      <c r="G116" s="200">
        <f t="shared" si="74"/>
        <v>4.7491044791044823E-2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1.1540876817746868</v>
      </c>
      <c r="C117" s="11">
        <v>2.3047421362707512</v>
      </c>
      <c r="D117" s="11">
        <f t="shared" si="85"/>
        <v>1.1506544544960644</v>
      </c>
      <c r="E117" s="11">
        <v>1.1183160697431245</v>
      </c>
      <c r="F117" s="11">
        <f t="shared" si="86"/>
        <v>2.2689705242391889</v>
      </c>
      <c r="G117" s="200">
        <f t="shared" si="74"/>
        <v>4.6204168581693184E-2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0.36630512611569355</v>
      </c>
      <c r="C118" s="11">
        <v>0.46035502838016862</v>
      </c>
      <c r="D118" s="11">
        <f t="shared" si="72"/>
        <v>9.4049902264475072E-2</v>
      </c>
      <c r="E118" s="11">
        <v>0.21908098504879508</v>
      </c>
      <c r="F118" s="11">
        <f t="shared" si="73"/>
        <v>0.31313088731327016</v>
      </c>
      <c r="G118" s="200">
        <f t="shared" si="74"/>
        <v>3.1747189506142526E-2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3.8852784202479183</v>
      </c>
      <c r="C119" s="11">
        <v>7.238852501555872</v>
      </c>
      <c r="D119" s="11">
        <f t="shared" ref="D119" si="87">C119-B119</f>
        <v>3.3535740813079538</v>
      </c>
      <c r="E119" s="11">
        <v>3.4909558440542776</v>
      </c>
      <c r="F119" s="11">
        <f t="shared" ref="F119" si="88">SUM(D119:E119)</f>
        <v>6.8445299253622309</v>
      </c>
      <c r="G119" s="200">
        <f t="shared" si="74"/>
        <v>4.366432149860322E-2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109.00063376335861</v>
      </c>
      <c r="C120" s="11">
        <f t="shared" ref="C120:F120" si="89">SUM(C94:C119)</f>
        <v>151.66755894218454</v>
      </c>
      <c r="D120" s="11">
        <f t="shared" si="89"/>
        <v>42.666925178825942</v>
      </c>
      <c r="E120" s="11">
        <f t="shared" si="89"/>
        <v>69.690312945134636</v>
      </c>
      <c r="F120" s="11">
        <f t="shared" si="89"/>
        <v>112.35723812396057</v>
      </c>
      <c r="G120" s="200">
        <f t="shared" si="74"/>
        <v>3.3502587906251158E-2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1.7981764817059618</v>
      </c>
      <c r="C123" s="11">
        <v>1.9729788326613671</v>
      </c>
      <c r="D123" s="11">
        <f>C123-B123</f>
        <v>0.17480235095540531</v>
      </c>
      <c r="E123" s="11">
        <v>0.9477445378603494</v>
      </c>
      <c r="F123" s="11">
        <f>SUM(D123:E123)</f>
        <v>1.1225468888157546</v>
      </c>
      <c r="G123" s="200">
        <f>IF(B123&gt;0,(1+(E123/B123))^(1/($C$6-$B$6))-1,0)</f>
        <v>2.8624936574807247E-2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1.0185842369237925</v>
      </c>
      <c r="C124" s="11">
        <v>1.7286525574293083</v>
      </c>
      <c r="D124" s="11">
        <f t="shared" ref="D124:D139" si="92">C124-B124</f>
        <v>0.71006832050551583</v>
      </c>
      <c r="E124" s="11">
        <v>0.87689957272538333</v>
      </c>
      <c r="F124" s="11">
        <f t="shared" ref="F124:F131" si="93">SUM(D124:E124)</f>
        <v>1.586967893230899</v>
      </c>
      <c r="G124" s="200">
        <f t="shared" ref="G124:G147" si="94">IF(B124&gt;0,(1+(E124/B124))^(1/($C$6-$B$6))-1,0)</f>
        <v>4.2273130402107562E-2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1.0968611205790029</v>
      </c>
      <c r="C125" s="11">
        <v>1.3900389931162549</v>
      </c>
      <c r="D125" s="11">
        <f t="shared" si="92"/>
        <v>0.29317787253725203</v>
      </c>
      <c r="E125" s="11">
        <v>0.45915458458642955</v>
      </c>
      <c r="F125" s="11">
        <f t="shared" si="93"/>
        <v>0.75233245712368157</v>
      </c>
      <c r="G125" s="200">
        <f t="shared" si="94"/>
        <v>2.3585571808537598E-2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2.5543614635000544</v>
      </c>
      <c r="C126" s="11">
        <v>0.57365213984509078</v>
      </c>
      <c r="D126" s="11">
        <f t="shared" si="92"/>
        <v>-1.9807093236549638</v>
      </c>
      <c r="E126" s="11">
        <v>0.49855548735762106</v>
      </c>
      <c r="F126" s="11">
        <f t="shared" si="93"/>
        <v>-1.4821538362973428</v>
      </c>
      <c r="G126" s="200">
        <f t="shared" si="94"/>
        <v>1.1957272369597538E-2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0.58755963662957345</v>
      </c>
      <c r="C127" s="11">
        <v>0.53853012795095379</v>
      </c>
      <c r="D127" s="11">
        <f t="shared" si="92"/>
        <v>-4.902950867861966E-2</v>
      </c>
      <c r="E127" s="11">
        <v>0.15863107870800719</v>
      </c>
      <c r="F127" s="11">
        <f t="shared" si="93"/>
        <v>0.10960157002938753</v>
      </c>
      <c r="G127" s="200">
        <f>IF(B127&gt;0,(1+(E127/B127))^(1/($C$6-$B$6))-1,0)</f>
        <v>1.6061180671430364E-2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1.0015090555697399</v>
      </c>
      <c r="C128" s="11">
        <v>1.1888010936283409</v>
      </c>
      <c r="D128" s="11">
        <f t="shared" si="92"/>
        <v>0.18729203805860095</v>
      </c>
      <c r="E128" s="11">
        <v>0.3811910408569133</v>
      </c>
      <c r="F128" s="11">
        <f t="shared" si="93"/>
        <v>0.5684830789155142</v>
      </c>
      <c r="G128" s="200">
        <f t="shared" si="94"/>
        <v>2.1734851587333015E-2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0.55837782407755576</v>
      </c>
      <c r="C129" s="11">
        <v>0.77344576918156271</v>
      </c>
      <c r="D129" s="11">
        <f t="shared" si="92"/>
        <v>0.21506794510400695</v>
      </c>
      <c r="E129" s="11">
        <v>0.28428385797953765</v>
      </c>
      <c r="F129" s="11">
        <f t="shared" si="93"/>
        <v>0.4993518030835446</v>
      </c>
      <c r="G129" s="200">
        <f t="shared" si="94"/>
        <v>2.7815127979509358E-2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1.456381908925805</v>
      </c>
      <c r="C130" s="11">
        <v>0.70509645763122719</v>
      </c>
      <c r="D130" s="11">
        <f t="shared" si="92"/>
        <v>-0.7512854512945778</v>
      </c>
      <c r="E130" s="11">
        <v>0.4457054746673012</v>
      </c>
      <c r="F130" s="11">
        <f t="shared" si="93"/>
        <v>-0.30557997662727659</v>
      </c>
      <c r="G130" s="200">
        <f t="shared" si="94"/>
        <v>1.7959139567823801E-2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0.31451792348183882</v>
      </c>
      <c r="C131" s="11">
        <v>0.59725097173239605</v>
      </c>
      <c r="D131" s="11">
        <f t="shared" si="92"/>
        <v>0.28273304825055723</v>
      </c>
      <c r="E131" s="11">
        <v>0.15920265571903452</v>
      </c>
      <c r="F131" s="11">
        <f t="shared" si="93"/>
        <v>0.44193570396959175</v>
      </c>
      <c r="G131" s="200">
        <f t="shared" si="94"/>
        <v>2.7681306503259062E-2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0.36767505221166141</v>
      </c>
      <c r="C132" s="11">
        <v>0.48466610839792074</v>
      </c>
      <c r="D132" s="11">
        <f t="shared" si="92"/>
        <v>0.11699105618625932</v>
      </c>
      <c r="E132" s="11">
        <v>0.18644368303096029</v>
      </c>
      <c r="F132" s="11">
        <f t="shared" ref="F132:F133" si="95">SUM(D132:E132)</f>
        <v>0.30343473921721964</v>
      </c>
      <c r="G132" s="200">
        <f t="shared" si="94"/>
        <v>2.7722610662811453E-2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2.2222031513056462</v>
      </c>
      <c r="C133" s="11">
        <v>2.6700262704065936</v>
      </c>
      <c r="D133" s="11">
        <f t="shared" si="92"/>
        <v>0.44782311910094741</v>
      </c>
      <c r="E133" s="11">
        <v>1.1521623292724934</v>
      </c>
      <c r="F133" s="11">
        <f t="shared" si="95"/>
        <v>1.5999854483734408</v>
      </c>
      <c r="G133" s="200">
        <f t="shared" si="94"/>
        <v>2.8238570358718684E-2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3.6527072964119442</v>
      </c>
      <c r="C134" s="11">
        <v>4.4590471462295289</v>
      </c>
      <c r="D134" s="11">
        <f t="shared" si="92"/>
        <v>0.80633984981758466</v>
      </c>
      <c r="E134" s="11">
        <v>2.3478610705774856</v>
      </c>
      <c r="F134" s="11">
        <f t="shared" ref="F134:F137" si="96">SUM(D134:E134)</f>
        <v>3.1542009203950703</v>
      </c>
      <c r="G134" s="200">
        <f t="shared" si="94"/>
        <v>3.3646014428225124E-2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0.75683163950940135</v>
      </c>
      <c r="C135" s="11">
        <v>1.04010357465609</v>
      </c>
      <c r="D135" s="11">
        <f t="shared" si="92"/>
        <v>0.28327193514668869</v>
      </c>
      <c r="E135" s="11">
        <v>0.58906503290510681</v>
      </c>
      <c r="F135" s="11">
        <f t="shared" si="96"/>
        <v>0.8723369680517955</v>
      </c>
      <c r="G135" s="200">
        <f t="shared" si="94"/>
        <v>3.9124288129408047E-2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0.37024081043580254</v>
      </c>
      <c r="C136" s="11">
        <v>0.59095878013971503</v>
      </c>
      <c r="D136" s="11">
        <f t="shared" si="92"/>
        <v>0.2207179697039125</v>
      </c>
      <c r="E136" s="11">
        <v>0.32901029404705184</v>
      </c>
      <c r="F136" s="11">
        <f t="shared" si="96"/>
        <v>0.5497282637509644</v>
      </c>
      <c r="G136" s="200">
        <f t="shared" si="94"/>
        <v>4.3301723621977484E-2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0.34706748417570021</v>
      </c>
      <c r="C137" s="11">
        <v>0.50841561452658701</v>
      </c>
      <c r="D137" s="11">
        <f t="shared" si="92"/>
        <v>0.1613481303508868</v>
      </c>
      <c r="E137" s="11">
        <v>0.18008324606444298</v>
      </c>
      <c r="F137" s="11">
        <f t="shared" si="96"/>
        <v>0.34143137641532978</v>
      </c>
      <c r="G137" s="200">
        <f t="shared" si="94"/>
        <v>2.8256331395237089E-2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0.31089664432161263</v>
      </c>
      <c r="C138" s="11">
        <v>0.55396599685142256</v>
      </c>
      <c r="D138" s="11">
        <f t="shared" si="92"/>
        <v>0.24306935252980993</v>
      </c>
      <c r="E138" s="11">
        <v>0.22616971909515352</v>
      </c>
      <c r="F138" s="11">
        <f t="shared" ref="F138" si="97">SUM(D138:E138)</f>
        <v>0.46923907162496348</v>
      </c>
      <c r="G138" s="200">
        <f t="shared" si="94"/>
        <v>3.711630305517466E-2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0.28137734823576982</v>
      </c>
      <c r="C139" s="11">
        <v>0.41656973332532582</v>
      </c>
      <c r="D139" s="11">
        <f t="shared" si="92"/>
        <v>0.135192385089556</v>
      </c>
      <c r="E139" s="11">
        <v>0.19938786254340829</v>
      </c>
      <c r="F139" s="11">
        <f t="shared" ref="F139" si="98">SUM(D139:E139)</f>
        <v>0.33458024763296429</v>
      </c>
      <c r="G139" s="200">
        <f t="shared" si="94"/>
        <v>3.6357496953814072E-2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3.4672956307623526</v>
      </c>
      <c r="C140" s="11">
        <v>4.4326899448858725</v>
      </c>
      <c r="D140" s="11">
        <f>C140-B140</f>
        <v>0.96539431412351995</v>
      </c>
      <c r="E140" s="11">
        <v>2.3843226852179038</v>
      </c>
      <c r="F140" s="11">
        <f>SUM(D140:E140)</f>
        <v>3.3497169993414238</v>
      </c>
      <c r="G140" s="200">
        <f t="shared" si="94"/>
        <v>3.5505336112445107E-2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0.63621603880029953</v>
      </c>
      <c r="C141" s="11">
        <v>1.0378125701907843</v>
      </c>
      <c r="D141" s="11">
        <f t="shared" ref="D141:D147" si="99">C141-B141</f>
        <v>0.40159653139048479</v>
      </c>
      <c r="E141" s="11">
        <v>0.53027382090741071</v>
      </c>
      <c r="F141" s="11">
        <f t="shared" ref="F141:F142" si="100">SUM(D141:E141)</f>
        <v>0.9318703522978955</v>
      </c>
      <c r="G141" s="200">
        <f t="shared" si="94"/>
        <v>4.1242190078829122E-2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2.5348097461146954E-2</v>
      </c>
      <c r="C142" s="11">
        <v>3.0710506935457058E-2</v>
      </c>
      <c r="D142" s="11">
        <f t="shared" si="99"/>
        <v>5.3624094743101036E-3</v>
      </c>
      <c r="E142" s="11">
        <v>1.3820395397468379E-2</v>
      </c>
      <c r="F142" s="11">
        <f t="shared" si="100"/>
        <v>1.918280487177848E-2</v>
      </c>
      <c r="G142" s="200">
        <f t="shared" si="94"/>
        <v>2.9436192286937279E-2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1.7945728842794033</v>
      </c>
      <c r="C143" s="11">
        <v>2.5209238266002361</v>
      </c>
      <c r="D143" s="11">
        <f t="shared" si="99"/>
        <v>0.72635094232083275</v>
      </c>
      <c r="E143" s="11">
        <v>1.1773952764149378</v>
      </c>
      <c r="F143" s="11">
        <f t="shared" ref="F143:F144" si="101">SUM(D143:E143)</f>
        <v>1.9037462187357705</v>
      </c>
      <c r="G143" s="200">
        <f t="shared" si="94"/>
        <v>3.4202389201811956E-2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0.54918385776247935</v>
      </c>
      <c r="C144" s="11">
        <v>1.0631202615708826</v>
      </c>
      <c r="D144" s="11">
        <f t="shared" si="99"/>
        <v>0.51393640380840322</v>
      </c>
      <c r="E144" s="11">
        <v>0.45358773420433918</v>
      </c>
      <c r="F144" s="11">
        <f t="shared" si="101"/>
        <v>0.9675241380127424</v>
      </c>
      <c r="G144" s="200">
        <f t="shared" si="94"/>
        <v>4.0955786996396348E-2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0.21514968985163202</v>
      </c>
      <c r="C145" s="11">
        <v>0.56239470757661525</v>
      </c>
      <c r="D145" s="11">
        <f t="shared" si="99"/>
        <v>0.34724501772498323</v>
      </c>
      <c r="E145" s="11">
        <v>0.18691606176240727</v>
      </c>
      <c r="F145" s="11">
        <f t="shared" ref="F145:F146" si="102">SUM(D145:E145)</f>
        <v>0.53416107948739056</v>
      </c>
      <c r="G145" s="200">
        <f t="shared" si="94"/>
        <v>4.2566478756409731E-2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0.55062139595644877</v>
      </c>
      <c r="C146" s="11">
        <v>1.0420461747799414</v>
      </c>
      <c r="D146" s="11">
        <f t="shared" si="99"/>
        <v>0.49142477882349267</v>
      </c>
      <c r="E146" s="11">
        <v>0.50393128606426452</v>
      </c>
      <c r="F146" s="11">
        <f t="shared" si="102"/>
        <v>0.99535606488775719</v>
      </c>
      <c r="G146" s="200">
        <f t="shared" si="94"/>
        <v>4.4273714538306974E-2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0.22404188612199868</v>
      </c>
      <c r="C147" s="11">
        <v>0.32725487649037216</v>
      </c>
      <c r="D147" s="11">
        <f t="shared" si="99"/>
        <v>0.10321299036837348</v>
      </c>
      <c r="E147" s="11">
        <v>0.14707535807733946</v>
      </c>
      <c r="F147" s="11">
        <f t="shared" ref="F147" si="103">SUM(D147:E147)</f>
        <v>0.2502883484457129</v>
      </c>
      <c r="G147" s="200">
        <f t="shared" si="94"/>
        <v>3.4218084461547393E-2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1.8058898665883063</v>
      </c>
      <c r="C148" s="11">
        <v>3.4001513237469716</v>
      </c>
      <c r="D148" s="11">
        <f t="shared" ref="D148" si="104">C148-B148</f>
        <v>1.5942614571586653</v>
      </c>
      <c r="E148" s="11">
        <v>1.5529085304962409</v>
      </c>
      <c r="F148" s="11">
        <f t="shared" ref="F148" si="105">SUM(D148:E148)</f>
        <v>3.1471699876549062</v>
      </c>
      <c r="G148" s="200">
        <f t="shared" ref="G148:G149" si="106">IF(B148&gt;0,(1+(E148/B148))^(1/($C$6-$B$6))-1,0)</f>
        <v>4.2236259916852426E-2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27.963648425584925</v>
      </c>
      <c r="C149" s="11">
        <f t="shared" ref="C149:F149" si="107">SUM(C123:C148)</f>
        <v>34.609304360486817</v>
      </c>
      <c r="D149" s="11">
        <f t="shared" si="107"/>
        <v>6.645655934901888</v>
      </c>
      <c r="E149" s="11">
        <f t="shared" si="107"/>
        <v>16.371782676538992</v>
      </c>
      <c r="F149" s="11">
        <f t="shared" si="107"/>
        <v>23.017438611440877</v>
      </c>
      <c r="G149" s="200">
        <f t="shared" si="106"/>
        <v>3.1202142884464878E-2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2.8594825417593071</v>
      </c>
      <c r="C152" s="11">
        <v>3.1890925496953115</v>
      </c>
      <c r="D152" s="11">
        <f>C152-B152</f>
        <v>0.32961000793600448</v>
      </c>
      <c r="E152" s="11">
        <v>1.4903262903591754</v>
      </c>
      <c r="F152" s="11">
        <f>SUM(D152:E152)</f>
        <v>1.8199362982951799</v>
      </c>
      <c r="G152" s="200">
        <f>IF(B152&gt;0,(1+(E152/B152))^(1/($C$6-$B$6))-1,0)</f>
        <v>2.8360803098925302E-2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1.2473791910421039</v>
      </c>
      <c r="C153" s="11">
        <v>2.1130837123741824</v>
      </c>
      <c r="D153" s="11">
        <f t="shared" ref="D153:D168" si="110">C153-B153</f>
        <v>0.86570452133207842</v>
      </c>
      <c r="E153" s="11">
        <v>1.0372149121233787</v>
      </c>
      <c r="F153" s="11">
        <f t="shared" ref="F153:F160" si="111">SUM(D153:E153)</f>
        <v>1.9029194334554571</v>
      </c>
      <c r="G153" s="200">
        <f t="shared" ref="G153:G155" si="112">IF(B153&gt;0,(1+(E153/B153))^(1/($C$6-$B$6))-1,0)</f>
        <v>4.1167741209121589E-2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2.9980879488766634</v>
      </c>
      <c r="C154" s="11">
        <v>3.1449552370739515</v>
      </c>
      <c r="D154" s="11">
        <f t="shared" si="110"/>
        <v>0.14686728819728812</v>
      </c>
      <c r="E154" s="11">
        <v>1.0251825456613501</v>
      </c>
      <c r="F154" s="11">
        <f t="shared" si="111"/>
        <v>1.1720498338586383</v>
      </c>
      <c r="G154" s="200">
        <f t="shared" si="112"/>
        <v>1.9801526168937267E-2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0.55559026044904236</v>
      </c>
      <c r="C155" s="11">
        <v>0.7813677027321011</v>
      </c>
      <c r="D155" s="11">
        <f t="shared" si="110"/>
        <v>0.22577744228305874</v>
      </c>
      <c r="E155" s="11">
        <v>0.32664550615515331</v>
      </c>
      <c r="F155" s="11">
        <f t="shared" si="111"/>
        <v>0.55242294843821205</v>
      </c>
      <c r="G155" s="200">
        <f t="shared" si="112"/>
        <v>3.1308670747965728E-2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0.30013272524760093</v>
      </c>
      <c r="C156" s="11">
        <v>0.29587452021189059</v>
      </c>
      <c r="D156" s="11">
        <f t="shared" si="110"/>
        <v>-4.2582050357103385E-3</v>
      </c>
      <c r="E156" s="11">
        <v>0.14000076881487117</v>
      </c>
      <c r="F156" s="11">
        <f t="shared" si="111"/>
        <v>0.13574256377916083</v>
      </c>
      <c r="G156" s="200">
        <f>IF(B156&gt;0,(1+(E156/B156))^(1/($C$6-$B$6))-1,0)</f>
        <v>2.5852067003120149E-2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2.1509142869973323</v>
      </c>
      <c r="C157" s="11">
        <v>3.09659377415834</v>
      </c>
      <c r="D157" s="11">
        <f t="shared" si="110"/>
        <v>0.94567948716100769</v>
      </c>
      <c r="E157" s="11">
        <v>1.2738107443418856</v>
      </c>
      <c r="F157" s="11">
        <f t="shared" si="111"/>
        <v>2.2194902315028933</v>
      </c>
      <c r="G157" s="200">
        <f t="shared" ref="G157:G178" si="113">IF(B157&gt;0,(1+(E157/B157))^(1/($C$6-$B$6))-1,0)</f>
        <v>3.1494318597570903E-2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1.3999004579353449</v>
      </c>
      <c r="C158" s="11">
        <v>1.2006159987312881</v>
      </c>
      <c r="D158" s="11">
        <f t="shared" si="110"/>
        <v>-0.1992844592040568</v>
      </c>
      <c r="E158" s="11">
        <v>0.45487189839350961</v>
      </c>
      <c r="F158" s="11">
        <f t="shared" si="111"/>
        <v>0.25558743918945281</v>
      </c>
      <c r="G158" s="200">
        <f t="shared" si="113"/>
        <v>1.8934414063056515E-2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0.46170823205468908</v>
      </c>
      <c r="C159" s="11">
        <v>0.58836421855044174</v>
      </c>
      <c r="D159" s="11">
        <f t="shared" si="110"/>
        <v>0.12665598649575266</v>
      </c>
      <c r="E159" s="11">
        <v>0.28796012813565625</v>
      </c>
      <c r="F159" s="11">
        <f t="shared" si="111"/>
        <v>0.41461611463140891</v>
      </c>
      <c r="G159" s="200">
        <f t="shared" si="113"/>
        <v>3.2840924122540027E-2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0.23890227239437586</v>
      </c>
      <c r="C160" s="11">
        <v>0.31429243385284794</v>
      </c>
      <c r="D160" s="11">
        <f t="shared" si="110"/>
        <v>7.5390161458472077E-2</v>
      </c>
      <c r="E160" s="11">
        <v>9.9705037653715134E-2</v>
      </c>
      <c r="F160" s="11">
        <f t="shared" si="111"/>
        <v>0.17509519911218721</v>
      </c>
      <c r="G160" s="200">
        <f t="shared" si="113"/>
        <v>2.3524878211351741E-2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0.44387751704176742</v>
      </c>
      <c r="C161" s="11">
        <v>0.43974053895295079</v>
      </c>
      <c r="D161" s="11">
        <f t="shared" si="110"/>
        <v>-4.1369780888166341E-3</v>
      </c>
      <c r="E161" s="11">
        <v>0.1918906953020055</v>
      </c>
      <c r="F161" s="11">
        <f t="shared" ref="F161:F162" si="114">SUM(D161:E161)</f>
        <v>0.18775371721318887</v>
      </c>
      <c r="G161" s="200">
        <f t="shared" si="113"/>
        <v>2.4241521114959586E-2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2.0675866630569693</v>
      </c>
      <c r="C162" s="11">
        <v>2.3808937708499074</v>
      </c>
      <c r="D162" s="11">
        <f t="shared" si="110"/>
        <v>0.31330710779293813</v>
      </c>
      <c r="E162" s="11">
        <v>1.017796480519658</v>
      </c>
      <c r="F162" s="11">
        <f t="shared" si="114"/>
        <v>1.3311035883125961</v>
      </c>
      <c r="G162" s="200">
        <f t="shared" si="113"/>
        <v>2.7045518828102244E-2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4.1824537610024324</v>
      </c>
      <c r="C163" s="11">
        <v>5.2257633308955436</v>
      </c>
      <c r="D163" s="11">
        <f t="shared" si="110"/>
        <v>1.0433095698931112</v>
      </c>
      <c r="E163" s="11">
        <v>2.4622137448312471</v>
      </c>
      <c r="F163" s="11">
        <f t="shared" ref="F163:F166" si="115">SUM(D163:E163)</f>
        <v>3.5055233147243583</v>
      </c>
      <c r="G163" s="200">
        <f t="shared" si="113"/>
        <v>3.1342244329644942E-2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0.57632198057768425</v>
      </c>
      <c r="C164" s="11">
        <v>0.63446774491052083</v>
      </c>
      <c r="D164" s="11">
        <f t="shared" si="110"/>
        <v>5.814576433283658E-2</v>
      </c>
      <c r="E164" s="11">
        <v>0.37511594011490923</v>
      </c>
      <c r="F164" s="11">
        <f t="shared" si="115"/>
        <v>0.43326170444774581</v>
      </c>
      <c r="G164" s="200">
        <f t="shared" si="113"/>
        <v>3.3985269128505857E-2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0.5336904394633053</v>
      </c>
      <c r="C165" s="11">
        <v>0.84455771511763678</v>
      </c>
      <c r="D165" s="11">
        <f t="shared" si="110"/>
        <v>0.31086727565433148</v>
      </c>
      <c r="E165" s="11">
        <v>0.42870678497279546</v>
      </c>
      <c r="F165" s="11">
        <f t="shared" si="115"/>
        <v>0.73957406062712694</v>
      </c>
      <c r="G165" s="200">
        <f t="shared" si="113"/>
        <v>4.0090179804282311E-2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1.4894965093480532</v>
      </c>
      <c r="C166" s="11">
        <v>2.0776412249253</v>
      </c>
      <c r="D166" s="11">
        <f t="shared" si="110"/>
        <v>0.58814471557724679</v>
      </c>
      <c r="E166" s="11">
        <v>0.74304077508069266</v>
      </c>
      <c r="F166" s="11">
        <f t="shared" si="115"/>
        <v>1.3311854906579395</v>
      </c>
      <c r="G166" s="200">
        <f t="shared" si="113"/>
        <v>2.7347295660163695E-2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0.45935619843041842</v>
      </c>
      <c r="C167" s="11">
        <v>0.74131404926694699</v>
      </c>
      <c r="D167" s="11">
        <f t="shared" si="110"/>
        <v>0.28195785083652858</v>
      </c>
      <c r="E167" s="11">
        <v>0.31421473141755002</v>
      </c>
      <c r="F167" s="11">
        <f t="shared" ref="F167" si="116">SUM(D167:E167)</f>
        <v>0.59617258225407865</v>
      </c>
      <c r="G167" s="200">
        <f t="shared" si="113"/>
        <v>3.5356793165946199E-2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0.33541754834244303</v>
      </c>
      <c r="C168" s="11">
        <v>0.52816765536832289</v>
      </c>
      <c r="D168" s="11">
        <f t="shared" si="110"/>
        <v>0.19275010702587986</v>
      </c>
      <c r="E168" s="11">
        <v>0.23971964711277896</v>
      </c>
      <c r="F168" s="11">
        <f t="shared" ref="F168" si="117">SUM(D168:E168)</f>
        <v>0.43246975413865885</v>
      </c>
      <c r="G168" s="200">
        <f t="shared" si="113"/>
        <v>3.6602801786151939E-2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2.0105439830445695</v>
      </c>
      <c r="C169" s="11">
        <v>2.9090767660171815</v>
      </c>
      <c r="D169" s="11">
        <f>C169-B169</f>
        <v>0.89853278297261197</v>
      </c>
      <c r="E169" s="11">
        <v>1.517995040745058</v>
      </c>
      <c r="F169" s="11">
        <f>SUM(D169:E169)</f>
        <v>2.4165278237176699</v>
      </c>
      <c r="G169" s="200">
        <f t="shared" si="113"/>
        <v>3.8210515015141944E-2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0.90648870292220696</v>
      </c>
      <c r="C170" s="11">
        <v>1.6177139514898415</v>
      </c>
      <c r="D170" s="11">
        <f t="shared" ref="D170:D176" si="118">C170-B170</f>
        <v>0.71122524856763458</v>
      </c>
      <c r="E170" s="11">
        <v>0.78046936575783732</v>
      </c>
      <c r="F170" s="11">
        <f t="shared" ref="F170:F171" si="119">SUM(D170:E170)</f>
        <v>1.4916946143254719</v>
      </c>
      <c r="G170" s="200">
        <f t="shared" si="113"/>
        <v>4.2276132466413152E-2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2.2712787454357532E-2</v>
      </c>
      <c r="C171" s="11">
        <v>2.2354768587478199E-2</v>
      </c>
      <c r="D171" s="11">
        <f t="shared" si="118"/>
        <v>-3.5801886687933382E-4</v>
      </c>
      <c r="E171" s="11">
        <v>1.1110809063373129E-2</v>
      </c>
      <c r="F171" s="11">
        <f t="shared" si="119"/>
        <v>1.0752790196493795E-2</v>
      </c>
      <c r="G171" s="200">
        <f t="shared" si="113"/>
        <v>2.6904262502983833E-2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1.4013485194339443</v>
      </c>
      <c r="C172" s="11">
        <v>1.8262807845224045</v>
      </c>
      <c r="D172" s="11">
        <f t="shared" si="118"/>
        <v>0.42493226508846016</v>
      </c>
      <c r="E172" s="11">
        <v>0.75812957455151964</v>
      </c>
      <c r="F172" s="11">
        <f t="shared" ref="F172:F173" si="120">SUM(D172:E172)</f>
        <v>1.1830618396399797</v>
      </c>
      <c r="G172" s="200">
        <f t="shared" si="113"/>
        <v>2.9248342438516595E-2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0.88376104357525453</v>
      </c>
      <c r="C173" s="11">
        <v>1.5636409890877467</v>
      </c>
      <c r="D173" s="11">
        <f t="shared" si="118"/>
        <v>0.6798799455124922</v>
      </c>
      <c r="E173" s="11">
        <v>0.58898363482502913</v>
      </c>
      <c r="F173" s="11">
        <f t="shared" si="120"/>
        <v>1.2688635803375212</v>
      </c>
      <c r="G173" s="200">
        <f t="shared" si="113"/>
        <v>3.4632636958731311E-2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0.43761539912489822</v>
      </c>
      <c r="C174" s="11">
        <v>0.9624233277219536</v>
      </c>
      <c r="D174" s="11">
        <f t="shared" si="118"/>
        <v>0.52480792859705538</v>
      </c>
      <c r="E174" s="11">
        <v>0.33001081061044707</v>
      </c>
      <c r="F174" s="11">
        <f t="shared" ref="F174:F175" si="121">SUM(D174:E174)</f>
        <v>0.8548187392075024</v>
      </c>
      <c r="G174" s="200">
        <f t="shared" si="113"/>
        <v>3.8174792947347269E-2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0.89086293352240897</v>
      </c>
      <c r="C175" s="11">
        <v>1.6332284337275504</v>
      </c>
      <c r="D175" s="11">
        <f t="shared" si="118"/>
        <v>0.74236550020514147</v>
      </c>
      <c r="E175" s="11">
        <v>0.81105745292439879</v>
      </c>
      <c r="F175" s="11">
        <f t="shared" si="121"/>
        <v>1.5534229531295403</v>
      </c>
      <c r="G175" s="200">
        <f t="shared" si="113"/>
        <v>4.4099505490207358E-2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0.26190143814326056</v>
      </c>
      <c r="C176" s="11">
        <v>0.31228005376187518</v>
      </c>
      <c r="D176" s="11">
        <f t="shared" si="118"/>
        <v>5.0378615618614619E-2</v>
      </c>
      <c r="E176" s="11">
        <v>0.13212409194482741</v>
      </c>
      <c r="F176" s="11">
        <f t="shared" ref="F176" si="122">SUM(D176:E176)</f>
        <v>0.18250270756344203</v>
      </c>
      <c r="G176" s="200">
        <f t="shared" si="113"/>
        <v>2.7603950641951647E-2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1.6181563373389356</v>
      </c>
      <c r="C177" s="11">
        <v>2.8601796779679023</v>
      </c>
      <c r="D177" s="11">
        <f t="shared" ref="D177" si="123">C177-B177</f>
        <v>1.2420233406289667</v>
      </c>
      <c r="E177" s="11">
        <v>1.3283977163583951</v>
      </c>
      <c r="F177" s="11">
        <f t="shared" ref="F177" si="124">SUM(D177:E177)</f>
        <v>2.570421056987362</v>
      </c>
      <c r="G177" s="200">
        <f t="shared" si="113"/>
        <v>4.0765599294100063E-2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30.733689678579378</v>
      </c>
      <c r="C178" s="11">
        <f t="shared" ref="C178:F178" si="125">SUM(C152:C177)</f>
        <v>41.303964930551409</v>
      </c>
      <c r="D178" s="11">
        <f t="shared" si="125"/>
        <v>10.570275251972051</v>
      </c>
      <c r="E178" s="11">
        <f t="shared" si="125"/>
        <v>18.166695127771217</v>
      </c>
      <c r="F178" s="11">
        <f t="shared" si="125"/>
        <v>28.736970379743269</v>
      </c>
      <c r="G178" s="200">
        <f t="shared" si="113"/>
        <v>3.1446021379928579E-2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6.6628022550812966</v>
      </c>
      <c r="C181" s="11">
        <v>5.5911617829689231</v>
      </c>
      <c r="D181" s="11">
        <f>C181-B181</f>
        <v>-1.0716404721123736</v>
      </c>
      <c r="E181" s="11">
        <v>2.543573333878312</v>
      </c>
      <c r="F181" s="11">
        <f>SUM(D181:E181)</f>
        <v>1.4719328617659384</v>
      </c>
      <c r="G181" s="200">
        <f>IF(B181&gt;0,(1+(E181/B181))^(1/($C$6-$B$6))-1,0)</f>
        <v>2.179110486402891E-2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3.236014016867204</v>
      </c>
      <c r="C182" s="11">
        <v>3.7570125351168193</v>
      </c>
      <c r="D182" s="11">
        <f t="shared" ref="D182:D197" si="128">C182-B182</f>
        <v>0.52099851824961529</v>
      </c>
      <c r="E182" s="11">
        <v>1.755639482789819</v>
      </c>
      <c r="F182" s="11">
        <f t="shared" ref="F182:F189" si="129">SUM(D182:E182)</f>
        <v>2.2766380010394345</v>
      </c>
      <c r="G182" s="200">
        <f t="shared" ref="G182:G184" si="130">IF(B182&gt;0,(1+(E182/B182))^(1/($C$6-$B$6))-1,0)</f>
        <v>2.9316502799556554E-2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4.1715224063587266</v>
      </c>
      <c r="C183" s="11">
        <v>3.1079085008993066</v>
      </c>
      <c r="D183" s="11">
        <f t="shared" si="128"/>
        <v>-1.06361390545942</v>
      </c>
      <c r="E183" s="11">
        <v>1.0464068705030203</v>
      </c>
      <c r="F183" s="11">
        <f t="shared" si="129"/>
        <v>-1.7207034956399747E-2</v>
      </c>
      <c r="G183" s="200">
        <f t="shared" si="130"/>
        <v>1.5033183659222127E-2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2.2503434946511645</v>
      </c>
      <c r="C184" s="11">
        <v>2.7623407815695167</v>
      </c>
      <c r="D184" s="11">
        <f t="shared" si="128"/>
        <v>0.51199728691835222</v>
      </c>
      <c r="E184" s="11">
        <v>1.3599091035161335</v>
      </c>
      <c r="F184" s="11">
        <f t="shared" si="129"/>
        <v>1.8719063904344857</v>
      </c>
      <c r="G184" s="200">
        <f t="shared" si="130"/>
        <v>3.2014782951631293E-2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1.3408578968260392</v>
      </c>
      <c r="C185" s="11">
        <v>1.6161831483589935</v>
      </c>
      <c r="D185" s="11">
        <f t="shared" si="128"/>
        <v>0.27532525153295428</v>
      </c>
      <c r="E185" s="11">
        <v>0.63413510558713393</v>
      </c>
      <c r="F185" s="11">
        <f t="shared" si="129"/>
        <v>0.90946035712008821</v>
      </c>
      <c r="G185" s="200">
        <f>IF(B185&gt;0,(1+(E185/B185))^(1/($C$6-$B$6))-1,0)</f>
        <v>2.6153160632362837E-2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4.7799656539176354</v>
      </c>
      <c r="C186" s="11">
        <v>4.8871037162652495</v>
      </c>
      <c r="D186" s="11">
        <f t="shared" si="128"/>
        <v>0.10713806234761414</v>
      </c>
      <c r="E186" s="11">
        <v>2.0530165733300039</v>
      </c>
      <c r="F186" s="11">
        <f t="shared" si="129"/>
        <v>2.160154635677618</v>
      </c>
      <c r="G186" s="200">
        <f t="shared" ref="G186:G205" si="131">IF(B186&gt;0,(1+(E186/B186))^(1/($C$6-$B$6))-1,0)</f>
        <v>2.4107863901855264E-2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2.0836261804520908</v>
      </c>
      <c r="C187" s="11">
        <v>1.1382325575326997</v>
      </c>
      <c r="D187" s="11">
        <f t="shared" si="128"/>
        <v>-0.94539362291939111</v>
      </c>
      <c r="E187" s="11">
        <v>0.48512754794502938</v>
      </c>
      <c r="F187" s="11">
        <f t="shared" si="129"/>
        <v>-0.46026607497436173</v>
      </c>
      <c r="G187" s="200">
        <f t="shared" si="131"/>
        <v>1.4051887122899176E-2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1.97349363895796</v>
      </c>
      <c r="C188" s="11">
        <v>2.484306610456811</v>
      </c>
      <c r="D188" s="11">
        <f t="shared" si="128"/>
        <v>0.51081297149885097</v>
      </c>
      <c r="E188" s="11">
        <v>1.2451888270020128</v>
      </c>
      <c r="F188" s="11">
        <f t="shared" si="129"/>
        <v>1.7560017985008638</v>
      </c>
      <c r="G188" s="200">
        <f t="shared" si="131"/>
        <v>3.3148684109473026E-2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0.94044674526584549</v>
      </c>
      <c r="C189" s="11">
        <v>0.90828163194058553</v>
      </c>
      <c r="D189" s="11">
        <f t="shared" si="128"/>
        <v>-3.2165113325259953E-2</v>
      </c>
      <c r="E189" s="11">
        <v>0.23888766689631288</v>
      </c>
      <c r="F189" s="11">
        <f t="shared" si="129"/>
        <v>0.20672255357105293</v>
      </c>
      <c r="G189" s="200">
        <f t="shared" si="131"/>
        <v>1.5204461223271792E-2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1.0291686277061638</v>
      </c>
      <c r="C190" s="11">
        <v>0.82410639996902191</v>
      </c>
      <c r="D190" s="11">
        <f t="shared" si="128"/>
        <v>-0.20506222773714189</v>
      </c>
      <c r="E190" s="11">
        <v>0.33208784657311247</v>
      </c>
      <c r="F190" s="11">
        <f t="shared" ref="F190:F191" si="132">SUM(D190:E190)</f>
        <v>0.12702561883597058</v>
      </c>
      <c r="G190" s="200">
        <f t="shared" si="131"/>
        <v>1.8818669394882859E-2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6.1513477895194661</v>
      </c>
      <c r="C191" s="11">
        <v>4.8304413356374072</v>
      </c>
      <c r="D191" s="11">
        <f t="shared" si="128"/>
        <v>-1.320906453882059</v>
      </c>
      <c r="E191" s="11">
        <v>2.2190143313155462</v>
      </c>
      <c r="F191" s="11">
        <f t="shared" si="132"/>
        <v>0.89810787743348719</v>
      </c>
      <c r="G191" s="200">
        <f t="shared" si="131"/>
        <v>2.0747357544678824E-2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13.599056323117431</v>
      </c>
      <c r="C192" s="11">
        <v>10.237638327489197</v>
      </c>
      <c r="D192" s="11">
        <f t="shared" si="128"/>
        <v>-3.3614179956282335</v>
      </c>
      <c r="E192" s="11">
        <v>5.1890365491240287</v>
      </c>
      <c r="F192" s="11">
        <f t="shared" ref="F192:F195" si="133">SUM(D192:E192)</f>
        <v>1.8276185534957952</v>
      </c>
      <c r="G192" s="200">
        <f t="shared" si="131"/>
        <v>2.1782032845412358E-2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2.283587710648868</v>
      </c>
      <c r="C193" s="11">
        <v>0.79656593163391176</v>
      </c>
      <c r="D193" s="11">
        <f t="shared" si="128"/>
        <v>-1.4870217790149562</v>
      </c>
      <c r="E193" s="11">
        <v>0.88803968655999044</v>
      </c>
      <c r="F193" s="11">
        <f t="shared" si="133"/>
        <v>-0.59898209245496581</v>
      </c>
      <c r="G193" s="200">
        <f t="shared" si="131"/>
        <v>2.2141365350328623E-2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0.86178401384403869</v>
      </c>
      <c r="C194" s="11">
        <v>0.83821546949534609</v>
      </c>
      <c r="D194" s="11">
        <f t="shared" si="128"/>
        <v>-2.3568544348692599E-2</v>
      </c>
      <c r="E194" s="11">
        <v>0.44890337154115101</v>
      </c>
      <c r="F194" s="11">
        <f t="shared" si="133"/>
        <v>0.42533482719245841</v>
      </c>
      <c r="G194" s="200">
        <f t="shared" si="131"/>
        <v>2.8347853134029322E-2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7.610684542154516</v>
      </c>
      <c r="C195" s="11">
        <v>6.2555381077564176</v>
      </c>
      <c r="D195" s="11">
        <f t="shared" si="128"/>
        <v>-1.3551464343980983</v>
      </c>
      <c r="E195" s="11">
        <v>2.4178013738975981</v>
      </c>
      <c r="F195" s="11">
        <f t="shared" si="133"/>
        <v>1.0626549394994997</v>
      </c>
      <c r="G195" s="200">
        <f t="shared" si="131"/>
        <v>1.8561937817121343E-2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4.9314229099868561</v>
      </c>
      <c r="C196" s="11">
        <v>4.3743601950997757</v>
      </c>
      <c r="D196" s="11">
        <f t="shared" si="128"/>
        <v>-0.55706271488708037</v>
      </c>
      <c r="E196" s="11">
        <v>1.7960715238184026</v>
      </c>
      <c r="F196" s="11">
        <f t="shared" ref="F196" si="134">SUM(D196:E196)</f>
        <v>1.2390088089313223</v>
      </c>
      <c r="G196" s="200">
        <f t="shared" si="131"/>
        <v>2.0920849660231999E-2</v>
      </c>
    </row>
    <row r="197" spans="1:14" x14ac:dyDescent="0.2">
      <c r="A197" t="str">
        <f t="shared" si="127"/>
        <v>54 Textiles, printing and other skilled trades</v>
      </c>
      <c r="B197" s="11">
        <v>2.2826623352565352</v>
      </c>
      <c r="C197" s="11">
        <v>2.3570286853930642</v>
      </c>
      <c r="D197" s="11">
        <f t="shared" si="128"/>
        <v>7.4366350136529036E-2</v>
      </c>
      <c r="E197" s="11">
        <v>1.0116993929010942</v>
      </c>
      <c r="F197" s="11">
        <f t="shared" ref="F197" si="135">SUM(D197:E197)</f>
        <v>1.0860657430376233</v>
      </c>
      <c r="G197" s="200">
        <f t="shared" si="131"/>
        <v>2.4759549436944805E-2</v>
      </c>
    </row>
    <row r="198" spans="1:14" x14ac:dyDescent="0.2">
      <c r="A198" t="str">
        <f t="shared" si="127"/>
        <v>61 Caring personal service occupations</v>
      </c>
      <c r="B198" s="11">
        <v>14.12374891785916</v>
      </c>
      <c r="C198" s="11">
        <v>19.42611945282129</v>
      </c>
      <c r="D198" s="11">
        <f>C198-B198</f>
        <v>5.3023705349621295</v>
      </c>
      <c r="E198" s="11">
        <v>9.4211417288512767</v>
      </c>
      <c r="F198" s="11">
        <f>SUM(D198:E198)</f>
        <v>14.723512263813406</v>
      </c>
      <c r="G198" s="200">
        <f t="shared" si="131"/>
        <v>3.4657108703716855E-2</v>
      </c>
    </row>
    <row r="199" spans="1:14" x14ac:dyDescent="0.2">
      <c r="A199" t="str">
        <f t="shared" si="127"/>
        <v>62 Leisure, travel and related personal service occupations</v>
      </c>
      <c r="B199" s="11">
        <v>2.7432194506962473</v>
      </c>
      <c r="C199" s="11">
        <v>2.3037023039432052</v>
      </c>
      <c r="D199" s="11">
        <f t="shared" ref="D199:D205" si="136">C199-B199</f>
        <v>-0.4395171467530421</v>
      </c>
      <c r="E199" s="11">
        <v>1.1274447993954575</v>
      </c>
      <c r="F199" s="11">
        <f t="shared" ref="F199:F200" si="137">SUM(D199:E199)</f>
        <v>0.6879276526424154</v>
      </c>
      <c r="G199" s="200">
        <f t="shared" si="131"/>
        <v>2.3218373513024915E-2</v>
      </c>
    </row>
    <row r="200" spans="1:14" x14ac:dyDescent="0.2">
      <c r="A200" t="str">
        <f t="shared" si="127"/>
        <v>63 Community and civil enforcement occupations</v>
      </c>
      <c r="B200" s="11">
        <v>8.8823669384837226E-2</v>
      </c>
      <c r="C200" s="11">
        <v>6.0972506720834457E-2</v>
      </c>
      <c r="D200" s="11">
        <f t="shared" si="136"/>
        <v>-2.7851162664002768E-2</v>
      </c>
      <c r="E200" s="11">
        <v>2.2173361418493971E-2</v>
      </c>
      <c r="F200" s="11">
        <f t="shared" si="137"/>
        <v>-5.677801245508797E-3</v>
      </c>
      <c r="G200" s="200">
        <f t="shared" si="131"/>
        <v>1.4967595114475873E-2</v>
      </c>
    </row>
    <row r="201" spans="1:14" x14ac:dyDescent="0.2">
      <c r="A201" t="str">
        <f t="shared" si="127"/>
        <v>71 Sales occupations</v>
      </c>
      <c r="B201" s="11">
        <v>11.718993598141406</v>
      </c>
      <c r="C201" s="11">
        <v>11.304545794264904</v>
      </c>
      <c r="D201" s="11">
        <f t="shared" si="136"/>
        <v>-0.41444780387650226</v>
      </c>
      <c r="E201" s="11">
        <v>5.2628387794117604</v>
      </c>
      <c r="F201" s="11">
        <f t="shared" ref="F201:F202" si="138">SUM(D201:E201)</f>
        <v>4.8483909755352581</v>
      </c>
      <c r="G201" s="200">
        <f t="shared" si="131"/>
        <v>2.5037173329642615E-2</v>
      </c>
    </row>
    <row r="202" spans="1:14" x14ac:dyDescent="0.2">
      <c r="A202" t="str">
        <f t="shared" si="127"/>
        <v>72 Customer service occupations</v>
      </c>
      <c r="B202" s="11">
        <v>3.1171811009011505</v>
      </c>
      <c r="C202" s="11">
        <v>4.2808377753108608</v>
      </c>
      <c r="D202" s="11">
        <f t="shared" si="136"/>
        <v>1.1636566744097103</v>
      </c>
      <c r="E202" s="11">
        <v>1.6446226102449462</v>
      </c>
      <c r="F202" s="11">
        <f t="shared" si="138"/>
        <v>2.8082792846546565</v>
      </c>
      <c r="G202" s="200">
        <f t="shared" si="131"/>
        <v>2.8649210215468512E-2</v>
      </c>
    </row>
    <row r="203" spans="1:14" x14ac:dyDescent="0.2">
      <c r="A203" t="str">
        <f t="shared" si="127"/>
        <v>81 Process, plant and machine operatives</v>
      </c>
      <c r="B203" s="11">
        <v>2.8110642071261696</v>
      </c>
      <c r="C203" s="11">
        <v>3.9387319338245024</v>
      </c>
      <c r="D203" s="11">
        <f t="shared" si="136"/>
        <v>1.1276677266983328</v>
      </c>
      <c r="E203" s="11">
        <v>1.3349165182397789</v>
      </c>
      <c r="F203" s="11">
        <f t="shared" ref="F203:F204" si="139">SUM(D203:E203)</f>
        <v>2.4625842449381117</v>
      </c>
      <c r="G203" s="200">
        <f t="shared" si="131"/>
        <v>2.6243535002373974E-2</v>
      </c>
    </row>
    <row r="204" spans="1:14" x14ac:dyDescent="0.2">
      <c r="A204" t="str">
        <f t="shared" si="127"/>
        <v>82 Transport and mobile machine drivers and operatives</v>
      </c>
      <c r="B204" s="11">
        <v>4.6255760232132861</v>
      </c>
      <c r="C204" s="11">
        <v>5.5693359721021878</v>
      </c>
      <c r="D204" s="11">
        <f t="shared" si="136"/>
        <v>0.94375994888890169</v>
      </c>
      <c r="E204" s="11">
        <v>2.614758804940831</v>
      </c>
      <c r="F204" s="11">
        <f t="shared" si="139"/>
        <v>3.5585187538297327</v>
      </c>
      <c r="G204" s="200">
        <f t="shared" si="131"/>
        <v>3.0321719915150647E-2</v>
      </c>
    </row>
    <row r="205" spans="1:14" x14ac:dyDescent="0.2">
      <c r="A205" t="str">
        <f t="shared" si="127"/>
        <v>91 Elementary trades and related occupations</v>
      </c>
      <c r="B205" s="11">
        <v>1.0664889667415549</v>
      </c>
      <c r="C205" s="11">
        <v>0.95635529072626824</v>
      </c>
      <c r="D205" s="11">
        <f t="shared" si="136"/>
        <v>-0.11013367601528667</v>
      </c>
      <c r="E205" s="11">
        <v>0.34726195277291533</v>
      </c>
      <c r="F205" s="11">
        <f t="shared" ref="F205" si="140">SUM(D205:E205)</f>
        <v>0.23712827675762865</v>
      </c>
      <c r="G205" s="200">
        <f t="shared" si="131"/>
        <v>1.8969306257576202E-2</v>
      </c>
    </row>
    <row r="206" spans="1:14" x14ac:dyDescent="0.2">
      <c r="A206" t="str">
        <f t="shared" si="127"/>
        <v>92 Elementary administration and service occupations</v>
      </c>
      <c r="B206" s="11">
        <v>8.7417047877108125</v>
      </c>
      <c r="C206" s="11">
        <v>9.0565216781932882</v>
      </c>
      <c r="D206" s="11">
        <f t="shared" ref="D206" si="141">C206-B206</f>
        <v>0.31481689048247574</v>
      </c>
      <c r="E206" s="11">
        <v>4.2993380161341799</v>
      </c>
      <c r="F206" s="11">
        <f t="shared" ref="F206" si="142">SUM(D206:E206)</f>
        <v>4.6141549066166556</v>
      </c>
      <c r="G206" s="200">
        <f t="shared" ref="G206:G207" si="143">IF(B206&gt;0,(1+(E206/B206))^(1/($C$6-$B$6))-1,0)</f>
        <v>2.7025150324454517E-2</v>
      </c>
    </row>
    <row r="207" spans="1:14" x14ac:dyDescent="0.2">
      <c r="A207" t="str">
        <f t="shared" si="127"/>
        <v>All occupations</v>
      </c>
      <c r="B207" s="11">
        <f>SUM(B181:B206)</f>
        <v>115.22558726238645</v>
      </c>
      <c r="C207" s="11">
        <f t="shared" ref="C207:F207" si="144">SUM(C181:C206)</f>
        <v>113.66354842549038</v>
      </c>
      <c r="D207" s="11">
        <f t="shared" si="144"/>
        <v>-1.5620388368960727</v>
      </c>
      <c r="E207" s="11">
        <f t="shared" si="144"/>
        <v>51.739035158588344</v>
      </c>
      <c r="F207" s="11">
        <f t="shared" si="144"/>
        <v>50.176996321692272</v>
      </c>
      <c r="G207" s="200">
        <f t="shared" si="143"/>
        <v>2.5034230383531142E-2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5.1019281971663784</v>
      </c>
      <c r="C210" s="11">
        <v>3.5304789568914989</v>
      </c>
      <c r="D210" s="11">
        <f>C210-B210</f>
        <v>-1.5714492402748794</v>
      </c>
      <c r="E210" s="11">
        <v>1.8663159992809846</v>
      </c>
      <c r="F210" s="11">
        <f>SUM(D210:E210)</f>
        <v>0.29486675900610515</v>
      </c>
      <c r="G210" s="200">
        <f>IF(B210&gt;0,(1+(E210/B210))^(1/($C$6-$B$6))-1,0)</f>
        <v>2.1000452674741821E-2</v>
      </c>
    </row>
    <row r="211" spans="1:7" x14ac:dyDescent="0.2">
      <c r="A211" t="str">
        <f t="shared" si="146"/>
        <v>12 Other managers and proprietors</v>
      </c>
      <c r="B211" s="11">
        <v>3.1630065284892384</v>
      </c>
      <c r="C211" s="11">
        <v>3.7099069683435837</v>
      </c>
      <c r="D211" s="11">
        <f t="shared" ref="D211:D226" si="147">C211-B211</f>
        <v>0.54690043985434533</v>
      </c>
      <c r="E211" s="11">
        <v>1.9532346181953582</v>
      </c>
      <c r="F211" s="11">
        <f t="shared" ref="F211:F218" si="148">SUM(D211:E211)</f>
        <v>2.5001350580497035</v>
      </c>
      <c r="G211" s="200">
        <f t="shared" ref="G211:G213" si="149">IF(B211&gt;0,(1+(E211/B211))^(1/($C$6-$B$6))-1,0)</f>
        <v>3.2579252390164237E-2</v>
      </c>
    </row>
    <row r="212" spans="1:7" x14ac:dyDescent="0.2">
      <c r="A212" t="str">
        <f t="shared" si="146"/>
        <v>21 Science, research, engineering and technology professionals</v>
      </c>
      <c r="B212" s="11">
        <v>3.2489918895576135</v>
      </c>
      <c r="C212" s="11">
        <v>2.8105631568296512</v>
      </c>
      <c r="D212" s="11">
        <f t="shared" si="147"/>
        <v>-0.43842873272796234</v>
      </c>
      <c r="E212" s="11">
        <v>1.0401337564741622</v>
      </c>
      <c r="F212" s="11">
        <f t="shared" si="148"/>
        <v>0.60170502374619983</v>
      </c>
      <c r="G212" s="200">
        <f t="shared" si="149"/>
        <v>1.8688357714377934E-2</v>
      </c>
    </row>
    <row r="213" spans="1:7" x14ac:dyDescent="0.2">
      <c r="A213" t="str">
        <f t="shared" si="146"/>
        <v>22 Health professionals</v>
      </c>
      <c r="B213" s="11">
        <v>1.5076304967455556</v>
      </c>
      <c r="C213" s="11">
        <v>1.31764636435063</v>
      </c>
      <c r="D213" s="11">
        <f t="shared" si="147"/>
        <v>-0.18998413239492562</v>
      </c>
      <c r="E213" s="11">
        <v>0.67708865886744651</v>
      </c>
      <c r="F213" s="11">
        <f t="shared" si="148"/>
        <v>0.48710452647252089</v>
      </c>
      <c r="G213" s="200">
        <f t="shared" si="149"/>
        <v>2.5038191367751317E-2</v>
      </c>
    </row>
    <row r="214" spans="1:7" x14ac:dyDescent="0.2">
      <c r="A214" t="str">
        <f t="shared" si="146"/>
        <v>23 Teaching and other educational professionals</v>
      </c>
      <c r="B214" s="11">
        <v>0.83749760423163366</v>
      </c>
      <c r="C214" s="11">
        <v>0.79069587110619832</v>
      </c>
      <c r="D214" s="11">
        <f t="shared" si="147"/>
        <v>-4.6801733125435341E-2</v>
      </c>
      <c r="E214" s="11">
        <v>0.37438615029036704</v>
      </c>
      <c r="F214" s="11">
        <f t="shared" si="148"/>
        <v>0.3275844171649317</v>
      </c>
      <c r="G214" s="200">
        <f>IF(B214&gt;0,(1+(E214/B214))^(1/($C$6-$B$6))-1,0)</f>
        <v>2.4940118378360188E-2</v>
      </c>
    </row>
    <row r="215" spans="1:7" x14ac:dyDescent="0.2">
      <c r="A215" t="str">
        <f t="shared" si="146"/>
        <v>24 Business, media and public service professionals</v>
      </c>
      <c r="B215" s="11">
        <v>3.1672072244607694</v>
      </c>
      <c r="C215" s="11">
        <v>2.7817691445930719</v>
      </c>
      <c r="D215" s="11">
        <f t="shared" si="147"/>
        <v>-0.38543807986769751</v>
      </c>
      <c r="E215" s="11">
        <v>1.2291778766996011</v>
      </c>
      <c r="F215" s="11">
        <f t="shared" si="148"/>
        <v>0.84373979683190359</v>
      </c>
      <c r="G215" s="200">
        <f t="shared" ref="G215:G234" si="150">IF(B215&gt;0,(1+(E215/B215))^(1/($C$6-$B$6))-1,0)</f>
        <v>2.2102890653419749E-2</v>
      </c>
    </row>
    <row r="216" spans="1:7" x14ac:dyDescent="0.2">
      <c r="A216" t="str">
        <f t="shared" si="146"/>
        <v>31 Science, engineering and technology associate professionals</v>
      </c>
      <c r="B216" s="11">
        <v>1.6048092414366193</v>
      </c>
      <c r="C216" s="11">
        <v>1.158673375674353</v>
      </c>
      <c r="D216" s="11">
        <f t="shared" si="147"/>
        <v>-0.44613586576226627</v>
      </c>
      <c r="E216" s="11">
        <v>0.47439775035870807</v>
      </c>
      <c r="F216" s="11">
        <f t="shared" si="148"/>
        <v>2.82618845964418E-2</v>
      </c>
      <c r="G216" s="200">
        <f t="shared" si="150"/>
        <v>1.7415353980330561E-2</v>
      </c>
    </row>
    <row r="217" spans="1:7" x14ac:dyDescent="0.2">
      <c r="A217" t="str">
        <f t="shared" si="146"/>
        <v>32 Health and social care associate professionals</v>
      </c>
      <c r="B217" s="11">
        <v>1.3707481991713721</v>
      </c>
      <c r="C217" s="11">
        <v>1.2288948112092795</v>
      </c>
      <c r="D217" s="11">
        <f t="shared" si="147"/>
        <v>-0.14185338796209268</v>
      </c>
      <c r="E217" s="11">
        <v>0.67054916324855962</v>
      </c>
      <c r="F217" s="11">
        <f t="shared" si="148"/>
        <v>0.52869577528646694</v>
      </c>
      <c r="G217" s="200">
        <f t="shared" si="150"/>
        <v>2.6904143057627783E-2</v>
      </c>
    </row>
    <row r="218" spans="1:7" x14ac:dyDescent="0.2">
      <c r="A218" t="str">
        <f t="shared" si="146"/>
        <v>33 Protective service occupations</v>
      </c>
      <c r="B218" s="11">
        <v>1.0450707488730206</v>
      </c>
      <c r="C218" s="11">
        <v>0.98094610191114184</v>
      </c>
      <c r="D218" s="11">
        <f t="shared" si="147"/>
        <v>-6.4124646961878806E-2</v>
      </c>
      <c r="E218" s="11">
        <v>0.30347426380383791</v>
      </c>
      <c r="F218" s="11">
        <f t="shared" si="148"/>
        <v>0.2393496168419591</v>
      </c>
      <c r="G218" s="200">
        <f t="shared" si="150"/>
        <v>1.7141366143282211E-2</v>
      </c>
    </row>
    <row r="219" spans="1:7" x14ac:dyDescent="0.2">
      <c r="A219" t="str">
        <f t="shared" si="146"/>
        <v>34 Culture, media and sports occupations</v>
      </c>
      <c r="B219" s="11">
        <v>0.53717498044696554</v>
      </c>
      <c r="C219" s="11">
        <v>0.32365170004425653</v>
      </c>
      <c r="D219" s="11">
        <f t="shared" si="147"/>
        <v>-0.21352328040270901</v>
      </c>
      <c r="E219" s="11">
        <v>0.14622548882334438</v>
      </c>
      <c r="F219" s="11">
        <f t="shared" ref="F219:F220" si="151">SUM(D219:E219)</f>
        <v>-6.7297791579364635E-2</v>
      </c>
      <c r="G219" s="200">
        <f t="shared" si="150"/>
        <v>1.6179976594432377E-2</v>
      </c>
    </row>
    <row r="220" spans="1:7" x14ac:dyDescent="0.2">
      <c r="A220" t="str">
        <f t="shared" si="146"/>
        <v>35 Business and public service associate professionals</v>
      </c>
      <c r="B220" s="11">
        <v>4.8492158420627067</v>
      </c>
      <c r="C220" s="11">
        <v>3.3432000171018506</v>
      </c>
      <c r="D220" s="11">
        <f t="shared" si="147"/>
        <v>-1.5060158249608562</v>
      </c>
      <c r="E220" s="11">
        <v>1.5734885484124916</v>
      </c>
      <c r="F220" s="11">
        <f t="shared" si="151"/>
        <v>6.7472723451635463E-2</v>
      </c>
      <c r="G220" s="200">
        <f t="shared" si="150"/>
        <v>1.8911415400134413E-2</v>
      </c>
    </row>
    <row r="221" spans="1:7" x14ac:dyDescent="0.2">
      <c r="A221" t="str">
        <f t="shared" si="146"/>
        <v>41 Administrative occupations</v>
      </c>
      <c r="B221" s="11">
        <v>14.279922126183431</v>
      </c>
      <c r="C221" s="11">
        <v>9.3369252296109408</v>
      </c>
      <c r="D221" s="11">
        <f t="shared" si="147"/>
        <v>-4.94299689657249</v>
      </c>
      <c r="E221" s="11">
        <v>4.943011585794423</v>
      </c>
      <c r="F221" s="11">
        <f t="shared" ref="F221:F224" si="152">SUM(D221:E221)</f>
        <v>1.4689221933039676E-5</v>
      </c>
      <c r="G221" s="200">
        <f t="shared" si="150"/>
        <v>2.0014288083525233E-2</v>
      </c>
    </row>
    <row r="222" spans="1:7" x14ac:dyDescent="0.2">
      <c r="A222" t="str">
        <f t="shared" si="146"/>
        <v>42 Secretarial and related occupations</v>
      </c>
      <c r="B222" s="11">
        <v>2.3740807727657698</v>
      </c>
      <c r="C222" s="11">
        <v>0.66570763091926866</v>
      </c>
      <c r="D222" s="11">
        <f t="shared" si="147"/>
        <v>-1.7083731418465011</v>
      </c>
      <c r="E222" s="11">
        <v>0.73636617215335332</v>
      </c>
      <c r="F222" s="11">
        <f t="shared" si="152"/>
        <v>-0.97200696969314782</v>
      </c>
      <c r="G222" s="200">
        <f t="shared" si="150"/>
        <v>1.8173572707182784E-2</v>
      </c>
    </row>
    <row r="223" spans="1:7" x14ac:dyDescent="0.2">
      <c r="A223" t="str">
        <f t="shared" si="146"/>
        <v>51 Skilled agricultural and related trades</v>
      </c>
      <c r="B223" s="11">
        <v>1.3936711015447587</v>
      </c>
      <c r="C223" s="11">
        <v>1.3694830481625717</v>
      </c>
      <c r="D223" s="11">
        <f t="shared" si="147"/>
        <v>-2.4188053382186991E-2</v>
      </c>
      <c r="E223" s="11">
        <v>0.75670309728027219</v>
      </c>
      <c r="F223" s="11">
        <f t="shared" si="152"/>
        <v>0.73251504389808519</v>
      </c>
      <c r="G223" s="200">
        <f t="shared" si="150"/>
        <v>2.9335417713301171E-2</v>
      </c>
    </row>
    <row r="224" spans="1:7" x14ac:dyDescent="0.2">
      <c r="A224" t="str">
        <f t="shared" si="146"/>
        <v>52 Skilled metal, electrical and electronic trades</v>
      </c>
      <c r="B224" s="11">
        <v>4.4637408114898598</v>
      </c>
      <c r="C224" s="11">
        <v>3.3604439002015538</v>
      </c>
      <c r="D224" s="11">
        <f t="shared" si="147"/>
        <v>-1.103296911288306</v>
      </c>
      <c r="E224" s="11">
        <v>1.4052346977256693</v>
      </c>
      <c r="F224" s="11">
        <f t="shared" si="152"/>
        <v>0.30193778643736335</v>
      </c>
      <c r="G224" s="200">
        <f t="shared" si="150"/>
        <v>1.8413674032816019E-2</v>
      </c>
    </row>
    <row r="225" spans="1:7" x14ac:dyDescent="0.2">
      <c r="A225" t="str">
        <f t="shared" si="146"/>
        <v>53 Skilled construction and building trades</v>
      </c>
      <c r="B225" s="11">
        <v>4.6960452511595987</v>
      </c>
      <c r="C225" s="11">
        <v>4.8735249942056456</v>
      </c>
      <c r="D225" s="11">
        <f t="shared" si="147"/>
        <v>0.17747974304604686</v>
      </c>
      <c r="E225" s="11">
        <v>2.1731483767650297</v>
      </c>
      <c r="F225" s="11">
        <f t="shared" ref="F225" si="153">SUM(D225:E225)</f>
        <v>2.3506281198110766</v>
      </c>
      <c r="G225" s="200">
        <f t="shared" si="150"/>
        <v>2.5679240721925289E-2</v>
      </c>
    </row>
    <row r="226" spans="1:7" x14ac:dyDescent="0.2">
      <c r="A226" t="str">
        <f t="shared" si="146"/>
        <v>54 Textiles, printing and other skilled trades</v>
      </c>
      <c r="B226" s="11">
        <v>2.4532703371818192</v>
      </c>
      <c r="C226" s="11">
        <v>2.2768323435792333</v>
      </c>
      <c r="D226" s="11">
        <f t="shared" si="147"/>
        <v>-0.17643799360258594</v>
      </c>
      <c r="E226" s="11">
        <v>0.89121741655265219</v>
      </c>
      <c r="F226" s="11">
        <f t="shared" ref="F226" si="154">SUM(D226:E226)</f>
        <v>0.71477942295006625</v>
      </c>
      <c r="G226" s="200">
        <f t="shared" si="150"/>
        <v>2.0874321972344845E-2</v>
      </c>
    </row>
    <row r="227" spans="1:7" x14ac:dyDescent="0.2">
      <c r="A227" t="str">
        <f t="shared" si="146"/>
        <v>61 Caring personal service occupations</v>
      </c>
      <c r="B227" s="11">
        <v>9.2361306351161883</v>
      </c>
      <c r="C227" s="11">
        <v>8.9853525991369931</v>
      </c>
      <c r="D227" s="11">
        <f>C227-B227</f>
        <v>-0.25077803597919512</v>
      </c>
      <c r="E227" s="11">
        <v>4.6520910315055453</v>
      </c>
      <c r="F227" s="11">
        <f>SUM(D227:E227)</f>
        <v>4.4013129955263501</v>
      </c>
      <c r="G227" s="200">
        <f t="shared" si="150"/>
        <v>2.7567685193453206E-2</v>
      </c>
    </row>
    <row r="228" spans="1:7" x14ac:dyDescent="0.2">
      <c r="A228" t="str">
        <f t="shared" si="146"/>
        <v>62 Leisure, travel and related personal service occupations</v>
      </c>
      <c r="B228" s="11">
        <v>2.5114455704622154</v>
      </c>
      <c r="C228" s="11">
        <v>1.9820129107690558</v>
      </c>
      <c r="D228" s="11">
        <f t="shared" ref="D228:D234" si="155">C228-B228</f>
        <v>-0.52943265969315956</v>
      </c>
      <c r="E228" s="11">
        <v>1.0259428643313955</v>
      </c>
      <c r="F228" s="11">
        <f t="shared" ref="F228:F229" si="156">SUM(D228:E228)</f>
        <v>0.49651020463823592</v>
      </c>
      <c r="G228" s="200">
        <f t="shared" si="150"/>
        <v>2.3098070040533214E-2</v>
      </c>
    </row>
    <row r="229" spans="1:7" x14ac:dyDescent="0.2">
      <c r="A229" t="str">
        <f t="shared" si="146"/>
        <v>63 Community and civil enforcement occupations</v>
      </c>
      <c r="B229" s="11">
        <v>0.14070685067545916</v>
      </c>
      <c r="C229" s="11">
        <v>0.10998540858379793</v>
      </c>
      <c r="D229" s="11">
        <f t="shared" si="155"/>
        <v>-3.0721442091661222E-2</v>
      </c>
      <c r="E229" s="11">
        <v>4.5433784887011351E-2</v>
      </c>
      <c r="F229" s="11">
        <f t="shared" si="156"/>
        <v>1.4712342795350129E-2</v>
      </c>
      <c r="G229" s="200">
        <f t="shared" si="150"/>
        <v>1.8830012826753117E-2</v>
      </c>
    </row>
    <row r="230" spans="1:7" x14ac:dyDescent="0.2">
      <c r="A230" t="str">
        <f t="shared" si="146"/>
        <v>71 Sales occupations</v>
      </c>
      <c r="B230" s="11">
        <v>10.65534449316989</v>
      </c>
      <c r="C230" s="11">
        <v>8.4446593489911788</v>
      </c>
      <c r="D230" s="11">
        <f t="shared" si="155"/>
        <v>-2.2106851441787114</v>
      </c>
      <c r="E230" s="11">
        <v>4.4209434838299</v>
      </c>
      <c r="F230" s="11">
        <f t="shared" ref="F230:F231" si="157">SUM(D230:E230)</f>
        <v>2.2102583396511886</v>
      </c>
      <c r="G230" s="200">
        <f t="shared" si="150"/>
        <v>2.340718562017563E-2</v>
      </c>
    </row>
    <row r="231" spans="1:7" x14ac:dyDescent="0.2">
      <c r="A231" t="str">
        <f t="shared" si="146"/>
        <v>72 Customer service occupations</v>
      </c>
      <c r="B231" s="11">
        <v>3.1356807758386749</v>
      </c>
      <c r="C231" s="11">
        <v>3.9149609244421812</v>
      </c>
      <c r="D231" s="11">
        <f t="shared" si="155"/>
        <v>0.77928014860350636</v>
      </c>
      <c r="E231" s="11">
        <v>1.7495482769687947</v>
      </c>
      <c r="F231" s="11">
        <f t="shared" si="157"/>
        <v>2.5288284255723008</v>
      </c>
      <c r="G231" s="200">
        <f t="shared" si="150"/>
        <v>2.9999164731654426E-2</v>
      </c>
    </row>
    <row r="232" spans="1:7" x14ac:dyDescent="0.2">
      <c r="A232" t="str">
        <f t="shared" si="146"/>
        <v>81 Process, plant and machine operatives</v>
      </c>
      <c r="B232" s="11">
        <v>3.3715760123086826</v>
      </c>
      <c r="C232" s="11">
        <v>4.1328724540331807</v>
      </c>
      <c r="D232" s="11">
        <f t="shared" si="155"/>
        <v>0.76129644172449806</v>
      </c>
      <c r="E232" s="11">
        <v>1.6071352831272097</v>
      </c>
      <c r="F232" s="11">
        <f t="shared" ref="F232:F233" si="158">SUM(D232:E232)</f>
        <v>2.3684317248517077</v>
      </c>
      <c r="G232" s="200">
        <f t="shared" si="150"/>
        <v>2.6326633651891251E-2</v>
      </c>
    </row>
    <row r="233" spans="1:7" x14ac:dyDescent="0.2">
      <c r="A233" t="str">
        <f t="shared" si="146"/>
        <v>82 Transport and mobile machine drivers and operatives</v>
      </c>
      <c r="B233" s="11">
        <v>7.4421986369599686</v>
      </c>
      <c r="C233" s="11">
        <v>8.5512317407796541</v>
      </c>
      <c r="D233" s="11">
        <f t="shared" si="155"/>
        <v>1.1090331038196855</v>
      </c>
      <c r="E233" s="11">
        <v>4.4295528120091205</v>
      </c>
      <c r="F233" s="11">
        <f t="shared" si="158"/>
        <v>5.538585915828806</v>
      </c>
      <c r="G233" s="200">
        <f t="shared" si="150"/>
        <v>3.1622730113452846E-2</v>
      </c>
    </row>
    <row r="234" spans="1:7" x14ac:dyDescent="0.2">
      <c r="A234" t="str">
        <f t="shared" si="146"/>
        <v>91 Elementary trades and related occupations</v>
      </c>
      <c r="B234" s="11">
        <v>1.9181786002643604</v>
      </c>
      <c r="C234" s="11">
        <v>1.5447522977978962</v>
      </c>
      <c r="D234" s="11">
        <f t="shared" si="155"/>
        <v>-0.37342630246646413</v>
      </c>
      <c r="E234" s="11">
        <v>0.6037907790257292</v>
      </c>
      <c r="F234" s="11">
        <f t="shared" ref="F234" si="159">SUM(D234:E234)</f>
        <v>0.23036447655926506</v>
      </c>
      <c r="G234" s="200">
        <f t="shared" si="150"/>
        <v>1.8411710446530005E-2</v>
      </c>
    </row>
    <row r="235" spans="1:7" x14ac:dyDescent="0.2">
      <c r="A235" t="str">
        <f t="shared" si="146"/>
        <v>92 Elementary administration and service occupations</v>
      </c>
      <c r="B235" s="11">
        <v>14.176773247781915</v>
      </c>
      <c r="C235" s="11">
        <v>14.79317322747414</v>
      </c>
      <c r="D235" s="11">
        <f t="shared" ref="D235" si="160">C235-B235</f>
        <v>0.61639997969222549</v>
      </c>
      <c r="E235" s="11">
        <v>7.058395993762403</v>
      </c>
      <c r="F235" s="11">
        <f t="shared" ref="F235" si="161">SUM(D235:E235)</f>
        <v>7.6747959734546285</v>
      </c>
      <c r="G235" s="200">
        <f t="shared" ref="G235:G236" si="162">IF(B235&gt;0,(1+(E235/B235))^(1/($C$6-$B$6))-1,0)</f>
        <v>2.7302998106207177E-2</v>
      </c>
    </row>
    <row r="236" spans="1:7" x14ac:dyDescent="0.2">
      <c r="A236" t="str">
        <f t="shared" si="146"/>
        <v>All occupations</v>
      </c>
      <c r="B236" s="11">
        <f>SUM(B210:B235)</f>
        <v>108.68204617554446</v>
      </c>
      <c r="C236" s="11">
        <f t="shared" ref="C236:F236" si="163">SUM(C210:C235)</f>
        <v>96.318344526742806</v>
      </c>
      <c r="D236" s="11">
        <f t="shared" si="163"/>
        <v>-12.363701648801658</v>
      </c>
      <c r="E236" s="11">
        <f t="shared" si="163"/>
        <v>46.806987930173371</v>
      </c>
      <c r="F236" s="11">
        <f t="shared" si="163"/>
        <v>34.443286281371712</v>
      </c>
      <c r="G236" s="200">
        <f t="shared" si="162"/>
        <v>2.4163900748270128E-2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3.5132836633480844</v>
      </c>
      <c r="C239" s="11">
        <v>2.3288066225598323</v>
      </c>
      <c r="D239" s="11">
        <f>C239-B239</f>
        <v>-1.1844770407882521</v>
      </c>
      <c r="E239" s="11">
        <v>1.286102796518064</v>
      </c>
      <c r="F239" s="11">
        <f>SUM(D239:E239)</f>
        <v>0.10162575572981192</v>
      </c>
      <c r="G239" s="200">
        <f>IF(B239&gt;0,(1+(E239/B239))^(1/($C$6-$B$6))-1,0)</f>
        <v>2.1013537485639944E-2</v>
      </c>
    </row>
    <row r="240" spans="1:7" x14ac:dyDescent="0.2">
      <c r="A240" t="str">
        <f t="shared" si="165"/>
        <v>12 Other managers and proprietors</v>
      </c>
      <c r="B240" s="11">
        <v>2.0366527789915598</v>
      </c>
      <c r="C240" s="11">
        <v>1.6328344594125492</v>
      </c>
      <c r="D240" s="11">
        <f t="shared" ref="D240:D255" si="166">C240-B240</f>
        <v>-0.4038183195790106</v>
      </c>
      <c r="E240" s="11">
        <v>0.94260316569861113</v>
      </c>
      <c r="F240" s="11">
        <f t="shared" ref="F240:F247" si="167">SUM(D240:E240)</f>
        <v>0.53878484611960054</v>
      </c>
      <c r="G240" s="200">
        <f t="shared" ref="G240:G242" si="168">IF(B240&gt;0,(1+(E240/B240))^(1/($C$6-$B$6))-1,0)</f>
        <v>2.5681970110970731E-2</v>
      </c>
    </row>
    <row r="241" spans="1:7" x14ac:dyDescent="0.2">
      <c r="A241" t="str">
        <f t="shared" si="165"/>
        <v>21 Science, research, engineering and technology professionals</v>
      </c>
      <c r="B241" s="11">
        <v>1.8324303686407075</v>
      </c>
      <c r="C241" s="11">
        <v>1.2136788487795749</v>
      </c>
      <c r="D241" s="11">
        <f t="shared" si="166"/>
        <v>-0.61875151986113264</v>
      </c>
      <c r="E241" s="11">
        <v>0.49190497352144669</v>
      </c>
      <c r="F241" s="11">
        <f t="shared" si="167"/>
        <v>-0.12684654633968595</v>
      </c>
      <c r="G241" s="200">
        <f t="shared" si="168"/>
        <v>1.5979052357940615E-2</v>
      </c>
    </row>
    <row r="242" spans="1:7" x14ac:dyDescent="0.2">
      <c r="A242" t="str">
        <f t="shared" si="165"/>
        <v>22 Health professionals</v>
      </c>
      <c r="B242" s="11">
        <v>0.88416637358273598</v>
      </c>
      <c r="C242" s="11">
        <v>0.61609592688191872</v>
      </c>
      <c r="D242" s="11">
        <f t="shared" si="166"/>
        <v>-0.26807044670081726</v>
      </c>
      <c r="E242" s="11">
        <v>0.34999246422743946</v>
      </c>
      <c r="F242" s="11">
        <f t="shared" si="167"/>
        <v>8.1922017526622204E-2</v>
      </c>
      <c r="G242" s="200">
        <f t="shared" si="168"/>
        <v>2.2482312924560377E-2</v>
      </c>
    </row>
    <row r="243" spans="1:7" x14ac:dyDescent="0.2">
      <c r="A243" t="str">
        <f t="shared" si="165"/>
        <v>23 Teaching and other educational professionals</v>
      </c>
      <c r="B243" s="11">
        <v>0.64187565445089867</v>
      </c>
      <c r="C243" s="11">
        <v>0.51159846497017381</v>
      </c>
      <c r="D243" s="11">
        <f t="shared" si="166"/>
        <v>-0.13027718948072486</v>
      </c>
      <c r="E243" s="11">
        <v>0.2607280117194325</v>
      </c>
      <c r="F243" s="11">
        <f t="shared" si="167"/>
        <v>0.13045082223870763</v>
      </c>
      <c r="G243" s="200">
        <f>IF(B243&gt;0,(1+(E243/B243))^(1/($C$6-$B$6))-1,0)</f>
        <v>2.2986131239095986E-2</v>
      </c>
    </row>
    <row r="244" spans="1:7" x14ac:dyDescent="0.2">
      <c r="A244" t="str">
        <f t="shared" si="165"/>
        <v>24 Business, media and public service professionals</v>
      </c>
      <c r="B244" s="11">
        <v>1.8770360179556791</v>
      </c>
      <c r="C244" s="11">
        <v>1.1813672465094105</v>
      </c>
      <c r="D244" s="11">
        <f t="shared" si="166"/>
        <v>-0.6956687714462686</v>
      </c>
      <c r="E244" s="11">
        <v>0.63357905741885845</v>
      </c>
      <c r="F244" s="11">
        <f t="shared" si="167"/>
        <v>-6.2089714027410148E-2</v>
      </c>
      <c r="G244" s="200">
        <f t="shared" ref="G244:G263" si="169">IF(B244&gt;0,(1+(E244/B244))^(1/($C$6-$B$6))-1,0)</f>
        <v>1.9578107638617448E-2</v>
      </c>
    </row>
    <row r="245" spans="1:7" x14ac:dyDescent="0.2">
      <c r="A245" t="str">
        <f t="shared" si="165"/>
        <v>31 Science, engineering and technology associate professionals</v>
      </c>
      <c r="B245" s="11">
        <v>1.3085895137546404</v>
      </c>
      <c r="C245" s="11">
        <v>0.79303920847894771</v>
      </c>
      <c r="D245" s="11">
        <f t="shared" si="166"/>
        <v>-0.51555030527569268</v>
      </c>
      <c r="E245" s="11">
        <v>0.35599883098945279</v>
      </c>
      <c r="F245" s="11">
        <f t="shared" si="167"/>
        <v>-0.15955147428623989</v>
      </c>
      <c r="G245" s="200">
        <f>IF(B245&gt;0,(1+(E245/B245))^(1/($C$6-$B$6))-1,0)</f>
        <v>1.6171228378808689E-2</v>
      </c>
    </row>
    <row r="246" spans="1:7" x14ac:dyDescent="0.2">
      <c r="A246" t="str">
        <f t="shared" si="165"/>
        <v>32 Health and social care associate professionals</v>
      </c>
      <c r="B246" s="11">
        <v>0.42258824183710114</v>
      </c>
      <c r="C246" s="11">
        <v>0.24975931903557202</v>
      </c>
      <c r="D246" s="11">
        <f t="shared" si="166"/>
        <v>-0.17282892280152912</v>
      </c>
      <c r="E246" s="11">
        <v>0.15087301353133184</v>
      </c>
      <c r="F246" s="11">
        <f t="shared" si="167"/>
        <v>-2.1955909270197277E-2</v>
      </c>
      <c r="G246" s="200">
        <f t="shared" si="169"/>
        <v>2.0561336999323832E-2</v>
      </c>
    </row>
    <row r="247" spans="1:7" x14ac:dyDescent="0.2">
      <c r="A247" t="str">
        <f t="shared" si="165"/>
        <v>33 Protective service occupations</v>
      </c>
      <c r="B247" s="11">
        <v>0.53681407004758241</v>
      </c>
      <c r="C247" s="11">
        <v>0.42387811107330781</v>
      </c>
      <c r="D247" s="11">
        <f t="shared" si="166"/>
        <v>-0.11293595897427461</v>
      </c>
      <c r="E247" s="11">
        <v>0.16974425388246384</v>
      </c>
      <c r="F247" s="11">
        <f t="shared" si="167"/>
        <v>5.6808294908189227E-2</v>
      </c>
      <c r="G247" s="200">
        <f t="shared" si="169"/>
        <v>1.8485714313494883E-2</v>
      </c>
    </row>
    <row r="248" spans="1:7" x14ac:dyDescent="0.2">
      <c r="A248" t="str">
        <f t="shared" si="165"/>
        <v>34 Culture, media and sports occupations</v>
      </c>
      <c r="B248" s="11">
        <v>0.47588194647049098</v>
      </c>
      <c r="C248" s="11">
        <v>0.2736760366674551</v>
      </c>
      <c r="D248" s="11">
        <f t="shared" si="166"/>
        <v>-0.20220590980303588</v>
      </c>
      <c r="E248" s="11">
        <v>0.1366091530237761</v>
      </c>
      <c r="F248" s="11">
        <f t="shared" ref="F248:F249" si="170">SUM(D248:E248)</f>
        <v>-6.5596756779259774E-2</v>
      </c>
      <c r="G248" s="200">
        <f t="shared" si="169"/>
        <v>1.6966632304447726E-2</v>
      </c>
    </row>
    <row r="249" spans="1:7" x14ac:dyDescent="0.2">
      <c r="A249" t="str">
        <f t="shared" si="165"/>
        <v>35 Business and public service associate professionals</v>
      </c>
      <c r="B249" s="11">
        <v>2.825825077423803</v>
      </c>
      <c r="C249" s="11">
        <v>1.3951244418194839</v>
      </c>
      <c r="D249" s="11">
        <f t="shared" si="166"/>
        <v>-1.430700635604319</v>
      </c>
      <c r="E249" s="11">
        <v>0.74168424042173065</v>
      </c>
      <c r="F249" s="11">
        <f t="shared" si="170"/>
        <v>-0.68901639518258839</v>
      </c>
      <c r="G249" s="200">
        <f t="shared" si="169"/>
        <v>1.5659159390322142E-2</v>
      </c>
    </row>
    <row r="250" spans="1:7" x14ac:dyDescent="0.2">
      <c r="A250" t="str">
        <f t="shared" si="165"/>
        <v>41 Administrative occupations</v>
      </c>
      <c r="B250" s="11">
        <v>6.7592243467130935</v>
      </c>
      <c r="C250" s="11">
        <v>1.9611157343448831</v>
      </c>
      <c r="D250" s="11">
        <f t="shared" si="166"/>
        <v>-4.7981086123682104</v>
      </c>
      <c r="E250" s="11">
        <v>1.4900376457941191</v>
      </c>
      <c r="F250" s="11">
        <f t="shared" ref="F250:F253" si="171">SUM(D250:E250)</f>
        <v>-3.3080709665740913</v>
      </c>
      <c r="G250" s="200">
        <f t="shared" si="169"/>
        <v>1.3369624677666447E-2</v>
      </c>
    </row>
    <row r="251" spans="1:7" x14ac:dyDescent="0.2">
      <c r="A251" t="str">
        <f t="shared" si="165"/>
        <v>42 Secretarial and related occupations</v>
      </c>
      <c r="B251" s="11">
        <v>2.3156493892854408</v>
      </c>
      <c r="C251" s="11">
        <v>0.33593020091985176</v>
      </c>
      <c r="D251" s="11">
        <f t="shared" si="166"/>
        <v>-1.9797191883655891</v>
      </c>
      <c r="E251" s="11">
        <v>0.54541154724193608</v>
      </c>
      <c r="F251" s="11">
        <f t="shared" si="171"/>
        <v>-1.4343076411236531</v>
      </c>
      <c r="G251" s="200">
        <f t="shared" si="169"/>
        <v>1.4200032809947194E-2</v>
      </c>
    </row>
    <row r="252" spans="1:7" x14ac:dyDescent="0.2">
      <c r="A252" t="str">
        <f t="shared" si="165"/>
        <v>51 Skilled agricultural and related trades</v>
      </c>
      <c r="B252" s="11">
        <v>0.97950160377645379</v>
      </c>
      <c r="C252" s="11">
        <v>0.79772287873176895</v>
      </c>
      <c r="D252" s="11">
        <f t="shared" si="166"/>
        <v>-0.18177872504468484</v>
      </c>
      <c r="E252" s="11">
        <v>0.40518074388751013</v>
      </c>
      <c r="F252" s="11">
        <f t="shared" si="171"/>
        <v>0.22340201884282529</v>
      </c>
      <c r="G252" s="200">
        <f t="shared" si="169"/>
        <v>2.334718743377806E-2</v>
      </c>
    </row>
    <row r="253" spans="1:7" x14ac:dyDescent="0.2">
      <c r="A253" t="str">
        <f t="shared" si="165"/>
        <v>52 Skilled metal, electrical and electronic trades</v>
      </c>
      <c r="B253" s="11">
        <v>1.9874843810764613</v>
      </c>
      <c r="C253" s="11">
        <v>0.9454503887676432</v>
      </c>
      <c r="D253" s="11">
        <f t="shared" si="166"/>
        <v>-1.0420339923088182</v>
      </c>
      <c r="E253" s="11">
        <v>0.54954233689859566</v>
      </c>
      <c r="F253" s="11">
        <f t="shared" si="171"/>
        <v>-0.49249165541022255</v>
      </c>
      <c r="G253" s="200">
        <f t="shared" si="169"/>
        <v>1.6408030675371332E-2</v>
      </c>
    </row>
    <row r="254" spans="1:7" x14ac:dyDescent="0.2">
      <c r="A254" t="str">
        <f t="shared" si="165"/>
        <v>53 Skilled construction and building trades</v>
      </c>
      <c r="B254" s="11">
        <v>2.1380021597146386</v>
      </c>
      <c r="C254" s="11">
        <v>1.6571952689934333</v>
      </c>
      <c r="D254" s="11">
        <f t="shared" si="166"/>
        <v>-0.4808068907212053</v>
      </c>
      <c r="E254" s="11">
        <v>0.77282073913941418</v>
      </c>
      <c r="F254" s="11">
        <f t="shared" ref="F254" si="172">SUM(D254:E254)</f>
        <v>0.29201384841820888</v>
      </c>
      <c r="G254" s="200">
        <f t="shared" si="169"/>
        <v>2.0783973391217181E-2</v>
      </c>
    </row>
    <row r="255" spans="1:7" x14ac:dyDescent="0.2">
      <c r="A255" t="str">
        <f t="shared" si="165"/>
        <v>54 Textiles, printing and other skilled trades</v>
      </c>
      <c r="B255" s="11">
        <v>1.8963244133372894</v>
      </c>
      <c r="C255" s="11">
        <v>1.235525209481156</v>
      </c>
      <c r="D255" s="11">
        <f t="shared" si="166"/>
        <v>-0.66079920385613344</v>
      </c>
      <c r="E255" s="11">
        <v>0.61524505430351972</v>
      </c>
      <c r="F255" s="11">
        <f t="shared" ref="F255" si="173">SUM(D255:E255)</f>
        <v>-4.5554149552613721E-2</v>
      </c>
      <c r="G255" s="200">
        <f t="shared" si="169"/>
        <v>1.890924760540047E-2</v>
      </c>
    </row>
    <row r="256" spans="1:7" x14ac:dyDescent="0.2">
      <c r="A256" t="str">
        <f t="shared" si="165"/>
        <v>61 Caring personal service occupations</v>
      </c>
      <c r="B256" s="11">
        <v>1.4261107475444545</v>
      </c>
      <c r="C256" s="11">
        <v>0.88959061783413096</v>
      </c>
      <c r="D256" s="11">
        <f>C256-B256</f>
        <v>-0.53652012971032359</v>
      </c>
      <c r="E256" s="11">
        <v>0.33214917010705797</v>
      </c>
      <c r="F256" s="11">
        <f>SUM(D256:E256)</f>
        <v>-0.20437095960326562</v>
      </c>
      <c r="G256" s="200">
        <f t="shared" si="169"/>
        <v>1.4056114774193551E-2</v>
      </c>
    </row>
    <row r="257" spans="1:7" x14ac:dyDescent="0.2">
      <c r="A257" t="str">
        <f t="shared" si="165"/>
        <v>62 Leisure, travel and related personal service occupations</v>
      </c>
      <c r="B257" s="11">
        <v>1.745534736690433</v>
      </c>
      <c r="C257" s="11">
        <v>1.2459349437743492</v>
      </c>
      <c r="D257" s="11">
        <f t="shared" ref="D257:D263" si="174">C257-B257</f>
        <v>-0.49959979291608381</v>
      </c>
      <c r="E257" s="11">
        <v>0.6589773568956605</v>
      </c>
      <c r="F257" s="11">
        <f t="shared" ref="F257:F258" si="175">SUM(D257:E257)</f>
        <v>0.1593775639795767</v>
      </c>
      <c r="G257" s="200">
        <f t="shared" si="169"/>
        <v>2.158199801161631E-2</v>
      </c>
    </row>
    <row r="258" spans="1:7" x14ac:dyDescent="0.2">
      <c r="A258" t="str">
        <f t="shared" si="165"/>
        <v>63 Community and civil enforcement occupations</v>
      </c>
      <c r="B258" s="11">
        <v>0.11869125864511459</v>
      </c>
      <c r="C258" s="11">
        <v>7.4848290657852201E-2</v>
      </c>
      <c r="D258" s="11">
        <f t="shared" si="174"/>
        <v>-4.3842967987262393E-2</v>
      </c>
      <c r="E258" s="11">
        <v>3.3800619758392755E-2</v>
      </c>
      <c r="F258" s="11">
        <f t="shared" si="175"/>
        <v>-1.0042348228869638E-2</v>
      </c>
      <c r="G258" s="200">
        <f t="shared" si="169"/>
        <v>1.6846032823570445E-2</v>
      </c>
    </row>
    <row r="259" spans="1:7" x14ac:dyDescent="0.2">
      <c r="A259" t="str">
        <f t="shared" si="165"/>
        <v>71 Sales occupations</v>
      </c>
      <c r="B259" s="11">
        <v>7.250518061606785</v>
      </c>
      <c r="C259" s="11">
        <v>2.4621534506028397</v>
      </c>
      <c r="D259" s="11">
        <f t="shared" si="174"/>
        <v>-4.7883646110039457</v>
      </c>
      <c r="E259" s="11">
        <v>1.9729411728499127</v>
      </c>
      <c r="F259" s="11">
        <f t="shared" ref="F259:F260" si="176">SUM(D259:E259)</f>
        <v>-2.8154234381540331</v>
      </c>
      <c r="G259" s="200">
        <f t="shared" si="169"/>
        <v>1.6174563448465573E-2</v>
      </c>
    </row>
    <row r="260" spans="1:7" x14ac:dyDescent="0.2">
      <c r="A260" t="str">
        <f t="shared" si="165"/>
        <v>72 Customer service occupations</v>
      </c>
      <c r="B260" s="11">
        <v>1.5737868926825707</v>
      </c>
      <c r="C260" s="11">
        <v>1.6353929399391363</v>
      </c>
      <c r="D260" s="11">
        <f t="shared" si="174"/>
        <v>6.1606047256565599E-2</v>
      </c>
      <c r="E260" s="11">
        <v>0.58945930068154428</v>
      </c>
      <c r="F260" s="11">
        <f t="shared" si="176"/>
        <v>0.65106534793810988</v>
      </c>
      <c r="G260" s="200">
        <f t="shared" si="169"/>
        <v>2.1434842844117785E-2</v>
      </c>
    </row>
    <row r="261" spans="1:7" x14ac:dyDescent="0.2">
      <c r="A261" t="str">
        <f t="shared" si="165"/>
        <v>81 Process, plant and machine operatives</v>
      </c>
      <c r="B261" s="11">
        <v>2.6674399240399591</v>
      </c>
      <c r="C261" s="11">
        <v>1.0313654671222419</v>
      </c>
      <c r="D261" s="11">
        <f t="shared" si="174"/>
        <v>-1.6360744569177172</v>
      </c>
      <c r="E261" s="11">
        <v>0.79932180531674901</v>
      </c>
      <c r="F261" s="11">
        <f t="shared" ref="F261:F262" si="177">SUM(D261:E261)</f>
        <v>-0.83675265160096823</v>
      </c>
      <c r="G261" s="200">
        <f t="shared" si="169"/>
        <v>1.7627004238827126E-2</v>
      </c>
    </row>
    <row r="262" spans="1:7" x14ac:dyDescent="0.2">
      <c r="A262" t="str">
        <f t="shared" si="165"/>
        <v>82 Transport and mobile machine drivers and operatives</v>
      </c>
      <c r="B262" s="11">
        <v>5.7025216885870433</v>
      </c>
      <c r="C262" s="11">
        <v>4.1680761025221438</v>
      </c>
      <c r="D262" s="11">
        <f t="shared" si="174"/>
        <v>-1.5344455860648996</v>
      </c>
      <c r="E262" s="11">
        <v>2.3607254299263443</v>
      </c>
      <c r="F262" s="11">
        <f t="shared" si="177"/>
        <v>0.82627984386144471</v>
      </c>
      <c r="G262" s="200">
        <f t="shared" si="169"/>
        <v>2.3362585476154329E-2</v>
      </c>
    </row>
    <row r="263" spans="1:7" x14ac:dyDescent="0.2">
      <c r="A263" t="str">
        <f t="shared" si="165"/>
        <v>91 Elementary trades and related occupations</v>
      </c>
      <c r="B263" s="11">
        <v>2.3463466788608836</v>
      </c>
      <c r="C263" s="11">
        <v>1.474257825238253</v>
      </c>
      <c r="D263" s="11">
        <f t="shared" si="174"/>
        <v>-0.87208885362263056</v>
      </c>
      <c r="E263" s="11">
        <v>0.69515609074920681</v>
      </c>
      <c r="F263" s="11">
        <f t="shared" ref="F263" si="178">SUM(D263:E263)</f>
        <v>-0.17693276287342374</v>
      </c>
      <c r="G263" s="200">
        <f t="shared" si="169"/>
        <v>1.744998341215398E-2</v>
      </c>
    </row>
    <row r="264" spans="1:7" x14ac:dyDescent="0.2">
      <c r="A264" t="str">
        <f t="shared" si="165"/>
        <v>92 Elementary administration and service occupations</v>
      </c>
      <c r="B264" s="11">
        <v>12.354560351064258</v>
      </c>
      <c r="C264" s="11">
        <v>8.5751614788658497</v>
      </c>
      <c r="D264" s="11">
        <f t="shared" ref="D264" si="179">C264-B264</f>
        <v>-3.7793988721984082</v>
      </c>
      <c r="E264" s="11">
        <v>4.5238228004605725</v>
      </c>
      <c r="F264" s="11">
        <f>SUM(D264:E264)</f>
        <v>0.7444239282621643</v>
      </c>
      <c r="G264" s="200">
        <f t="shared" ref="G264:G265" si="180">IF(B264&gt;0,(1+(E264/B264))^(1/($C$6-$B$6))-1,0)</f>
        <v>2.101840252485121E-2</v>
      </c>
    </row>
    <row r="265" spans="1:7" x14ac:dyDescent="0.2">
      <c r="A265" t="str">
        <f t="shared" si="165"/>
        <v>All occupations</v>
      </c>
      <c r="B265" s="11">
        <f>SUM(B239:B264)</f>
        <v>67.616840340128164</v>
      </c>
      <c r="C265" s="11">
        <f t="shared" ref="C265:F265" si="181">SUM(C239:C264)</f>
        <v>39.109579483983758</v>
      </c>
      <c r="D265" s="11">
        <f t="shared" si="181"/>
        <v>-28.507260856144413</v>
      </c>
      <c r="E265" s="11">
        <f t="shared" si="181"/>
        <v>21.864411774963145</v>
      </c>
      <c r="F265" s="11">
        <f t="shared" si="181"/>
        <v>-6.6428490811812599</v>
      </c>
      <c r="G265" s="200">
        <f t="shared" si="180"/>
        <v>1.8853664899007194E-2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0.8346114274786034</v>
      </c>
      <c r="C268" s="11">
        <v>0.98663808726787672</v>
      </c>
      <c r="D268" s="11">
        <f>C268-B268</f>
        <v>0.15202665978927332</v>
      </c>
      <c r="E268" s="11">
        <v>0.28200038788779708</v>
      </c>
      <c r="F268" s="11">
        <f>SUM(D268:E268)</f>
        <v>0.4340270476770704</v>
      </c>
      <c r="G268" s="200">
        <f>IF(B268&gt;0,(1+(E268/B268))^(1/($C$6-$B$6))-1,0)</f>
        <v>1.9595381314486238E-2</v>
      </c>
    </row>
    <row r="269" spans="1:7" x14ac:dyDescent="0.2">
      <c r="A269" t="str">
        <f t="shared" si="183"/>
        <v>12 Other managers and proprietors</v>
      </c>
      <c r="B269" s="11">
        <v>0.87988229978044696</v>
      </c>
      <c r="C269" s="11">
        <v>1.5786873031402557</v>
      </c>
      <c r="D269" s="11">
        <f t="shared" ref="D269:D284" si="184">C269-B269</f>
        <v>0.69880500335980877</v>
      </c>
      <c r="E269" s="11">
        <v>0.49755423375412128</v>
      </c>
      <c r="F269" s="11">
        <f t="shared" ref="F269:F276" si="185">SUM(D269:E269)</f>
        <v>1.19635923711393</v>
      </c>
      <c r="G269" s="200">
        <f t="shared" ref="G269:G271" si="186">IF(B269&gt;0,(1+(E269/B269))^(1/($C$6-$B$6))-1,0)</f>
        <v>3.0330290475074628E-2</v>
      </c>
    </row>
    <row r="270" spans="1:7" x14ac:dyDescent="0.2">
      <c r="A270" t="str">
        <f t="shared" si="183"/>
        <v>21 Science, research, engineering and technology professionals</v>
      </c>
      <c r="B270" s="11">
        <v>0.46282692498243827</v>
      </c>
      <c r="C270" s="11">
        <v>0.83000830983770102</v>
      </c>
      <c r="D270" s="11">
        <f t="shared" si="184"/>
        <v>0.36718138485526275</v>
      </c>
      <c r="E270" s="11">
        <v>0.20826683100957025</v>
      </c>
      <c r="F270" s="11">
        <f t="shared" si="185"/>
        <v>0.57544821586483297</v>
      </c>
      <c r="G270" s="200">
        <f t="shared" si="186"/>
        <v>2.5079713390075975E-2</v>
      </c>
    </row>
    <row r="271" spans="1:7" x14ac:dyDescent="0.2">
      <c r="A271" t="str">
        <f t="shared" si="183"/>
        <v>22 Health professionals</v>
      </c>
      <c r="B271" s="11">
        <v>0.16584571062185707</v>
      </c>
      <c r="C271" s="11">
        <v>0.36820627606489148</v>
      </c>
      <c r="D271" s="11">
        <f t="shared" si="184"/>
        <v>0.20236056544303441</v>
      </c>
      <c r="E271" s="11">
        <v>0.10026211627714993</v>
      </c>
      <c r="F271" s="11">
        <f t="shared" si="185"/>
        <v>0.30262268172018436</v>
      </c>
      <c r="G271" s="200">
        <f t="shared" si="186"/>
        <v>3.2025021691952205E-2</v>
      </c>
    </row>
    <row r="272" spans="1:7" x14ac:dyDescent="0.2">
      <c r="A272" t="str">
        <f t="shared" si="183"/>
        <v>23 Teaching and other educational professionals</v>
      </c>
      <c r="B272" s="11">
        <v>0.19405043810306369</v>
      </c>
      <c r="C272" s="11">
        <v>0.30793886799825265</v>
      </c>
      <c r="D272" s="11">
        <f t="shared" si="184"/>
        <v>0.11388842989518896</v>
      </c>
      <c r="E272" s="11">
        <v>0.10299805241056437</v>
      </c>
      <c r="F272" s="11">
        <f t="shared" si="185"/>
        <v>0.21688648230575333</v>
      </c>
      <c r="G272" s="200">
        <f>IF(B272&gt;0,(1+(E272/B272))^(1/($C$6-$B$6))-1,0)</f>
        <v>2.8791849205623388E-2</v>
      </c>
    </row>
    <row r="273" spans="1:7" x14ac:dyDescent="0.2">
      <c r="A273" t="str">
        <f t="shared" si="183"/>
        <v>24 Business, media and public service professionals</v>
      </c>
      <c r="B273" s="11">
        <v>0.54865610937075238</v>
      </c>
      <c r="C273" s="11">
        <v>0.86053715807379472</v>
      </c>
      <c r="D273" s="11">
        <f t="shared" si="184"/>
        <v>0.31188104870304234</v>
      </c>
      <c r="E273" s="11">
        <v>0.25595675092291087</v>
      </c>
      <c r="F273" s="11">
        <f t="shared" si="185"/>
        <v>0.56783779962595315</v>
      </c>
      <c r="G273" s="200">
        <f t="shared" ref="G273" si="187">IF(B273&gt;0,(1+(E273/B273))^(1/($C$6-$B$6))-1,0)</f>
        <v>2.5854536574870579E-2</v>
      </c>
    </row>
    <row r="274" spans="1:7" x14ac:dyDescent="0.2">
      <c r="A274" t="str">
        <f t="shared" si="183"/>
        <v>31 Science, engineering and technology associate professionals</v>
      </c>
      <c r="B274" s="11">
        <v>0.34255171091026859</v>
      </c>
      <c r="C274" s="11">
        <v>0.61337880538850797</v>
      </c>
      <c r="D274" s="11">
        <f t="shared" si="184"/>
        <v>0.27082709447823938</v>
      </c>
      <c r="E274" s="11">
        <v>0.17769980352794393</v>
      </c>
      <c r="F274" s="11">
        <f t="shared" si="185"/>
        <v>0.44852689800618328</v>
      </c>
      <c r="G274" s="200">
        <f>IF(B274&gt;0,(1+(E274/B274))^(1/($C$6-$B$6))-1,0)</f>
        <v>2.8251016409140295E-2</v>
      </c>
    </row>
    <row r="275" spans="1:7" x14ac:dyDescent="0.2">
      <c r="A275" t="str">
        <f t="shared" si="183"/>
        <v>32 Health and social care associate professionals</v>
      </c>
      <c r="B275" s="11">
        <v>0.1001382878410554</v>
      </c>
      <c r="C275" s="11">
        <v>0.19769972336377398</v>
      </c>
      <c r="D275" s="11">
        <f t="shared" si="184"/>
        <v>9.7561435522718579E-2</v>
      </c>
      <c r="E275" s="11">
        <v>5.8198164284368352E-2</v>
      </c>
      <c r="F275" s="11">
        <f t="shared" si="185"/>
        <v>0.15575959980708692</v>
      </c>
      <c r="G275" s="200">
        <f t="shared" ref="G275:G292" si="188">IF(B275&gt;0,(1+(E275/B275))^(1/($C$6-$B$6))-1,0)</f>
        <v>3.1015948193692466E-2</v>
      </c>
    </row>
    <row r="276" spans="1:7" x14ac:dyDescent="0.2">
      <c r="A276" t="str">
        <f t="shared" si="183"/>
        <v>33 Protective service occupations</v>
      </c>
      <c r="B276" s="11">
        <v>8.7382671125713407E-2</v>
      </c>
      <c r="C276" s="11">
        <v>9.4196493158489825E-2</v>
      </c>
      <c r="D276" s="11">
        <f t="shared" si="184"/>
        <v>6.8138220327764176E-3</v>
      </c>
      <c r="E276" s="11">
        <v>1.8466840370818763E-2</v>
      </c>
      <c r="F276" s="11">
        <f t="shared" si="185"/>
        <v>2.528066240359518E-2</v>
      </c>
      <c r="G276" s="200">
        <f t="shared" si="188"/>
        <v>1.2863457572159565E-2</v>
      </c>
    </row>
    <row r="277" spans="1:7" x14ac:dyDescent="0.2">
      <c r="A277" t="str">
        <f t="shared" si="183"/>
        <v>34 Culture, media and sports occupations</v>
      </c>
      <c r="B277" s="11">
        <v>0.18296485121424996</v>
      </c>
      <c r="C277" s="11">
        <v>0.27810514004069281</v>
      </c>
      <c r="D277" s="11">
        <f t="shared" si="184"/>
        <v>9.5140288826442848E-2</v>
      </c>
      <c r="E277" s="11">
        <v>7.2643564878054706E-2</v>
      </c>
      <c r="F277" s="11">
        <f t="shared" ref="F277:F278" si="189">SUM(D277:E277)</f>
        <v>0.16778385370449755</v>
      </c>
      <c r="G277" s="200">
        <f t="shared" si="188"/>
        <v>2.2540454323685122E-2</v>
      </c>
    </row>
    <row r="278" spans="1:7" x14ac:dyDescent="0.2">
      <c r="A278" t="str">
        <f t="shared" si="183"/>
        <v>35 Business and public service associate professionals</v>
      </c>
      <c r="B278" s="11">
        <v>0.7150754002145433</v>
      </c>
      <c r="C278" s="11">
        <v>0.96887528879209472</v>
      </c>
      <c r="D278" s="11">
        <f t="shared" si="184"/>
        <v>0.25379988857755142</v>
      </c>
      <c r="E278" s="11">
        <v>0.26243171403708515</v>
      </c>
      <c r="F278" s="11">
        <f t="shared" si="189"/>
        <v>0.51623160261463652</v>
      </c>
      <c r="G278" s="200">
        <f t="shared" si="188"/>
        <v>2.1059865716020143E-2</v>
      </c>
    </row>
    <row r="279" spans="1:7" x14ac:dyDescent="0.2">
      <c r="A279" t="str">
        <f t="shared" si="183"/>
        <v>41 Administrative occupations</v>
      </c>
      <c r="B279" s="11">
        <v>2.1374399810000391</v>
      </c>
      <c r="C279" s="11">
        <v>2.0508013292865384</v>
      </c>
      <c r="D279" s="11">
        <f t="shared" si="184"/>
        <v>-8.6638651713500714E-2</v>
      </c>
      <c r="E279" s="11">
        <v>0.61565787346505085</v>
      </c>
      <c r="F279" s="11">
        <f t="shared" ref="F279:F282" si="190">SUM(D279:E279)</f>
        <v>0.52901922175155014</v>
      </c>
      <c r="G279" s="200">
        <f t="shared" si="188"/>
        <v>1.7017707604098042E-2</v>
      </c>
    </row>
    <row r="280" spans="1:7" x14ac:dyDescent="0.2">
      <c r="A280" t="str">
        <f t="shared" si="183"/>
        <v>42 Secretarial and related occupations</v>
      </c>
      <c r="B280" s="11">
        <v>0.84676155906327955</v>
      </c>
      <c r="C280" s="11">
        <v>0.99807180656790395</v>
      </c>
      <c r="D280" s="11">
        <f t="shared" si="184"/>
        <v>0.15131024750462441</v>
      </c>
      <c r="E280" s="11">
        <v>0.38798487459910896</v>
      </c>
      <c r="F280" s="11">
        <f t="shared" si="190"/>
        <v>0.53929512210373343</v>
      </c>
      <c r="G280" s="200">
        <f t="shared" si="188"/>
        <v>2.5465632000124305E-2</v>
      </c>
    </row>
    <row r="281" spans="1:7" x14ac:dyDescent="0.2">
      <c r="A281" t="str">
        <f t="shared" si="183"/>
        <v>51 Skilled agricultural and related trades</v>
      </c>
      <c r="B281" s="11">
        <v>0.79187168780649375</v>
      </c>
      <c r="C281" s="11">
        <v>0.46248373078047639</v>
      </c>
      <c r="D281" s="11">
        <f t="shared" si="184"/>
        <v>-0.32938795702601736</v>
      </c>
      <c r="E281" s="11">
        <v>0.26045357052459123</v>
      </c>
      <c r="F281" s="11">
        <f t="shared" si="190"/>
        <v>-6.8934386501426137E-2</v>
      </c>
      <c r="G281" s="200">
        <f t="shared" si="188"/>
        <v>1.9138039317369904E-2</v>
      </c>
    </row>
    <row r="282" spans="1:7" x14ac:dyDescent="0.2">
      <c r="A282" t="str">
        <f t="shared" si="183"/>
        <v>52 Skilled metal, electrical and electronic trades</v>
      </c>
      <c r="B282" s="11">
        <v>0.90702563267808767</v>
      </c>
      <c r="C282" s="11">
        <v>0.61750128656249248</v>
      </c>
      <c r="D282" s="11">
        <f t="shared" si="184"/>
        <v>-0.28952434611559519</v>
      </c>
      <c r="E282" s="11">
        <v>0.27017713743705862</v>
      </c>
      <c r="F282" s="11">
        <f t="shared" si="190"/>
        <v>-1.9347208678536565E-2</v>
      </c>
      <c r="G282" s="200">
        <f t="shared" si="188"/>
        <v>1.7533651575207587E-2</v>
      </c>
    </row>
    <row r="283" spans="1:7" x14ac:dyDescent="0.2">
      <c r="A283" t="str">
        <f t="shared" si="183"/>
        <v>53 Skilled construction and building trades</v>
      </c>
      <c r="B283" s="11">
        <v>1.1337805912121199</v>
      </c>
      <c r="C283" s="11">
        <v>0.23612636599441389</v>
      </c>
      <c r="D283" s="11">
        <f t="shared" si="184"/>
        <v>-0.89765422521770599</v>
      </c>
      <c r="E283" s="11">
        <v>0.1858963861847012</v>
      </c>
      <c r="F283" s="11">
        <f t="shared" ref="F283" si="191">SUM(D283:E283)</f>
        <v>-0.71175783903300482</v>
      </c>
      <c r="G283" s="200">
        <f t="shared" si="188"/>
        <v>1.0173352782080647E-2</v>
      </c>
    </row>
    <row r="284" spans="1:7" x14ac:dyDescent="0.2">
      <c r="A284" t="str">
        <f t="shared" si="183"/>
        <v>54 Textiles, printing and other skilled trades</v>
      </c>
      <c r="B284" s="11">
        <v>0.98435780729424993</v>
      </c>
      <c r="C284" s="11">
        <v>0.6550569367140604</v>
      </c>
      <c r="D284" s="11">
        <f t="shared" si="184"/>
        <v>-0.32930087058018953</v>
      </c>
      <c r="E284" s="11">
        <v>0.22903082040458936</v>
      </c>
      <c r="F284" s="11">
        <f t="shared" ref="F284" si="192">SUM(D284:E284)</f>
        <v>-0.10027005017560017</v>
      </c>
      <c r="G284" s="200">
        <f t="shared" si="188"/>
        <v>1.4043211477021922E-2</v>
      </c>
    </row>
    <row r="285" spans="1:7" x14ac:dyDescent="0.2">
      <c r="A285" t="str">
        <f t="shared" si="183"/>
        <v>61 Caring personal service occupations</v>
      </c>
      <c r="B285" s="11">
        <v>0.45267846624636465</v>
      </c>
      <c r="C285" s="11">
        <v>0.68428408122353224</v>
      </c>
      <c r="D285" s="11">
        <f>C285-B285</f>
        <v>0.23160561497716758</v>
      </c>
      <c r="E285" s="11">
        <v>0.15586926666247122</v>
      </c>
      <c r="F285" s="11">
        <f>SUM(D285:E285)</f>
        <v>0.38747488163963884</v>
      </c>
      <c r="G285" s="200">
        <f t="shared" si="188"/>
        <v>1.9922065290478796E-2</v>
      </c>
    </row>
    <row r="286" spans="1:7" x14ac:dyDescent="0.2">
      <c r="A286" t="str">
        <f t="shared" si="183"/>
        <v>62 Leisure, travel and related personal service occupations</v>
      </c>
      <c r="B286" s="11">
        <v>0.73815401182462625</v>
      </c>
      <c r="C286" s="11">
        <v>0.51187887332846638</v>
      </c>
      <c r="D286" s="11">
        <f t="shared" ref="D286:D292" si="193">C286-B286</f>
        <v>-0.22627513849615988</v>
      </c>
      <c r="E286" s="11">
        <v>0.19421895471329589</v>
      </c>
      <c r="F286" s="11">
        <f t="shared" ref="F286:F287" si="194">SUM(D286:E286)</f>
        <v>-3.2056183782863984E-2</v>
      </c>
      <c r="G286" s="200">
        <f t="shared" si="188"/>
        <v>1.5693903985770863E-2</v>
      </c>
    </row>
    <row r="287" spans="1:7" x14ac:dyDescent="0.2">
      <c r="A287" t="str">
        <f t="shared" si="183"/>
        <v>63 Community and civil enforcement occupations</v>
      </c>
      <c r="B287" s="11">
        <v>3.7595334543198779E-2</v>
      </c>
      <c r="C287" s="11">
        <v>2.251589027103822E-2</v>
      </c>
      <c r="D287" s="11">
        <f t="shared" si="193"/>
        <v>-1.5079444272160559E-2</v>
      </c>
      <c r="E287" s="11">
        <v>6.1639779493924607E-3</v>
      </c>
      <c r="F287" s="11">
        <f t="shared" si="194"/>
        <v>-8.9154663227680973E-3</v>
      </c>
      <c r="G287" s="200">
        <f t="shared" si="188"/>
        <v>1.0173029363597985E-2</v>
      </c>
    </row>
    <row r="288" spans="1:7" x14ac:dyDescent="0.2">
      <c r="A288" t="str">
        <f t="shared" si="183"/>
        <v>71 Sales occupations</v>
      </c>
      <c r="B288" s="11">
        <v>3.2724613303563053</v>
      </c>
      <c r="C288" s="11">
        <v>1.6416205127729506</v>
      </c>
      <c r="D288" s="11">
        <f t="shared" si="193"/>
        <v>-1.6308408175833546</v>
      </c>
      <c r="E288" s="11">
        <v>0.58426463369819481</v>
      </c>
      <c r="F288" s="11">
        <f t="shared" ref="F288:F289" si="195">SUM(D288:E288)</f>
        <v>-1.0465761838851599</v>
      </c>
      <c r="G288" s="200">
        <f t="shared" si="188"/>
        <v>1.1011938292266876E-2</v>
      </c>
    </row>
    <row r="289" spans="1:7" x14ac:dyDescent="0.2">
      <c r="A289" t="str">
        <f t="shared" si="183"/>
        <v>72 Customer service occupations</v>
      </c>
      <c r="B289" s="11">
        <v>0.56749867718760183</v>
      </c>
      <c r="C289" s="11">
        <v>1.1686347121101457</v>
      </c>
      <c r="D289" s="11">
        <f t="shared" si="193"/>
        <v>0.60113603492254386</v>
      </c>
      <c r="E289" s="11">
        <v>0.30359294468942033</v>
      </c>
      <c r="F289" s="11">
        <f t="shared" si="195"/>
        <v>0.90472897961196419</v>
      </c>
      <c r="G289" s="200">
        <f t="shared" si="188"/>
        <v>2.8979206982634897E-2</v>
      </c>
    </row>
    <row r="290" spans="1:7" x14ac:dyDescent="0.2">
      <c r="A290" t="str">
        <f t="shared" si="183"/>
        <v>81 Process, plant and machine operatives</v>
      </c>
      <c r="B290" s="11">
        <v>1.3143798697692088</v>
      </c>
      <c r="C290" s="11">
        <v>0.40317301391133203</v>
      </c>
      <c r="D290" s="11">
        <f t="shared" si="193"/>
        <v>-0.91120685585787675</v>
      </c>
      <c r="E290" s="11">
        <v>0.18050743553491166</v>
      </c>
      <c r="F290" s="11">
        <f t="shared" ref="F290:F291" si="196">SUM(D290:E290)</f>
        <v>-0.73069942032296509</v>
      </c>
      <c r="G290" s="200">
        <f t="shared" si="188"/>
        <v>8.6159622669661484E-3</v>
      </c>
    </row>
    <row r="291" spans="1:7" x14ac:dyDescent="0.2">
      <c r="A291" t="str">
        <f t="shared" si="183"/>
        <v>82 Transport and mobile machine drivers and operatives</v>
      </c>
      <c r="B291" s="11">
        <v>2.9063820169808889</v>
      </c>
      <c r="C291" s="11">
        <v>1.5539274149976288</v>
      </c>
      <c r="D291" s="11">
        <f t="shared" si="193"/>
        <v>-1.3524546019832602</v>
      </c>
      <c r="E291" s="11">
        <v>0.84622757992771347</v>
      </c>
      <c r="F291" s="11">
        <f t="shared" si="196"/>
        <v>-0.5062270220555467</v>
      </c>
      <c r="G291" s="200">
        <f t="shared" si="188"/>
        <v>1.7182108115472383E-2</v>
      </c>
    </row>
    <row r="292" spans="1:7" x14ac:dyDescent="0.2">
      <c r="A292" t="str">
        <f t="shared" si="183"/>
        <v>91 Elementary trades and related occupations</v>
      </c>
      <c r="B292" s="11">
        <v>1.3397670283639855</v>
      </c>
      <c r="C292" s="11">
        <v>0.79095060701938114</v>
      </c>
      <c r="D292" s="11">
        <f t="shared" si="193"/>
        <v>-0.5488164213446044</v>
      </c>
      <c r="E292" s="11">
        <v>0.29464936726109719</v>
      </c>
      <c r="F292" s="11">
        <f t="shared" ref="F292" si="197">SUM(D292:E292)</f>
        <v>-0.2541670540835072</v>
      </c>
      <c r="G292" s="200">
        <f t="shared" si="188"/>
        <v>1.3340876303279625E-2</v>
      </c>
    </row>
    <row r="293" spans="1:7" x14ac:dyDescent="0.2">
      <c r="A293" t="str">
        <f t="shared" si="183"/>
        <v>92 Elementary administration and service occupations</v>
      </c>
      <c r="B293" s="11">
        <v>5.1116272862396324</v>
      </c>
      <c r="C293" s="11">
        <v>3.1267474823219414</v>
      </c>
      <c r="D293" s="11">
        <f t="shared" ref="D293" si="198">C293-B293</f>
        <v>-1.9848798039176909</v>
      </c>
      <c r="E293" s="11">
        <v>1.0008751441706609</v>
      </c>
      <c r="F293" s="11">
        <f t="shared" ref="F293" si="199">SUM(D293:E293)</f>
        <v>-0.98400465974703</v>
      </c>
      <c r="G293" s="200">
        <f t="shared" ref="G293:G294" si="200">IF(B293&gt;0,(1+(E293/B293))^(1/($C$6-$B$6))-1,0)</f>
        <v>1.1992570907963129E-2</v>
      </c>
    </row>
    <row r="294" spans="1:7" x14ac:dyDescent="0.2">
      <c r="A294" s="24" t="str">
        <f t="shared" si="183"/>
        <v>All occupations</v>
      </c>
      <c r="B294" s="34">
        <f>SUM(B268:B293)</f>
        <v>27.055767112209072</v>
      </c>
      <c r="C294" s="34">
        <f t="shared" ref="C294:F294" si="201">SUM(C268:C293)</f>
        <v>22.008045496988636</v>
      </c>
      <c r="D294" s="34">
        <f t="shared" si="201"/>
        <v>-5.0477216152204409</v>
      </c>
      <c r="E294" s="34">
        <f t="shared" si="201"/>
        <v>7.5520484265826422</v>
      </c>
      <c r="F294" s="34">
        <f t="shared" si="201"/>
        <v>2.5043268113622013</v>
      </c>
      <c r="G294" s="234">
        <f t="shared" si="200"/>
        <v>1.6547372944098138E-2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Cheshire and Warrington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1.0133115980714678</v>
      </c>
      <c r="Q7" s="11">
        <f>'Occ T1'!J16</f>
        <v>27.804536737991913</v>
      </c>
    </row>
    <row r="8" spans="1:17" x14ac:dyDescent="0.2">
      <c r="O8" t="str">
        <f>name!E11</f>
        <v>Process, plant and machine operatives</v>
      </c>
      <c r="P8" s="11">
        <f>'Occ T1'!H15</f>
        <v>3.2771543271130597</v>
      </c>
      <c r="Q8" s="11">
        <f>'Occ T1'!J15</f>
        <v>21.386062902037779</v>
      </c>
    </row>
    <row r="9" spans="1:17" x14ac:dyDescent="0.2">
      <c r="O9" t="str">
        <f>name!E10</f>
        <v>Sales and customer service occupations</v>
      </c>
      <c r="P9" s="11">
        <f>'Occ T1'!H14</f>
        <v>2.4834230564477835</v>
      </c>
      <c r="Q9" s="11">
        <f>'Occ T1'!J14</f>
        <v>28.638555540883925</v>
      </c>
    </row>
    <row r="10" spans="1:17" x14ac:dyDescent="0.2">
      <c r="O10" t="str">
        <f>name!E9</f>
        <v>Caring, leisure and other service occupations</v>
      </c>
      <c r="P10" s="11">
        <f>'Occ T1'!H13</f>
        <v>11.435931143117095</v>
      </c>
      <c r="Q10" s="11">
        <f>'Occ T1'!J13</f>
        <v>40.732790169022692</v>
      </c>
    </row>
    <row r="11" spans="1:17" x14ac:dyDescent="0.2">
      <c r="O11" t="str">
        <f>name!E8</f>
        <v>Skilled trades occupations</v>
      </c>
      <c r="P11" s="11">
        <f>'Occ T1'!H12</f>
        <v>-2.1634992340534396</v>
      </c>
      <c r="Q11" s="11">
        <f>'Occ T1'!J12</f>
        <v>17.689896597162296</v>
      </c>
    </row>
    <row r="12" spans="1:17" x14ac:dyDescent="0.2">
      <c r="O12" t="str">
        <f>name!E7</f>
        <v>Administrative and secretarial occupations</v>
      </c>
      <c r="P12" s="11">
        <f>'Occ T1'!H11</f>
        <v>-6.3291462886586771</v>
      </c>
      <c r="Q12" s="11">
        <f>'Occ T1'!J11</f>
        <v>27.547348442164832</v>
      </c>
    </row>
    <row r="13" spans="1:17" x14ac:dyDescent="0.2">
      <c r="O13" t="str">
        <f>name!E6</f>
        <v>Associate professional occupations</v>
      </c>
      <c r="P13" s="11">
        <f>'Occ T1'!H10</f>
        <v>4.1201442586456523</v>
      </c>
      <c r="Q13" s="11">
        <f>'Occ T1'!J10</f>
        <v>34.631854294441553</v>
      </c>
    </row>
    <row r="14" spans="1:17" x14ac:dyDescent="0.2">
      <c r="O14" t="str">
        <f>name!E5</f>
        <v>Professional occupations</v>
      </c>
      <c r="P14" s="11">
        <f>'Occ T1'!H9</f>
        <v>27.895890321399122</v>
      </c>
      <c r="Q14" s="11">
        <f>'Occ T1'!J9</f>
        <v>87.497867490380642</v>
      </c>
    </row>
    <row r="15" spans="1:17" x14ac:dyDescent="0.2">
      <c r="O15" t="str">
        <f>name!E4</f>
        <v>Managers, directors and senior officials</v>
      </c>
      <c r="P15" s="11">
        <f>'Occ T1'!H8</f>
        <v>9.6407908179177468</v>
      </c>
      <c r="Q15" s="11">
        <f>'Occ T1'!J8</f>
        <v>40.057068825728777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Cheshire and Warrington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1.3578080048836583</v>
      </c>
      <c r="Q37" s="11">
        <f>'Occ T2'!J8</f>
        <v>19.236119803588231</v>
      </c>
    </row>
    <row r="38" spans="1:17" x14ac:dyDescent="0.2">
      <c r="O38" s="10" t="str">
        <f>name!D5</f>
        <v>12 Other managers and proprietors</v>
      </c>
      <c r="P38" s="11">
        <f>'Occ T2'!H9</f>
        <v>8.2829828130340815</v>
      </c>
      <c r="Q38" s="11">
        <f>'Occ T2'!J9</f>
        <v>20.820949022140539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6.0338228946947439</v>
      </c>
      <c r="Q39" s="11">
        <f>'Occ T2'!J10</f>
        <v>19.467714132099552</v>
      </c>
    </row>
    <row r="40" spans="1:17" x14ac:dyDescent="0.2">
      <c r="O40" s="10" t="str">
        <f>name!D7</f>
        <v>22 Health professionals</v>
      </c>
      <c r="P40" s="11">
        <f>'Occ T2'!H11</f>
        <v>5.8601322380979397</v>
      </c>
      <c r="Q40" s="11">
        <f>'Occ T2'!J11</f>
        <v>18.676000544690197</v>
      </c>
    </row>
    <row r="41" spans="1:17" x14ac:dyDescent="0.2">
      <c r="O41" s="10" t="str">
        <f>name!D8</f>
        <v>23 Teaching and other educational professionals</v>
      </c>
      <c r="P41" s="11">
        <f>'Occ T2'!H12</f>
        <v>6.3873078159982235</v>
      </c>
      <c r="Q41" s="11">
        <f>'Occ T2'!J12</f>
        <v>20.031061093103773</v>
      </c>
    </row>
    <row r="42" spans="1:17" x14ac:dyDescent="0.2">
      <c r="O42" s="10" t="str">
        <f>name!D9</f>
        <v>24 Business, media and public service professionals</v>
      </c>
      <c r="P42" s="11">
        <f>'Occ T2'!H13</f>
        <v>9.6146273726082256</v>
      </c>
      <c r="Q42" s="11">
        <f>'Occ T2'!J13</f>
        <v>29.323091720487128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-0.57092581608687176</v>
      </c>
      <c r="Q43" s="11">
        <f>'Occ T2'!J14</f>
        <v>4.0244884264522911</v>
      </c>
    </row>
    <row r="44" spans="1:17" x14ac:dyDescent="0.2">
      <c r="O44" s="10" t="str">
        <f>name!D11</f>
        <v>32 Health and social care associate professionals</v>
      </c>
      <c r="P44" s="11">
        <f>'Occ T2'!H15</f>
        <v>2.1922740606166755</v>
      </c>
      <c r="Q44" s="11">
        <f>'Occ T2'!J15</f>
        <v>8.306607443363017</v>
      </c>
    </row>
    <row r="45" spans="1:17" x14ac:dyDescent="0.2">
      <c r="O45" s="10" t="str">
        <f>name!D12</f>
        <v>33 Protective service occupations</v>
      </c>
      <c r="P45" s="11">
        <f>'Occ T2'!H16</f>
        <v>1.4163687971041856</v>
      </c>
      <c r="Q45" s="11">
        <f>'Occ T2'!J16</f>
        <v>3.1646145282867679</v>
      </c>
    </row>
    <row r="46" spans="1:17" x14ac:dyDescent="0.2">
      <c r="O46" s="10" t="str">
        <f>name!D13</f>
        <v>34 Culture, media and sports occupations</v>
      </c>
      <c r="P46" s="11">
        <f>'Occ T2'!H17</f>
        <v>0.64544200128500506</v>
      </c>
      <c r="Q46" s="11">
        <f>'Occ T2'!J17</f>
        <v>3.955346752336137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0.43698521572665783</v>
      </c>
      <c r="Q47" s="11">
        <f>'Occ T2'!J18</f>
        <v>15.180797144003339</v>
      </c>
    </row>
    <row r="48" spans="1:17" x14ac:dyDescent="0.2">
      <c r="O48" s="10" t="str">
        <f>name!D15</f>
        <v>41 Administrative occupations</v>
      </c>
      <c r="P48" s="11">
        <f>'Occ T2'!H19</f>
        <v>-4.0586094146599621</v>
      </c>
      <c r="Q48" s="11">
        <f>'Occ T2'!J19</f>
        <v>23.990597025266229</v>
      </c>
    </row>
    <row r="49" spans="15:17" x14ac:dyDescent="0.2">
      <c r="O49" s="10" t="str">
        <f>name!D16</f>
        <v>42 Secretarial and related occupations</v>
      </c>
      <c r="P49" s="11">
        <f>'Occ T2'!H20</f>
        <v>-2.2705368739987115</v>
      </c>
      <c r="Q49" s="11">
        <f>'Occ T2'!J20</f>
        <v>3.5567514168986065</v>
      </c>
    </row>
    <row r="50" spans="15:17" x14ac:dyDescent="0.2">
      <c r="O50" s="10" t="str">
        <f>name!D17</f>
        <v>51 Skilled agricultural and related trades</v>
      </c>
      <c r="P50" s="11">
        <f>'Occ T2'!H21</f>
        <v>0.61579694175140443</v>
      </c>
      <c r="Q50" s="11">
        <f>'Occ T2'!J21</f>
        <v>4.0462839163230662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-2.0470603652763266</v>
      </c>
      <c r="Q51" s="11">
        <f>'Occ T2'!J22</f>
        <v>4.3834496646951875</v>
      </c>
    </row>
    <row r="52" spans="15:17" x14ac:dyDescent="0.2">
      <c r="O52" s="10" t="str">
        <f>name!D19</f>
        <v>53 Skilled construction and building trades</v>
      </c>
      <c r="P52" s="11">
        <f>'Occ T2'!H23</f>
        <v>-0.79475417989108088</v>
      </c>
      <c r="Q52" s="11">
        <f>'Occ T2'!J23</f>
        <v>5.100492435030076</v>
      </c>
    </row>
    <row r="53" spans="15:17" x14ac:dyDescent="0.2">
      <c r="O53" s="10" t="str">
        <f>name!D20</f>
        <v>54 Textiles, printing and other skilled trades</v>
      </c>
      <c r="P53" s="11">
        <f>'Occ T2'!H24</f>
        <v>6.2518369362564385E-2</v>
      </c>
      <c r="Q53" s="11">
        <f>'Occ T2'!J24</f>
        <v>4.1596705811139687</v>
      </c>
    </row>
    <row r="54" spans="15:17" x14ac:dyDescent="0.2">
      <c r="O54" s="10" t="str">
        <f>name!D21</f>
        <v>61 Caring personal service occupations</v>
      </c>
      <c r="P54" s="11">
        <f>'Occ T2'!H25</f>
        <v>11.174939111145058</v>
      </c>
      <c r="Q54" s="11">
        <f>'Occ T2'!J25</f>
        <v>34.839810040766778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0.33051366543788951</v>
      </c>
      <c r="Q55" s="11">
        <f>'Occ T2'!J26</f>
        <v>5.7646165678223715</v>
      </c>
    </row>
    <row r="56" spans="15:17" x14ac:dyDescent="0.2">
      <c r="O56" s="10" t="str">
        <f>name!D23</f>
        <v>63 Community and civil enforcement occupations</v>
      </c>
      <c r="P56" s="11">
        <f>'Occ T2'!H27</f>
        <v>-6.9521633465852217E-2</v>
      </c>
      <c r="Q56" s="11">
        <f>'Occ T2'!J27</f>
        <v>0.12836356043353778</v>
      </c>
    </row>
    <row r="57" spans="15:17" x14ac:dyDescent="0.2">
      <c r="O57" s="10" t="str">
        <f>name!D24</f>
        <v>71 Sales occupations</v>
      </c>
      <c r="P57" s="11">
        <f>'Occ T2'!H28</f>
        <v>-4.1329605505991864</v>
      </c>
      <c r="Q57" s="11">
        <f>'Occ T2'!J28</f>
        <v>14.611810757602786</v>
      </c>
    </row>
    <row r="58" spans="15:17" x14ac:dyDescent="0.2">
      <c r="O58" s="10" t="str">
        <f>name!D25</f>
        <v>72 Customer service occupations</v>
      </c>
      <c r="P58" s="11">
        <f>'Occ T2'!H29</f>
        <v>6.6163836070469682</v>
      </c>
      <c r="Q58" s="11">
        <f>'Occ T2'!J29</f>
        <v>14.026744783281137</v>
      </c>
    </row>
    <row r="59" spans="15:17" x14ac:dyDescent="0.2">
      <c r="O59" s="10" t="str">
        <f>name!D26</f>
        <v>81 Process, plant and machine operatives</v>
      </c>
      <c r="P59" s="11">
        <f>'Occ T2'!H30</f>
        <v>1.3805587403941306</v>
      </c>
      <c r="Q59" s="11">
        <f>'Occ T2'!J30</f>
        <v>6.4540906807759839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1.8965955867189237</v>
      </c>
      <c r="Q60" s="11">
        <f>'Occ T2'!J31</f>
        <v>14.931972221261788</v>
      </c>
    </row>
    <row r="61" spans="15:17" x14ac:dyDescent="0.2">
      <c r="O61" s="10" t="str">
        <f>name!D28</f>
        <v>91 Elementary trades and related occupations</v>
      </c>
      <c r="P61" s="11">
        <f>'Occ T2'!H32</f>
        <v>-1.5804843621596953</v>
      </c>
      <c r="Q61" s="11">
        <f>'Occ T2'!J32</f>
        <v>0.92978603168113638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2.5937959602311622</v>
      </c>
      <c r="Q62" s="11">
        <f>'Occ T2'!J33</f>
        <v>26.874750706310778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51.37399999999991</v>
      </c>
      <c r="Q64" s="11">
        <f>'Occ T2'!J35</f>
        <v>325.98598099981439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Cheshire and Warrington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548.29599999999982</v>
      </c>
      <c r="C8" s="305">
        <f>SUM(C9:C17)</f>
        <v>568.90400000000022</v>
      </c>
      <c r="D8" s="305">
        <f>SUM(D9:D17)</f>
        <v>599.66999999999985</v>
      </c>
      <c r="E8" s="304"/>
      <c r="F8" s="305">
        <f>SUM(F9:F17)</f>
        <v>8.1211194248320311</v>
      </c>
      <c r="G8" s="305">
        <f>SUM(G9:G17)</f>
        <v>9.9777231064828698</v>
      </c>
      <c r="H8" s="305">
        <f>SUM(H9:H17)</f>
        <v>13.103544465614457</v>
      </c>
      <c r="I8" s="304"/>
      <c r="J8" s="305">
        <f>SUM(J9:J17)</f>
        <v>53.896667817376759</v>
      </c>
      <c r="K8" s="305">
        <f>SUM(K9:K17)</f>
        <v>65.966718298435978</v>
      </c>
      <c r="L8" s="305">
        <f>SUM(L9:L17)</f>
        <v>87.886109367957047</v>
      </c>
      <c r="M8" s="304"/>
      <c r="N8" s="305">
        <f>SUM(N9:N17)</f>
        <v>109.00063376335859</v>
      </c>
      <c r="O8" s="305">
        <f>SUM(O9:O17)</f>
        <v>123.13802197232687</v>
      </c>
      <c r="P8" s="305">
        <f>SUM(P9:P17)</f>
        <v>151.66755894218457</v>
      </c>
      <c r="Q8" s="306"/>
      <c r="R8" s="305">
        <f>SUM(R9:R17)</f>
        <v>27.963648425584932</v>
      </c>
      <c r="S8" s="305">
        <f>SUM(S9:S17)</f>
        <v>29.45372465874668</v>
      </c>
      <c r="T8" s="305">
        <f>SUM(T9:T17)</f>
        <v>34.609304360486817</v>
      </c>
      <c r="U8" s="306"/>
      <c r="V8" s="305">
        <f>SUM(V9:V17)</f>
        <v>30.733689678579371</v>
      </c>
      <c r="W8" s="305">
        <f>SUM(W9:W17)</f>
        <v>33.590194970548175</v>
      </c>
      <c r="X8" s="305">
        <f>SUM(X9:X17)</f>
        <v>41.303964930551409</v>
      </c>
      <c r="Y8" s="306"/>
      <c r="Z8" s="305">
        <f>SUM(Z9:Z17)</f>
        <v>115.22558726238645</v>
      </c>
      <c r="AA8" s="305">
        <f>SUM(AA9:AA17)</f>
        <v>113.75871372043105</v>
      </c>
      <c r="AB8" s="305">
        <f>SUM(AB9:AB17)</f>
        <v>113.66354842549038</v>
      </c>
      <c r="AC8" s="306"/>
      <c r="AD8" s="305">
        <f>SUM(AD9:AD17)</f>
        <v>108.68204617554447</v>
      </c>
      <c r="AE8" s="305">
        <f>SUM(AE9:AE17)</f>
        <v>109.78489777008886</v>
      </c>
      <c r="AF8" s="305">
        <f>SUM(AF9:AF17)</f>
        <v>96.318344526742806</v>
      </c>
      <c r="AG8" s="306"/>
      <c r="AH8" s="305">
        <f>SUM(AH9:AH17)</f>
        <v>67.616840340128164</v>
      </c>
      <c r="AI8" s="305">
        <f>SUM(AI9:AI17)</f>
        <v>58.843397106032938</v>
      </c>
      <c r="AJ8" s="305">
        <f>SUM(AJ9:AJ17)</f>
        <v>39.109579483983758</v>
      </c>
      <c r="AK8" s="306"/>
      <c r="AL8" s="305">
        <f>SUM(AL9:AL17)</f>
        <v>27.055767112209075</v>
      </c>
      <c r="AM8" s="305">
        <f>SUM(AM9:AM17)</f>
        <v>24.390608396906728</v>
      </c>
      <c r="AN8" s="305">
        <f>SUM(AN9:AN17)</f>
        <v>22.008045496988636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53.226430384057373</v>
      </c>
      <c r="C9" s="304">
        <f t="shared" ref="B9:D17" si="0">SUM(C21,C33,C51,C63,C75,C93)</f>
        <v>55.248921875573686</v>
      </c>
      <c r="D9" s="304">
        <f t="shared" si="0"/>
        <v>62.867221201975113</v>
      </c>
      <c r="E9" s="304"/>
      <c r="F9" s="304">
        <f t="shared" ref="F9:H17" si="1">SUM(F21,F33,F51,F63,F75,F93)</f>
        <v>0.76613943383609484</v>
      </c>
      <c r="G9" s="304">
        <f t="shared" si="1"/>
        <v>0.91246429292879006</v>
      </c>
      <c r="H9" s="304">
        <f t="shared" si="1"/>
        <v>1.2062925643902391</v>
      </c>
      <c r="I9" s="304"/>
      <c r="J9" s="304">
        <f t="shared" ref="J9:L17" si="2">SUM(J21,J33,J51,J63,J75,J93)</f>
        <v>5.8866446445264904</v>
      </c>
      <c r="K9" s="304">
        <f t="shared" si="2"/>
        <v>6.9706134084459555</v>
      </c>
      <c r="L9" s="304">
        <f t="shared" si="2"/>
        <v>9.305047450053042</v>
      </c>
      <c r="M9" s="304"/>
      <c r="N9" s="304">
        <f t="shared" ref="N9:P17" si="3">SUM(N21,N33,N51,N63,N75,N93)</f>
        <v>14.221842687060818</v>
      </c>
      <c r="O9" s="304">
        <f t="shared" si="3"/>
        <v>15.773862165420788</v>
      </c>
      <c r="P9" s="304">
        <f t="shared" si="3"/>
        <v>20.236546819670323</v>
      </c>
      <c r="Q9" s="306"/>
      <c r="R9" s="304">
        <f t="shared" ref="R9:T9" si="4">SUM(R21,R33,R51,R63,R75,R93)</f>
        <v>2.8167607186297543</v>
      </c>
      <c r="S9" s="304">
        <f t="shared" si="4"/>
        <v>3.016845400367393</v>
      </c>
      <c r="T9" s="304">
        <f t="shared" si="4"/>
        <v>3.7016313900906748</v>
      </c>
      <c r="U9" s="306"/>
      <c r="V9" s="304">
        <f t="shared" ref="V9:X9" si="5">SUM(V21,V33,V51,V63,V75,V93)</f>
        <v>4.1068617328014119</v>
      </c>
      <c r="W9" s="304">
        <f t="shared" si="5"/>
        <v>4.3382266247072616</v>
      </c>
      <c r="X9" s="304">
        <f t="shared" si="5"/>
        <v>5.3021762620694926</v>
      </c>
      <c r="Y9" s="306"/>
      <c r="Z9" s="304">
        <f t="shared" ref="Z9:AB9" si="6">SUM(Z21,Z33,Z51,Z63,Z75,Z93)</f>
        <v>9.8988162719485029</v>
      </c>
      <c r="AA9" s="304">
        <f t="shared" si="6"/>
        <v>9.236501278364722</v>
      </c>
      <c r="AB9" s="304">
        <f t="shared" si="6"/>
        <v>9.3481743180857393</v>
      </c>
      <c r="AC9" s="306"/>
      <c r="AD9" s="304">
        <f>SUM(AD21,AD33,AD51,AD63,AD75,AD93)</f>
        <v>8.2649347256556158</v>
      </c>
      <c r="AE9" s="304">
        <f t="shared" ref="AE9:AF9" si="7">SUM(AE21,AE33,AE51,AE63,AE75,AE93)</f>
        <v>8.0700625784714237</v>
      </c>
      <c r="AF9" s="304">
        <f t="shared" si="7"/>
        <v>7.2403859252350831</v>
      </c>
      <c r="AG9" s="306"/>
      <c r="AH9" s="304">
        <f t="shared" ref="AH9:AJ9" si="8">SUM(AH21,AH33,AH51,AH63,AH75,AH93)</f>
        <v>5.549936442339642</v>
      </c>
      <c r="AI9" s="304">
        <f t="shared" si="8"/>
        <v>5.0142209421295751</v>
      </c>
      <c r="AJ9" s="304">
        <f t="shared" si="8"/>
        <v>3.9616410819723797</v>
      </c>
      <c r="AK9" s="306"/>
      <c r="AL9" s="304">
        <f t="shared" ref="AL9:AN9" si="9">SUM(AL21,AL33,AL51,AL63,AL75,AL93)</f>
        <v>1.7144937272590506</v>
      </c>
      <c r="AM9" s="304">
        <f t="shared" si="9"/>
        <v>1.9161251847377769</v>
      </c>
      <c r="AN9" s="304">
        <f t="shared" si="9"/>
        <v>2.565325390408133</v>
      </c>
    </row>
    <row r="10" spans="1:40" x14ac:dyDescent="0.2">
      <c r="A10" s="13" t="str">
        <f>name!E5</f>
        <v>Professional occupations</v>
      </c>
      <c r="B10" s="304">
        <f t="shared" si="0"/>
        <v>113.77147470175322</v>
      </c>
      <c r="C10" s="304">
        <f t="shared" si="0"/>
        <v>125.19493388696249</v>
      </c>
      <c r="D10" s="304">
        <f t="shared" si="0"/>
        <v>141.66736502315217</v>
      </c>
      <c r="E10" s="304"/>
      <c r="F10" s="304">
        <f t="shared" si="1"/>
        <v>5.7874678345591057</v>
      </c>
      <c r="G10" s="304">
        <f t="shared" si="1"/>
        <v>7.1363518891852893</v>
      </c>
      <c r="H10" s="304">
        <f t="shared" si="1"/>
        <v>9.2203485879899745</v>
      </c>
      <c r="I10" s="304"/>
      <c r="J10" s="304">
        <f t="shared" si="2"/>
        <v>29.401672593239745</v>
      </c>
      <c r="K10" s="304">
        <f t="shared" si="2"/>
        <v>36.036628570780472</v>
      </c>
      <c r="L10" s="304">
        <f t="shared" si="2"/>
        <v>46.569690142009833</v>
      </c>
      <c r="M10" s="304"/>
      <c r="N10" s="304">
        <f t="shared" si="3"/>
        <v>39.426413511648107</v>
      </c>
      <c r="O10" s="304">
        <f t="shared" si="3"/>
        <v>43.544102154183037</v>
      </c>
      <c r="P10" s="304">
        <f t="shared" si="3"/>
        <v>48.903870921347099</v>
      </c>
      <c r="Q10" s="306"/>
      <c r="R10" s="304">
        <f t="shared" ref="R10:T10" si="10">SUM(R22,R34,R52,R64,R76,R94)</f>
        <v>5.2402912762783709</v>
      </c>
      <c r="S10" s="304">
        <f t="shared" si="10"/>
        <v>4.2555687781536715</v>
      </c>
      <c r="T10" s="304">
        <f t="shared" si="10"/>
        <v>3.6910223545406398</v>
      </c>
      <c r="U10" s="306"/>
      <c r="V10" s="304">
        <f t="shared" ref="V10:X10" si="11">SUM(V22,V34,V52,V64,V76,V94)</f>
        <v>6.0047252215706397</v>
      </c>
      <c r="W10" s="304">
        <f t="shared" si="11"/>
        <v>6.3134712550322227</v>
      </c>
      <c r="X10" s="304">
        <f t="shared" si="11"/>
        <v>7.3187912341762811</v>
      </c>
      <c r="Y10" s="306"/>
      <c r="Z10" s="304">
        <f t="shared" ref="Z10:AB10" si="12">SUM(Z22,Z34,Z52,Z64,Z76,Z94)</f>
        <v>12.542689451753565</v>
      </c>
      <c r="AA10" s="304">
        <f t="shared" si="12"/>
        <v>12.497468626790051</v>
      </c>
      <c r="AB10" s="304">
        <f t="shared" si="12"/>
        <v>12.373536147093068</v>
      </c>
      <c r="AC10" s="306"/>
      <c r="AD10" s="304">
        <f t="shared" ref="AD10:AF10" si="13">SUM(AD22,AD34,AD52,AD64,AD76,AD94)</f>
        <v>8.761327214995573</v>
      </c>
      <c r="AE10" s="304">
        <f t="shared" si="13"/>
        <v>8.8064785641491241</v>
      </c>
      <c r="AF10" s="304">
        <f t="shared" si="13"/>
        <v>7.7006745368795499</v>
      </c>
      <c r="AG10" s="306"/>
      <c r="AH10" s="304">
        <f t="shared" ref="AH10:AJ10" si="14">SUM(AH22,AH34,AH52,AH64,AH76,AH94)</f>
        <v>5.2355084146300221</v>
      </c>
      <c r="AI10" s="304">
        <f t="shared" si="14"/>
        <v>4.8572757720739972</v>
      </c>
      <c r="AJ10" s="304">
        <f t="shared" si="14"/>
        <v>3.5227404871410779</v>
      </c>
      <c r="AK10" s="306"/>
      <c r="AL10" s="304">
        <f t="shared" ref="AL10:AN10" si="15">SUM(AL22,AL34,AL52,AL64,AL76,AL94)</f>
        <v>1.3713791830781117</v>
      </c>
      <c r="AM10" s="304">
        <f t="shared" si="15"/>
        <v>1.7475882766146367</v>
      </c>
      <c r="AN10" s="304">
        <f t="shared" si="15"/>
        <v>2.3666906119746391</v>
      </c>
    </row>
    <row r="11" spans="1:40" x14ac:dyDescent="0.2">
      <c r="A11" s="13" t="str">
        <f>name!E6</f>
        <v>Associate professional occupations</v>
      </c>
      <c r="B11" s="304">
        <f>SUM(B23,B35,B53,B65,B77,B95)</f>
        <v>66.263114404722472</v>
      </c>
      <c r="C11" s="304">
        <f t="shared" si="0"/>
        <v>64.663944719668592</v>
      </c>
      <c r="D11" s="304">
        <f>SUM(D23,D35,D53,D65,D77,D95)</f>
        <v>70.383258663368153</v>
      </c>
      <c r="E11" s="304"/>
      <c r="F11" s="304">
        <f t="shared" si="1"/>
        <v>0.81474247298966174</v>
      </c>
      <c r="G11" s="304">
        <f t="shared" si="1"/>
        <v>0.94668433193417134</v>
      </c>
      <c r="H11" s="304">
        <f t="shared" si="1"/>
        <v>1.2793578696315275</v>
      </c>
      <c r="I11" s="304"/>
      <c r="J11" s="304">
        <f t="shared" si="2"/>
        <v>8.1870366498433498</v>
      </c>
      <c r="K11" s="304">
        <f t="shared" si="2"/>
        <v>9.3576191952376551</v>
      </c>
      <c r="L11" s="304">
        <f t="shared" si="2"/>
        <v>12.440129904093848</v>
      </c>
      <c r="M11" s="304"/>
      <c r="N11" s="304">
        <f t="shared" si="3"/>
        <v>19.147290514672143</v>
      </c>
      <c r="O11" s="304">
        <f t="shared" si="3"/>
        <v>20.04774053562263</v>
      </c>
      <c r="P11" s="304">
        <f t="shared" si="3"/>
        <v>24.000911242059914</v>
      </c>
      <c r="Q11" s="306"/>
      <c r="R11" s="304">
        <f t="shared" ref="R11:T11" si="16">SUM(R23,R35,R53,R65,R77,R95)</f>
        <v>4.9191558600025074</v>
      </c>
      <c r="S11" s="304">
        <f t="shared" si="16"/>
        <v>4.775659516480447</v>
      </c>
      <c r="T11" s="304">
        <f t="shared" si="16"/>
        <v>5.2304855773496994</v>
      </c>
      <c r="U11" s="306"/>
      <c r="V11" s="304">
        <f t="shared" ref="V11:X11" si="17">SUM(V23,V35,V53,V65,V77,V95)</f>
        <v>4.6119751424831463</v>
      </c>
      <c r="W11" s="304">
        <f t="shared" si="17"/>
        <v>4.4248879791589788</v>
      </c>
      <c r="X11" s="304">
        <f t="shared" si="17"/>
        <v>4.9239069609374351</v>
      </c>
      <c r="Y11" s="306"/>
      <c r="Z11" s="304">
        <f t="shared" ref="Z11:AB11" si="18">SUM(Z23,Z35,Z53,Z65,Z77,Z95)</f>
        <v>12.178082981901525</v>
      </c>
      <c r="AA11" s="304">
        <f t="shared" si="18"/>
        <v>10.701932366420738</v>
      </c>
      <c r="AB11" s="304">
        <f t="shared" si="18"/>
        <v>10.185368535536526</v>
      </c>
      <c r="AC11" s="306"/>
      <c r="AD11" s="304">
        <f t="shared" ref="AD11:AF11" si="19">SUM(AD23,AD35,AD53,AD65,AD77,AD95)</f>
        <v>9.4070190119906858</v>
      </c>
      <c r="AE11" s="304">
        <f t="shared" si="19"/>
        <v>8.4704193994819494</v>
      </c>
      <c r="AF11" s="304">
        <f t="shared" si="19"/>
        <v>7.0353660059408831</v>
      </c>
      <c r="AG11" s="306"/>
      <c r="AH11" s="304">
        <f t="shared" ref="AH11:AJ11" si="20">SUM(AH23,AH35,AH53,AH65,AH77,AH95)</f>
        <v>5.5696988495336175</v>
      </c>
      <c r="AI11" s="304">
        <f t="shared" si="20"/>
        <v>4.45572998761779</v>
      </c>
      <c r="AJ11" s="304">
        <f t="shared" si="20"/>
        <v>3.1354771170747653</v>
      </c>
      <c r="AK11" s="306"/>
      <c r="AL11" s="304">
        <f t="shared" ref="AL11:AN11" si="21">SUM(AL23,AL35,AL53,AL65,AL77,AL95)</f>
        <v>1.4281129213058301</v>
      </c>
      <c r="AM11" s="304">
        <f t="shared" si="21"/>
        <v>1.4832714077142164</v>
      </c>
      <c r="AN11" s="304">
        <f t="shared" si="21"/>
        <v>2.1522554507435596</v>
      </c>
    </row>
    <row r="12" spans="1:40" x14ac:dyDescent="0.2">
      <c r="A12" s="13" t="str">
        <f>name!E7</f>
        <v>Administrative and secretarial occupations</v>
      </c>
      <c r="B12" s="304">
        <f t="shared" si="0"/>
        <v>72.980454749789487</v>
      </c>
      <c r="C12" s="304">
        <f t="shared" si="0"/>
        <v>70.537079008211961</v>
      </c>
      <c r="D12" s="304">
        <f t="shared" si="0"/>
        <v>66.651308461130938</v>
      </c>
      <c r="E12" s="304"/>
      <c r="F12" s="304">
        <f t="shared" si="1"/>
        <v>0.37060393871812747</v>
      </c>
      <c r="G12" s="304">
        <f t="shared" si="1"/>
        <v>0.4519036911460288</v>
      </c>
      <c r="H12" s="304">
        <f t="shared" si="1"/>
        <v>0.64234766587095271</v>
      </c>
      <c r="I12" s="304"/>
      <c r="J12" s="304">
        <f t="shared" si="2"/>
        <v>4.5254536311132254</v>
      </c>
      <c r="K12" s="304">
        <f t="shared" si="2"/>
        <v>5.6054853782969873</v>
      </c>
      <c r="L12" s="304">
        <f t="shared" si="2"/>
        <v>7.8768805788313534</v>
      </c>
      <c r="M12" s="304"/>
      <c r="N12" s="304">
        <f t="shared" si="3"/>
        <v>14.320360293679309</v>
      </c>
      <c r="O12" s="304">
        <f t="shared" si="3"/>
        <v>16.252782887396208</v>
      </c>
      <c r="P12" s="304">
        <f t="shared" si="3"/>
        <v>20.389942228964465</v>
      </c>
      <c r="Q12" s="306"/>
      <c r="R12" s="304">
        <f t="shared" ref="R12:T12" si="22">SUM(R24,R36,R54,R66,R78,R96)</f>
        <v>4.4095389359213462</v>
      </c>
      <c r="S12" s="304">
        <f t="shared" si="22"/>
        <v>4.8012803494338252</v>
      </c>
      <c r="T12" s="304">
        <f t="shared" si="22"/>
        <v>5.4991507208856154</v>
      </c>
      <c r="U12" s="306"/>
      <c r="V12" s="304">
        <f t="shared" ref="V12:X12" si="23">SUM(V24,V36,V54,V66,V78,V96)</f>
        <v>4.7587757415801164</v>
      </c>
      <c r="W12" s="304">
        <f t="shared" si="23"/>
        <v>5.0365534024947376</v>
      </c>
      <c r="X12" s="304">
        <f t="shared" si="23"/>
        <v>5.8602310758060634</v>
      </c>
      <c r="Y12" s="306"/>
      <c r="Z12" s="304">
        <f t="shared" ref="Z12:AA12" si="24">SUM(Z24,Z36,Z54,Z66,Z78,Z96)</f>
        <v>15.882644033766296</v>
      </c>
      <c r="AA12" s="304">
        <f t="shared" si="24"/>
        <v>14.044881697015615</v>
      </c>
      <c r="AB12" s="304">
        <f>SUM(AB24,AB36,AB54,AB66,AB78,AB96)</f>
        <v>11.03420425912311</v>
      </c>
      <c r="AC12" s="306"/>
      <c r="AD12" s="304">
        <f t="shared" ref="AD12:AE12" si="25">SUM(AD24,AD36,AD54,AD66,AD78,AD96)</f>
        <v>16.654002898949201</v>
      </c>
      <c r="AE12" s="304">
        <f t="shared" si="25"/>
        <v>15.025639211466817</v>
      </c>
      <c r="AF12" s="304">
        <f>SUM(AF24,AF36,AF54,AF66,AF78,AF96)</f>
        <v>10.002632860530209</v>
      </c>
      <c r="AG12" s="306"/>
      <c r="AH12" s="304">
        <f t="shared" ref="AH12:AI12" si="26">SUM(AH24,AH36,AH54,AH66,AH78,AH96)</f>
        <v>9.074873735998537</v>
      </c>
      <c r="AI12" s="304">
        <f t="shared" si="26"/>
        <v>6.358647055384016</v>
      </c>
      <c r="AJ12" s="304">
        <f>SUM(AJ24,AJ36,AJ54,AJ66,AJ78,AJ96)</f>
        <v>2.2970459352647339</v>
      </c>
      <c r="AK12" s="306"/>
      <c r="AL12" s="304">
        <f t="shared" ref="AL12:AM12" si="27">SUM(AL24,AL36,AL54,AL66,AL78,AL96)</f>
        <v>2.9842015400633177</v>
      </c>
      <c r="AM12" s="304">
        <f t="shared" si="27"/>
        <v>2.9599053355777265</v>
      </c>
      <c r="AN12" s="304">
        <f>SUM(AN24,AN36,AN54,AN66,AN78,AN96)</f>
        <v>3.0488731358544419</v>
      </c>
    </row>
    <row r="13" spans="1:40" x14ac:dyDescent="0.2">
      <c r="A13" s="13" t="str">
        <f>name!E8</f>
        <v>Skilled trades occupations</v>
      </c>
      <c r="B13" s="304">
        <f t="shared" si="0"/>
        <v>47.651440247888267</v>
      </c>
      <c r="C13" s="304">
        <f t="shared" si="0"/>
        <v>47.523789916616103</v>
      </c>
      <c r="D13" s="304">
        <f t="shared" si="0"/>
        <v>45.487941013834842</v>
      </c>
      <c r="E13" s="304"/>
      <c r="F13" s="304">
        <f t="shared" si="1"/>
        <v>7.2286597344364836E-2</v>
      </c>
      <c r="G13" s="304">
        <f t="shared" si="1"/>
        <v>9.5181606488799031E-2</v>
      </c>
      <c r="H13" s="304">
        <f t="shared" si="1"/>
        <v>0.13004223603860909</v>
      </c>
      <c r="I13" s="304"/>
      <c r="J13" s="304">
        <f t="shared" si="2"/>
        <v>0.79180824014368201</v>
      </c>
      <c r="K13" s="304">
        <f t="shared" si="2"/>
        <v>1.0405134483679703</v>
      </c>
      <c r="L13" s="304">
        <f t="shared" si="2"/>
        <v>1.4785354281495502</v>
      </c>
      <c r="M13" s="304"/>
      <c r="N13" s="304">
        <f t="shared" si="3"/>
        <v>3.148172848133346</v>
      </c>
      <c r="O13" s="304">
        <f t="shared" si="3"/>
        <v>3.85587046541173</v>
      </c>
      <c r="P13" s="304">
        <f t="shared" si="3"/>
        <v>5.3052837702063727</v>
      </c>
      <c r="Q13" s="306"/>
      <c r="R13" s="304">
        <f t="shared" ref="R13:T13" si="28">SUM(R25,R37,R55,R67,R79,R97)</f>
        <v>1.3095822871688858</v>
      </c>
      <c r="S13" s="304">
        <f t="shared" si="28"/>
        <v>1.5187834534890008</v>
      </c>
      <c r="T13" s="304">
        <f t="shared" si="28"/>
        <v>2.0699101248430511</v>
      </c>
      <c r="U13" s="306"/>
      <c r="V13" s="304">
        <f t="shared" ref="V13:X13" si="29">SUM(V25,V37,V55,V67,V79,V97)</f>
        <v>2.8179606955842198</v>
      </c>
      <c r="W13" s="304">
        <f t="shared" si="29"/>
        <v>3.2126625333833325</v>
      </c>
      <c r="X13" s="304">
        <f t="shared" si="29"/>
        <v>4.1916806446782067</v>
      </c>
      <c r="Y13" s="306"/>
      <c r="Z13" s="304">
        <f t="shared" ref="Z13:AB13" si="30">SUM(Z25,Z37,Z55,Z67,Z79,Z97)</f>
        <v>15.686553801241944</v>
      </c>
      <c r="AA13" s="304">
        <f t="shared" si="30"/>
        <v>15.399996268772938</v>
      </c>
      <c r="AB13" s="304">
        <f t="shared" si="30"/>
        <v>13.825142457744604</v>
      </c>
      <c r="AC13" s="306"/>
      <c r="AD13" s="304">
        <f t="shared" ref="AD13:AF13" si="31">SUM(AD25,AD37,AD55,AD67,AD79,AD97)</f>
        <v>13.006727501376032</v>
      </c>
      <c r="AE13" s="304">
        <f t="shared" si="31"/>
        <v>12.870913903374065</v>
      </c>
      <c r="AF13" s="304">
        <f t="shared" si="31"/>
        <v>11.880284286148999</v>
      </c>
      <c r="AG13" s="306"/>
      <c r="AH13" s="304">
        <f t="shared" ref="AH13:AJ13" si="32">SUM(AH25,AH37,AH55,AH67,AH79,AH97)</f>
        <v>7.0013125579048419</v>
      </c>
      <c r="AI13" s="304">
        <f t="shared" si="32"/>
        <v>6.2094899470606437</v>
      </c>
      <c r="AJ13" s="304">
        <f t="shared" si="32"/>
        <v>4.6358937459740011</v>
      </c>
      <c r="AK13" s="306"/>
      <c r="AL13" s="304">
        <f t="shared" ref="AL13:AN13" si="33">SUM(AL25,AL37,AL55,AL67,AL79,AL97)</f>
        <v>3.817035718990951</v>
      </c>
      <c r="AM13" s="304">
        <f t="shared" si="33"/>
        <v>3.3203782902676231</v>
      </c>
      <c r="AN13" s="304">
        <f t="shared" si="33"/>
        <v>1.9711683200514429</v>
      </c>
    </row>
    <row r="14" spans="1:40" x14ac:dyDescent="0.2">
      <c r="A14" s="13" t="str">
        <f>name!E9</f>
        <v>Caring, leisure and other service occupations</v>
      </c>
      <c r="B14" s="304">
        <f t="shared" si="0"/>
        <v>47.580642890190582</v>
      </c>
      <c r="C14" s="304">
        <f t="shared" si="0"/>
        <v>52.512417507221514</v>
      </c>
      <c r="D14" s="304">
        <f t="shared" si="0"/>
        <v>59.016574033307784</v>
      </c>
      <c r="E14" s="304"/>
      <c r="F14" s="304">
        <f t="shared" si="1"/>
        <v>4.6125188839757553E-2</v>
      </c>
      <c r="G14" s="304">
        <f t="shared" si="1"/>
        <v>6.1920482124647395E-2</v>
      </c>
      <c r="H14" s="304">
        <f t="shared" si="1"/>
        <v>8.6770508012583153E-2</v>
      </c>
      <c r="I14" s="304"/>
      <c r="J14" s="304">
        <f t="shared" si="2"/>
        <v>1.6999890944114477</v>
      </c>
      <c r="K14" s="304">
        <f t="shared" si="2"/>
        <v>2.3379895305795029</v>
      </c>
      <c r="L14" s="304">
        <f t="shared" si="2"/>
        <v>3.4653892345107038</v>
      </c>
      <c r="M14" s="304"/>
      <c r="N14" s="304">
        <f t="shared" si="3"/>
        <v>5.4030837168061474</v>
      </c>
      <c r="O14" s="304">
        <f t="shared" si="3"/>
        <v>6.8468676436946305</v>
      </c>
      <c r="P14" s="304">
        <f t="shared" si="3"/>
        <v>9.1168579036133348</v>
      </c>
      <c r="Q14" s="306"/>
      <c r="R14" s="304">
        <f>SUM(R26,R38,R56,R68,R80,R98)</f>
        <v>4.1288597670237994</v>
      </c>
      <c r="S14" s="304">
        <f t="shared" ref="S14:T14" si="34">SUM(S26,S38,S56,S68,S80,S98)</f>
        <v>4.7195328877644149</v>
      </c>
      <c r="T14" s="304">
        <f t="shared" si="34"/>
        <v>5.5012130220121147</v>
      </c>
      <c r="U14" s="306"/>
      <c r="V14" s="304">
        <f t="shared" ref="V14:X14" si="35">SUM(V26,V38,V56,V68,V80,V98)</f>
        <v>2.9397454734211346</v>
      </c>
      <c r="W14" s="304">
        <f t="shared" si="35"/>
        <v>3.5164915731671718</v>
      </c>
      <c r="X14" s="304">
        <f t="shared" si="35"/>
        <v>4.5491454860945</v>
      </c>
      <c r="Y14" s="306"/>
      <c r="Z14" s="304">
        <f t="shared" ref="Z14:AB14" si="36">SUM(Z26,Z38,Z56,Z68,Z80,Z98)</f>
        <v>16.955792037940242</v>
      </c>
      <c r="AA14" s="304">
        <f t="shared" si="36"/>
        <v>18.469520157205022</v>
      </c>
      <c r="AB14" s="304">
        <f t="shared" si="36"/>
        <v>21.790794263485324</v>
      </c>
      <c r="AC14" s="306"/>
      <c r="AD14" s="304">
        <f t="shared" ref="AD14:AF14" si="37">SUM(AD26,AD38,AD56,AD68,AD80,AD98)</f>
        <v>11.888283056253862</v>
      </c>
      <c r="AE14" s="304">
        <f t="shared" si="37"/>
        <v>12.600284188496868</v>
      </c>
      <c r="AF14" s="304">
        <f t="shared" si="37"/>
        <v>11.077350918489849</v>
      </c>
      <c r="AG14" s="306"/>
      <c r="AH14" s="304">
        <f t="shared" ref="AH14:AJ14" si="38">SUM(AH26,AH38,AH56,AH68,AH80,AH98)</f>
        <v>3.2903367428800019</v>
      </c>
      <c r="AI14" s="304">
        <f t="shared" si="38"/>
        <v>2.7493986243612021</v>
      </c>
      <c r="AJ14" s="304">
        <f t="shared" si="38"/>
        <v>2.2103738522663328</v>
      </c>
      <c r="AK14" s="306"/>
      <c r="AL14" s="304">
        <f t="shared" ref="AL14:AN14" si="39">SUM(AL26,AL38,AL56,AL68,AL80,AL98)</f>
        <v>1.2284278126141897</v>
      </c>
      <c r="AM14" s="304">
        <f t="shared" si="39"/>
        <v>1.2104124198280468</v>
      </c>
      <c r="AN14" s="304">
        <f t="shared" si="39"/>
        <v>1.2186788448230366</v>
      </c>
    </row>
    <row r="15" spans="1:40" x14ac:dyDescent="0.2">
      <c r="A15" s="13" t="str">
        <f>name!E10</f>
        <v>Sales and customer service occupations</v>
      </c>
      <c r="B15" s="304">
        <f t="shared" si="0"/>
        <v>55.311742295145756</v>
      </c>
      <c r="C15" s="304">
        <f t="shared" si="0"/>
        <v>56.719712182623198</v>
      </c>
      <c r="D15" s="304">
        <f t="shared" si="0"/>
        <v>57.79516535159356</v>
      </c>
      <c r="E15" s="304"/>
      <c r="F15" s="304">
        <f t="shared" si="1"/>
        <v>0.15218914446977641</v>
      </c>
      <c r="G15" s="304">
        <f t="shared" si="1"/>
        <v>0.2002216139831747</v>
      </c>
      <c r="H15" s="304">
        <f t="shared" si="1"/>
        <v>0.26527126153335401</v>
      </c>
      <c r="I15" s="304"/>
      <c r="J15" s="304">
        <f t="shared" si="2"/>
        <v>1.7554366812948321</v>
      </c>
      <c r="K15" s="304">
        <f t="shared" si="2"/>
        <v>2.2864404595070105</v>
      </c>
      <c r="L15" s="304">
        <f t="shared" si="2"/>
        <v>3.2540827485519994</v>
      </c>
      <c r="M15" s="304"/>
      <c r="N15" s="304">
        <f t="shared" si="3"/>
        <v>7.4837852344456746</v>
      </c>
      <c r="O15" s="304">
        <f t="shared" si="3"/>
        <v>9.1192051275389101</v>
      </c>
      <c r="P15" s="304">
        <f t="shared" si="3"/>
        <v>12.449040021292744</v>
      </c>
      <c r="Q15" s="306"/>
      <c r="R15" s="304">
        <f t="shared" ref="R15:T15" si="40">SUM(R27,R39,R57,R69,R81,R99)</f>
        <v>2.3437567420418826</v>
      </c>
      <c r="S15" s="304">
        <f t="shared" si="40"/>
        <v>2.7173917006541366</v>
      </c>
      <c r="T15" s="304">
        <f t="shared" si="40"/>
        <v>3.5840440881711193</v>
      </c>
      <c r="U15" s="306"/>
      <c r="V15" s="304">
        <f t="shared" ref="V15:X15" si="41">SUM(V27,V39,V57,V69,V81,V99)</f>
        <v>2.2851095630091995</v>
      </c>
      <c r="W15" s="304">
        <f t="shared" si="41"/>
        <v>2.6816673178581505</v>
      </c>
      <c r="X15" s="304">
        <f t="shared" si="41"/>
        <v>3.3899217736101526</v>
      </c>
      <c r="Y15" s="306"/>
      <c r="Z15" s="304">
        <f t="shared" ref="Z15:AB15" si="42">SUM(Z27,Z39,Z57,Z69,Z81,Z99)</f>
        <v>14.83617469904256</v>
      </c>
      <c r="AA15" s="304">
        <f t="shared" si="42"/>
        <v>14.902082171386054</v>
      </c>
      <c r="AB15" s="304">
        <f t="shared" si="42"/>
        <v>15.585383569575763</v>
      </c>
      <c r="AC15" s="306"/>
      <c r="AD15" s="304">
        <f t="shared" ref="AD15:AF15" si="43">SUM(AD27,AD39,AD57,AD69,AD81,AD99)</f>
        <v>13.791025269008564</v>
      </c>
      <c r="AE15" s="304">
        <f t="shared" si="43"/>
        <v>14.075473351952017</v>
      </c>
      <c r="AF15" s="304">
        <f t="shared" si="43"/>
        <v>12.359620273433361</v>
      </c>
      <c r="AG15" s="306"/>
      <c r="AH15" s="304">
        <f t="shared" ref="AH15:AJ15" si="44">SUM(AH27,AH39,AH57,AH69,AH81,AH99)</f>
        <v>8.824304954289353</v>
      </c>
      <c r="AI15" s="304">
        <f t="shared" si="44"/>
        <v>7.5530039640212534</v>
      </c>
      <c r="AJ15" s="304">
        <f t="shared" si="44"/>
        <v>4.0975463905419742</v>
      </c>
      <c r="AK15" s="306"/>
      <c r="AL15" s="304">
        <f t="shared" ref="AL15:AN15" si="45">SUM(AL27,AL39,AL57,AL69,AL81,AL99)</f>
        <v>3.8399600075439078</v>
      </c>
      <c r="AM15" s="304">
        <f t="shared" si="45"/>
        <v>3.1842264757224985</v>
      </c>
      <c r="AN15" s="304">
        <f t="shared" si="45"/>
        <v>2.8102552248830972</v>
      </c>
    </row>
    <row r="16" spans="1:40" x14ac:dyDescent="0.2">
      <c r="A16" s="13" t="str">
        <f>name!E11</f>
        <v>Process, plant and machine operatives</v>
      </c>
      <c r="B16" s="304">
        <f t="shared" si="0"/>
        <v>35.080117340252301</v>
      </c>
      <c r="C16" s="304">
        <f t="shared" si="0"/>
        <v>38.73253809332811</v>
      </c>
      <c r="D16" s="304">
        <f t="shared" si="0"/>
        <v>38.35727166736536</v>
      </c>
      <c r="E16" s="304"/>
      <c r="F16" s="304">
        <f t="shared" si="1"/>
        <v>7.3094877645655934E-2</v>
      </c>
      <c r="G16" s="304">
        <f t="shared" si="1"/>
        <v>0.11974283613423643</v>
      </c>
      <c r="H16" s="304">
        <f t="shared" si="1"/>
        <v>0.20053860154705619</v>
      </c>
      <c r="I16" s="304"/>
      <c r="J16" s="304">
        <f t="shared" si="2"/>
        <v>0.47353325461661205</v>
      </c>
      <c r="K16" s="304">
        <f t="shared" si="2"/>
        <v>0.67622895465701305</v>
      </c>
      <c r="L16" s="304">
        <f t="shared" si="2"/>
        <v>1.0420278176251121</v>
      </c>
      <c r="M16" s="304"/>
      <c r="N16" s="304">
        <f t="shared" si="3"/>
        <v>1.5981014105494284</v>
      </c>
      <c r="O16" s="304">
        <f t="shared" si="3"/>
        <v>2.2300898910959321</v>
      </c>
      <c r="P16" s="304">
        <f t="shared" si="3"/>
        <v>3.5658985050942746</v>
      </c>
      <c r="Q16" s="306"/>
      <c r="R16" s="304">
        <f t="shared" ref="R16:T16" si="46">SUM(R28,R40,R58,R70,R82,R100)</f>
        <v>0.76577108580808018</v>
      </c>
      <c r="S16" s="304">
        <f t="shared" si="46"/>
        <v>1.0598587744772345</v>
      </c>
      <c r="T16" s="304">
        <f t="shared" si="46"/>
        <v>1.6044408823565561</v>
      </c>
      <c r="U16" s="306"/>
      <c r="V16" s="304">
        <f t="shared" ref="V16:X16" si="47">SUM(V28,V40,V58,V70,V82,V100)</f>
        <v>1.3284783326473075</v>
      </c>
      <c r="W16" s="304">
        <f t="shared" si="47"/>
        <v>1.7910020442682999</v>
      </c>
      <c r="X16" s="304">
        <f t="shared" si="47"/>
        <v>2.595651761449504</v>
      </c>
      <c r="Y16" s="306"/>
      <c r="Z16" s="304">
        <f t="shared" ref="Z16:AB16" si="48">SUM(Z28,Z40,Z58,Z70,Z82,Z100)</f>
        <v>7.4366402303394592</v>
      </c>
      <c r="AA16" s="304">
        <f t="shared" si="48"/>
        <v>8.8397701723826518</v>
      </c>
      <c r="AB16" s="304">
        <f t="shared" si="48"/>
        <v>9.508067905926687</v>
      </c>
      <c r="AC16" s="306"/>
      <c r="AD16" s="304">
        <f t="shared" ref="AD16:AF16" si="49">SUM(AD28,AD40,AD58,AD70,AD82,AD100)</f>
        <v>10.813774649268648</v>
      </c>
      <c r="AE16" s="304">
        <f t="shared" si="49"/>
        <v>12.548479208777948</v>
      </c>
      <c r="AF16" s="304">
        <f t="shared" si="49"/>
        <v>12.684104194812834</v>
      </c>
      <c r="AG16" s="306"/>
      <c r="AH16" s="304">
        <f t="shared" ref="AH16:AJ16" si="50">SUM(AH28,AH40,AH58,AH70,AH82,AH100)</f>
        <v>8.3699616126270033</v>
      </c>
      <c r="AI16" s="304">
        <f t="shared" si="50"/>
        <v>7.9756076214269838</v>
      </c>
      <c r="AJ16" s="304">
        <f t="shared" si="50"/>
        <v>5.1994415696443852</v>
      </c>
      <c r="AK16" s="306"/>
      <c r="AL16" s="304">
        <f t="shared" ref="AL16:AN16" si="51">SUM(AL28,AL40,AL58,AL70,AL82,AL100)</f>
        <v>4.2207618867501004</v>
      </c>
      <c r="AM16" s="304">
        <f t="shared" si="51"/>
        <v>3.4917585901078088</v>
      </c>
      <c r="AN16" s="304">
        <f t="shared" si="51"/>
        <v>1.9571004289089609</v>
      </c>
    </row>
    <row r="17" spans="1:40" x14ac:dyDescent="0.2">
      <c r="A17" s="13" t="str">
        <f>name!E12</f>
        <v>Elementary occupations</v>
      </c>
      <c r="B17" s="304">
        <f t="shared" si="0"/>
        <v>56.430582986200385</v>
      </c>
      <c r="C17" s="304">
        <f t="shared" si="0"/>
        <v>57.770662809794516</v>
      </c>
      <c r="D17" s="304">
        <f t="shared" si="0"/>
        <v>57.443894584271952</v>
      </c>
      <c r="E17" s="304"/>
      <c r="F17" s="304">
        <f t="shared" si="1"/>
        <v>3.8469936429485339E-2</v>
      </c>
      <c r="G17" s="304">
        <f t="shared" si="1"/>
        <v>5.325236255773437E-2</v>
      </c>
      <c r="H17" s="304">
        <f t="shared" si="1"/>
        <v>7.2575170600164662E-2</v>
      </c>
      <c r="I17" s="304"/>
      <c r="J17" s="304">
        <f t="shared" si="2"/>
        <v>1.1750930281873793</v>
      </c>
      <c r="K17" s="304">
        <f t="shared" si="2"/>
        <v>1.6551993525634188</v>
      </c>
      <c r="L17" s="304">
        <f t="shared" si="2"/>
        <v>2.4543260641316036</v>
      </c>
      <c r="M17" s="304"/>
      <c r="N17" s="304">
        <f t="shared" si="3"/>
        <v>4.2515835463636122</v>
      </c>
      <c r="O17" s="304">
        <f t="shared" si="3"/>
        <v>5.4675011019630162</v>
      </c>
      <c r="P17" s="304">
        <f t="shared" si="3"/>
        <v>7.6992075299360456</v>
      </c>
      <c r="Q17" s="306"/>
      <c r="R17" s="304">
        <f t="shared" ref="R17:T17" si="52">SUM(R29,R41,R59,R71,R83,R101)</f>
        <v>2.0299317527103047</v>
      </c>
      <c r="S17" s="304">
        <f t="shared" si="52"/>
        <v>2.5888037979265559</v>
      </c>
      <c r="T17" s="304">
        <f t="shared" si="52"/>
        <v>3.7274062002373443</v>
      </c>
      <c r="U17" s="306"/>
      <c r="V17" s="304">
        <f t="shared" ref="V17:X17" si="53">SUM(V29,V41,V59,V71,V83,V101)</f>
        <v>1.8800577754821954</v>
      </c>
      <c r="W17" s="304">
        <f t="shared" si="53"/>
        <v>2.2752322404780214</v>
      </c>
      <c r="X17" s="304">
        <f t="shared" si="53"/>
        <v>3.1724597317297758</v>
      </c>
      <c r="Y17" s="306"/>
      <c r="Z17" s="304">
        <f t="shared" ref="Z17:AB17" si="54">SUM(Z29,Z41,Z59,Z71,Z83,Z101)</f>
        <v>9.8081937544523665</v>
      </c>
      <c r="AA17" s="304">
        <f t="shared" si="54"/>
        <v>9.666560982093241</v>
      </c>
      <c r="AB17" s="304">
        <f t="shared" si="54"/>
        <v>10.012876968919556</v>
      </c>
      <c r="AC17" s="306"/>
      <c r="AD17" s="304">
        <f t="shared" ref="AD17:AF17" si="55">SUM(AD29,AD41,AD59,AD71,AD83,AD101)</f>
        <v>16.094951848046275</v>
      </c>
      <c r="AE17" s="304">
        <f t="shared" si="55"/>
        <v>17.317147363918657</v>
      </c>
      <c r="AF17" s="304">
        <f t="shared" si="55"/>
        <v>16.337925525272034</v>
      </c>
      <c r="AG17" s="306"/>
      <c r="AH17" s="304">
        <f t="shared" ref="AH17:AJ17" si="56">SUM(AH29,AH41,AH59,AH71,AH83,AH101)</f>
        <v>14.700907029925146</v>
      </c>
      <c r="AI17" s="304">
        <f t="shared" si="56"/>
        <v>13.670023191957482</v>
      </c>
      <c r="AJ17" s="304">
        <f t="shared" si="56"/>
        <v>10.049419304104104</v>
      </c>
      <c r="AK17" s="306"/>
      <c r="AL17" s="304">
        <f t="shared" ref="AL17:AN17" si="57">SUM(AL29,AL41,AL59,AL71,AL83,AL101)</f>
        <v>6.4513943146036201</v>
      </c>
      <c r="AM17" s="304">
        <f t="shared" si="57"/>
        <v>5.0769424163363928</v>
      </c>
      <c r="AN17" s="304">
        <f t="shared" si="57"/>
        <v>3.9176980893413216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11.713000000000006</v>
      </c>
      <c r="C20" s="305">
        <f>SUM(C21:C29)</f>
        <v>11.826000000000006</v>
      </c>
      <c r="D20" s="305">
        <f>SUM(D21:D29)</f>
        <v>11.946999999999994</v>
      </c>
      <c r="E20" s="304"/>
      <c r="F20" s="305">
        <f>SUM(F21:F29)</f>
        <v>0.10988608684912103</v>
      </c>
      <c r="G20" s="305">
        <f>SUM(G21:G29)</f>
        <v>0.12801490284251565</v>
      </c>
      <c r="H20" s="305">
        <f>SUM(H21:H29)</f>
        <v>0.16381469791073655</v>
      </c>
      <c r="I20" s="304"/>
      <c r="J20" s="305">
        <f>SUM(J21:J29)</f>
        <v>0.65614234337631006</v>
      </c>
      <c r="K20" s="305">
        <f>SUM(K21:K29)</f>
        <v>0.73923635095464901</v>
      </c>
      <c r="L20" s="305">
        <f>SUM(L21:L29)</f>
        <v>0.90940414923389268</v>
      </c>
      <c r="M20" s="304"/>
      <c r="N20" s="305">
        <f>SUM(N21:N29)</f>
        <v>1.9042731397178168</v>
      </c>
      <c r="O20" s="305">
        <f>SUM(O21:O29)</f>
        <v>2.0815785350260785</v>
      </c>
      <c r="P20" s="305">
        <f>SUM(P21:P29)</f>
        <v>2.5968383466556424</v>
      </c>
      <c r="Q20" s="306"/>
      <c r="R20" s="305">
        <f>SUM(R21:R29)</f>
        <v>0.42658082642512546</v>
      </c>
      <c r="S20" s="305">
        <f>SUM(S21:S29)</f>
        <v>0.4670361005673494</v>
      </c>
      <c r="T20" s="305">
        <f>SUM(T21:T29)</f>
        <v>0.59872710810556906</v>
      </c>
      <c r="U20" s="306"/>
      <c r="V20" s="305">
        <f>SUM(V21:V29)</f>
        <v>0.97541697551107664</v>
      </c>
      <c r="W20" s="305">
        <f>SUM(W21:W29)</f>
        <v>1.0390897578333174</v>
      </c>
      <c r="X20" s="305">
        <f>SUM(X21:X29)</f>
        <v>1.2742663076296792</v>
      </c>
      <c r="Y20" s="306"/>
      <c r="Z20" s="305">
        <f>SUM(Z21:Z29)</f>
        <v>2.245869520492648</v>
      </c>
      <c r="AA20" s="305">
        <f>SUM(AA21:AA29)</f>
        <v>2.1339025499348767</v>
      </c>
      <c r="AB20" s="305">
        <f>SUM(AB21:AB29)</f>
        <v>2.0565687696656236</v>
      </c>
      <c r="AC20" s="306"/>
      <c r="AD20" s="305">
        <f>SUM(AD21:AD29)</f>
        <v>2.5139056635838655</v>
      </c>
      <c r="AE20" s="305">
        <f>SUM(AE21:AE29)</f>
        <v>2.5065814252811829</v>
      </c>
      <c r="AF20" s="305">
        <f>SUM(AF21:AF29)</f>
        <v>2.3550777984191629</v>
      </c>
      <c r="AG20" s="306"/>
      <c r="AH20" s="305">
        <f>SUM(AH21:AH29)</f>
        <v>1.5873224725304853</v>
      </c>
      <c r="AI20" s="305">
        <f>SUM(AI21:AI29)</f>
        <v>1.3227280638872119</v>
      </c>
      <c r="AJ20" s="305">
        <f>SUM(AJ21:AJ29)</f>
        <v>0.93209497217097792</v>
      </c>
      <c r="AK20" s="306"/>
      <c r="AL20" s="305">
        <f>SUM(AL21:AL29)</f>
        <v>1.2936029715135573</v>
      </c>
      <c r="AM20" s="305">
        <f>SUM(AM21:AM29)</f>
        <v>1.4078323136728259</v>
      </c>
      <c r="AN20" s="305">
        <f>SUM(AN21:AN29)</f>
        <v>1.0602078502087082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1.0775739286229713</v>
      </c>
      <c r="C21" s="304">
        <f t="shared" ref="C21:D21" si="59">SUM(G21,K21,O21,S21,W21,AA21,AE21,AI21,AM21)</f>
        <v>1.1724622235648758</v>
      </c>
      <c r="D21" s="304">
        <f t="shared" si="59"/>
        <v>1.2700629980373161</v>
      </c>
      <c r="E21" s="304"/>
      <c r="F21" s="304">
        <v>2.2555263326775363E-2</v>
      </c>
      <c r="G21" s="304">
        <v>2.5441798736123119E-2</v>
      </c>
      <c r="H21" s="304">
        <v>3.0934170334669369E-2</v>
      </c>
      <c r="I21" s="304"/>
      <c r="J21" s="304">
        <v>0.13922787050504365</v>
      </c>
      <c r="K21" s="304">
        <v>0.1460844237964847</v>
      </c>
      <c r="L21" s="304">
        <v>0.16286932867802845</v>
      </c>
      <c r="M21" s="304"/>
      <c r="N21" s="304">
        <v>0.25026791372568985</v>
      </c>
      <c r="O21" s="304">
        <v>0.27331313289703529</v>
      </c>
      <c r="P21" s="304">
        <v>0.33945261057040843</v>
      </c>
      <c r="Q21" s="306"/>
      <c r="R21" s="304">
        <v>5.2822691912835631E-2</v>
      </c>
      <c r="S21" s="304">
        <v>6.4366390709429663E-2</v>
      </c>
      <c r="T21" s="304">
        <v>8.3732804738989863E-2</v>
      </c>
      <c r="U21" s="306"/>
      <c r="V21" s="304">
        <v>6.540800694492338E-2</v>
      </c>
      <c r="W21" s="304">
        <v>5.8959669446021289E-2</v>
      </c>
      <c r="X21" s="304">
        <v>6.026163586499008E-2</v>
      </c>
      <c r="Y21" s="306"/>
      <c r="Z21" s="304">
        <v>0.18604856934527306</v>
      </c>
      <c r="AA21" s="304">
        <v>0.23073994861322408</v>
      </c>
      <c r="AB21" s="304">
        <v>0.26885783979944178</v>
      </c>
      <c r="AC21" s="306"/>
      <c r="AD21" s="304">
        <v>0.16117022765308339</v>
      </c>
      <c r="AE21" s="304">
        <v>0.16903100317491249</v>
      </c>
      <c r="AF21" s="304">
        <v>0.13717437810422373</v>
      </c>
      <c r="AG21" s="306"/>
      <c r="AH21" s="304">
        <v>0.10632231278091192</v>
      </c>
      <c r="AI21" s="304">
        <v>9.7522297707965042E-2</v>
      </c>
      <c r="AJ21" s="304">
        <v>5.9093168926421136E-2</v>
      </c>
      <c r="AK21" s="306"/>
      <c r="AL21" s="304">
        <v>9.3751072428435084E-2</v>
      </c>
      <c r="AM21" s="304">
        <v>0.10700355848368005</v>
      </c>
      <c r="AN21" s="304">
        <v>0.12768706102014316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1.23935404971053</v>
      </c>
      <c r="C22" s="304">
        <f t="shared" ref="C22:C29" si="61">SUM(G22,K22,O22,S22,W22,AA22,AE22,AI22,AM22)</f>
        <v>1.3016736320501585</v>
      </c>
      <c r="D22" s="304">
        <f t="shared" ref="D22:D29" si="62">SUM(H22,L22,P22,T22,X22,AB22,AF22,AJ22,AN22)</f>
        <v>1.4235328777594611</v>
      </c>
      <c r="E22" s="304"/>
      <c r="F22" s="304">
        <v>4.580438776232628E-2</v>
      </c>
      <c r="G22" s="304">
        <v>5.533361054315579E-2</v>
      </c>
      <c r="H22" s="304">
        <v>7.1713410934466676E-2</v>
      </c>
      <c r="I22" s="304"/>
      <c r="J22" s="304">
        <v>0.23490232256999971</v>
      </c>
      <c r="K22" s="304">
        <v>0.27513509496576377</v>
      </c>
      <c r="L22" s="304">
        <v>0.34960539116511685</v>
      </c>
      <c r="M22" s="304"/>
      <c r="N22" s="304">
        <v>0.37066176955984026</v>
      </c>
      <c r="O22" s="304">
        <v>0.37257741044493808</v>
      </c>
      <c r="P22" s="304">
        <v>0.37912060252954799</v>
      </c>
      <c r="Q22" s="306"/>
      <c r="R22" s="304">
        <v>4.4835643606797981E-2</v>
      </c>
      <c r="S22" s="304">
        <v>4.591143797697407E-2</v>
      </c>
      <c r="T22" s="304">
        <v>5.3293703684776803E-2</v>
      </c>
      <c r="U22" s="306"/>
      <c r="V22" s="304">
        <v>0.15416664435598026</v>
      </c>
      <c r="W22" s="304">
        <v>0.16191306612884304</v>
      </c>
      <c r="X22" s="304">
        <v>0.18659802128683151</v>
      </c>
      <c r="Y22" s="306"/>
      <c r="Z22" s="304">
        <v>0.14317365483269373</v>
      </c>
      <c r="AA22" s="304">
        <v>0.13198011350485858</v>
      </c>
      <c r="AB22" s="304">
        <v>0.10936120638674092</v>
      </c>
      <c r="AC22" s="306"/>
      <c r="AD22" s="304">
        <v>0.11666390693988654</v>
      </c>
      <c r="AE22" s="304">
        <v>0.12146776108239495</v>
      </c>
      <c r="AF22" s="304">
        <v>0.13932027726355822</v>
      </c>
      <c r="AG22" s="306"/>
      <c r="AH22" s="304">
        <v>7.4495298469419435E-2</v>
      </c>
      <c r="AI22" s="304">
        <v>7.0889043032721213E-2</v>
      </c>
      <c r="AJ22" s="304">
        <v>5.9714227267011026E-2</v>
      </c>
      <c r="AK22" s="306"/>
      <c r="AL22" s="304">
        <v>5.4650421613585951E-2</v>
      </c>
      <c r="AM22" s="304">
        <v>6.6466094370509016E-2</v>
      </c>
      <c r="AN22" s="304">
        <v>7.4806037241411244E-2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0.98897404826330337</v>
      </c>
      <c r="C23" s="304">
        <f t="shared" si="61"/>
        <v>0.9441155022240113</v>
      </c>
      <c r="D23" s="304">
        <f t="shared" si="62"/>
        <v>1.0152590699307724</v>
      </c>
      <c r="E23" s="304"/>
      <c r="F23" s="304">
        <v>2.0029174801207156E-2</v>
      </c>
      <c r="G23" s="304">
        <v>2.2465391875423953E-2</v>
      </c>
      <c r="H23" s="304">
        <v>2.9498667443230969E-2</v>
      </c>
      <c r="I23" s="304"/>
      <c r="J23" s="304">
        <v>8.4498169486946509E-2</v>
      </c>
      <c r="K23" s="304">
        <v>9.5863797235686499E-2</v>
      </c>
      <c r="L23" s="304">
        <v>0.11944989684551345</v>
      </c>
      <c r="M23" s="304"/>
      <c r="N23" s="304">
        <v>0.23583775824054964</v>
      </c>
      <c r="O23" s="304">
        <v>0.23180749342763335</v>
      </c>
      <c r="P23" s="304">
        <v>0.24819285870600946</v>
      </c>
      <c r="Q23" s="306"/>
      <c r="R23" s="304">
        <v>2.6820880668907116E-2</v>
      </c>
      <c r="S23" s="304">
        <v>2.5829652840216523E-2</v>
      </c>
      <c r="T23" s="304">
        <v>2.9955382539856499E-2</v>
      </c>
      <c r="U23" s="306"/>
      <c r="V23" s="304">
        <v>0.15681024082142331</v>
      </c>
      <c r="W23" s="304">
        <v>0.1689067101559823</v>
      </c>
      <c r="X23" s="304">
        <v>0.20425110259076729</v>
      </c>
      <c r="Y23" s="306"/>
      <c r="Z23" s="304">
        <v>0.22639709586747755</v>
      </c>
      <c r="AA23" s="304">
        <v>0.18022307296580686</v>
      </c>
      <c r="AB23" s="304">
        <v>0.15550370677761838</v>
      </c>
      <c r="AC23" s="306"/>
      <c r="AD23" s="304">
        <v>0.10630277221707349</v>
      </c>
      <c r="AE23" s="304">
        <v>8.5023804620265209E-2</v>
      </c>
      <c r="AF23" s="304">
        <v>6.7554938078709353E-2</v>
      </c>
      <c r="AG23" s="306"/>
      <c r="AH23" s="304">
        <v>8.8184650854289115E-2</v>
      </c>
      <c r="AI23" s="304">
        <v>7.6310528652502818E-2</v>
      </c>
      <c r="AJ23" s="304">
        <v>6.4458587816515645E-2</v>
      </c>
      <c r="AK23" s="306"/>
      <c r="AL23" s="304">
        <v>4.4093305305429598E-2</v>
      </c>
      <c r="AM23" s="304">
        <v>5.768505045049372E-2</v>
      </c>
      <c r="AN23" s="304">
        <v>9.6393929132551362E-2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0.93871703102717141</v>
      </c>
      <c r="C24" s="304">
        <f t="shared" si="61"/>
        <v>0.88094820297141996</v>
      </c>
      <c r="D24" s="304">
        <f t="shared" si="62"/>
        <v>0.76860159649244264</v>
      </c>
      <c r="E24" s="304"/>
      <c r="F24" s="304">
        <v>2.6882648486926857E-3</v>
      </c>
      <c r="G24" s="304">
        <v>2.8656260310044625E-3</v>
      </c>
      <c r="H24" s="304">
        <v>3.2311593313264246E-3</v>
      </c>
      <c r="I24" s="304"/>
      <c r="J24" s="304">
        <v>5.5608025757947876E-2</v>
      </c>
      <c r="K24" s="304">
        <v>6.1812309313631922E-2</v>
      </c>
      <c r="L24" s="304">
        <v>7.3410558993041539E-2</v>
      </c>
      <c r="M24" s="304"/>
      <c r="N24" s="304">
        <v>0.17178482875282194</v>
      </c>
      <c r="O24" s="304">
        <v>0.17706824227721896</v>
      </c>
      <c r="P24" s="304">
        <v>0.18977596546660855</v>
      </c>
      <c r="Q24" s="306"/>
      <c r="R24" s="304">
        <v>2.52743371302016E-2</v>
      </c>
      <c r="S24" s="304">
        <v>2.3764032298200462E-2</v>
      </c>
      <c r="T24" s="304">
        <v>2.173702418263642E-2</v>
      </c>
      <c r="U24" s="306"/>
      <c r="V24" s="304">
        <v>7.9564805754159904E-2</v>
      </c>
      <c r="W24" s="304">
        <v>7.923838122753267E-2</v>
      </c>
      <c r="X24" s="304">
        <v>8.5514289248395117E-2</v>
      </c>
      <c r="Y24" s="306"/>
      <c r="Z24" s="304">
        <v>0.18875843269588738</v>
      </c>
      <c r="AA24" s="304">
        <v>0.15331676264619429</v>
      </c>
      <c r="AB24" s="304">
        <v>9.6511896304836545E-2</v>
      </c>
      <c r="AC24" s="306"/>
      <c r="AD24" s="304">
        <v>0.14878693990591524</v>
      </c>
      <c r="AE24" s="304">
        <v>0.11623925808958271</v>
      </c>
      <c r="AF24" s="304">
        <v>7.140166673175774E-2</v>
      </c>
      <c r="AG24" s="306"/>
      <c r="AH24" s="304">
        <v>0.16112802228225609</v>
      </c>
      <c r="AI24" s="304">
        <v>0.13369152628274991</v>
      </c>
      <c r="AJ24" s="304">
        <v>6.6620703689801344E-2</v>
      </c>
      <c r="AK24" s="306"/>
      <c r="AL24" s="304">
        <v>0.10512337389928869</v>
      </c>
      <c r="AM24" s="304">
        <v>0.13295206480530447</v>
      </c>
      <c r="AN24" s="304">
        <v>0.16039833254403901</v>
      </c>
    </row>
    <row r="25" spans="1:40" x14ac:dyDescent="0.2">
      <c r="A25" s="13" t="str">
        <f t="shared" si="58"/>
        <v>Skilled trades occupations</v>
      </c>
      <c r="B25" s="304">
        <f t="shared" si="60"/>
        <v>3.9343404943940943</v>
      </c>
      <c r="C25" s="304">
        <f t="shared" si="61"/>
        <v>3.8831646270937159</v>
      </c>
      <c r="D25" s="304">
        <f t="shared" si="62"/>
        <v>3.8160203272394093</v>
      </c>
      <c r="E25" s="304"/>
      <c r="F25" s="304">
        <v>1.4169541212570837E-2</v>
      </c>
      <c r="G25" s="304">
        <v>1.6755002273267362E-2</v>
      </c>
      <c r="H25" s="304">
        <v>2.2296640116010707E-2</v>
      </c>
      <c r="I25" s="304"/>
      <c r="J25" s="304">
        <v>5.1607946323647659E-2</v>
      </c>
      <c r="K25" s="304">
        <v>5.0754288782630282E-2</v>
      </c>
      <c r="L25" s="304">
        <v>6.6870042008510086E-2</v>
      </c>
      <c r="M25" s="304"/>
      <c r="N25" s="304">
        <v>0.6271400772686172</v>
      </c>
      <c r="O25" s="304">
        <v>0.73863092984559864</v>
      </c>
      <c r="P25" s="304">
        <v>1.0884075694200821</v>
      </c>
      <c r="Q25" s="306"/>
      <c r="R25" s="304">
        <v>0.18797510260947461</v>
      </c>
      <c r="S25" s="304">
        <v>0.20569414302644817</v>
      </c>
      <c r="T25" s="304">
        <v>0.27814605612952237</v>
      </c>
      <c r="U25" s="306"/>
      <c r="V25" s="304">
        <v>0.38070132050358874</v>
      </c>
      <c r="W25" s="304">
        <v>0.41520558784206496</v>
      </c>
      <c r="X25" s="304">
        <v>0.55277034535189573</v>
      </c>
      <c r="Y25" s="306"/>
      <c r="Z25" s="304">
        <v>0.74060961035114714</v>
      </c>
      <c r="AA25" s="304">
        <v>0.64330983481208026</v>
      </c>
      <c r="AB25" s="304">
        <v>0.5525266813158759</v>
      </c>
      <c r="AC25" s="306"/>
      <c r="AD25" s="304">
        <v>0.8999991970916551</v>
      </c>
      <c r="AE25" s="304">
        <v>0.88981723735436413</v>
      </c>
      <c r="AF25" s="304">
        <v>0.8279215346611295</v>
      </c>
      <c r="AG25" s="306"/>
      <c r="AH25" s="304">
        <v>0.52275155704308574</v>
      </c>
      <c r="AI25" s="304">
        <v>0.40108546955119972</v>
      </c>
      <c r="AJ25" s="304">
        <v>0.24148554289719434</v>
      </c>
      <c r="AK25" s="306"/>
      <c r="AL25" s="304">
        <v>0.50938614199030718</v>
      </c>
      <c r="AM25" s="304">
        <v>0.52191213360606203</v>
      </c>
      <c r="AN25" s="304">
        <v>0.18559591533918846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0.29428281468434714</v>
      </c>
      <c r="C26" s="304">
        <f t="shared" si="61"/>
        <v>0.31458518330772994</v>
      </c>
      <c r="D26" s="304">
        <f t="shared" si="62"/>
        <v>0.345339442566162</v>
      </c>
      <c r="E26" s="304"/>
      <c r="F26" s="304">
        <v>1.56659805281386E-3</v>
      </c>
      <c r="G26" s="304">
        <v>2.0192162217061893E-3</v>
      </c>
      <c r="H26" s="304">
        <v>2.3367874711748711E-3</v>
      </c>
      <c r="I26" s="304"/>
      <c r="J26" s="304">
        <v>1.6289627538861776E-2</v>
      </c>
      <c r="K26" s="304">
        <v>1.8865768986790786E-2</v>
      </c>
      <c r="L26" s="304">
        <v>2.1221069966396236E-2</v>
      </c>
      <c r="M26" s="304"/>
      <c r="N26" s="304">
        <v>7.3112138738718052E-2</v>
      </c>
      <c r="O26" s="304">
        <v>8.10795482392377E-2</v>
      </c>
      <c r="P26" s="304">
        <v>8.7979730460722869E-2</v>
      </c>
      <c r="Q26" s="306"/>
      <c r="R26" s="304">
        <v>1.5039205002722987E-2</v>
      </c>
      <c r="S26" s="304">
        <v>1.7841164073936197E-2</v>
      </c>
      <c r="T26" s="304">
        <v>2.2912194251668776E-2</v>
      </c>
      <c r="U26" s="306"/>
      <c r="V26" s="304">
        <v>1.2284601616533572E-2</v>
      </c>
      <c r="W26" s="304">
        <v>1.2185194542800388E-2</v>
      </c>
      <c r="X26" s="304">
        <v>1.2482033084650315E-2</v>
      </c>
      <c r="Y26" s="306"/>
      <c r="Z26" s="304">
        <v>4.9692872572132167E-2</v>
      </c>
      <c r="AA26" s="304">
        <v>4.8646582335291191E-2</v>
      </c>
      <c r="AB26" s="304">
        <v>5.2169718502016793E-2</v>
      </c>
      <c r="AC26" s="306"/>
      <c r="AD26" s="304">
        <v>3.5693736276251255E-2</v>
      </c>
      <c r="AE26" s="304">
        <v>3.3098181847123105E-2</v>
      </c>
      <c r="AF26" s="304">
        <v>2.7890093022711056E-2</v>
      </c>
      <c r="AG26" s="306"/>
      <c r="AH26" s="304">
        <v>4.3895691315030141E-2</v>
      </c>
      <c r="AI26" s="304">
        <v>3.9394172056195081E-2</v>
      </c>
      <c r="AJ26" s="304">
        <v>3.0108363354160041E-2</v>
      </c>
      <c r="AK26" s="306"/>
      <c r="AL26" s="304">
        <v>4.670834357128336E-2</v>
      </c>
      <c r="AM26" s="304">
        <v>6.1455355004649305E-2</v>
      </c>
      <c r="AN26" s="304">
        <v>8.823945245266103E-2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0.42403178563577859</v>
      </c>
      <c r="C27" s="304">
        <f t="shared" si="61"/>
        <v>0.46364545923519357</v>
      </c>
      <c r="D27" s="304">
        <f t="shared" si="62"/>
        <v>0.50037677240066081</v>
      </c>
      <c r="E27" s="304"/>
      <c r="F27" s="304">
        <v>2.9736017974601788E-3</v>
      </c>
      <c r="G27" s="304">
        <v>3.0058198178077771E-3</v>
      </c>
      <c r="H27" s="304">
        <v>3.6388807357827842E-3</v>
      </c>
      <c r="I27" s="304"/>
      <c r="J27" s="304">
        <v>1.6982075206850723E-2</v>
      </c>
      <c r="K27" s="304">
        <v>1.8919593700320123E-2</v>
      </c>
      <c r="L27" s="304">
        <v>2.3143549123225336E-2</v>
      </c>
      <c r="M27" s="304"/>
      <c r="N27" s="304">
        <v>6.5354020193804971E-2</v>
      </c>
      <c r="O27" s="304">
        <v>7.7036717875459626E-2</v>
      </c>
      <c r="P27" s="304">
        <v>0.10046446197200984</v>
      </c>
      <c r="Q27" s="306"/>
      <c r="R27" s="304">
        <v>2.1332499369124843E-2</v>
      </c>
      <c r="S27" s="304">
        <v>2.2772626912521854E-2</v>
      </c>
      <c r="T27" s="304">
        <v>2.963429543924213E-2</v>
      </c>
      <c r="U27" s="306"/>
      <c r="V27" s="304">
        <v>2.6008933202746873E-2</v>
      </c>
      <c r="W27" s="304">
        <v>3.2353734274529318E-2</v>
      </c>
      <c r="X27" s="304">
        <v>4.211177815643255E-2</v>
      </c>
      <c r="Y27" s="306"/>
      <c r="Z27" s="304">
        <v>0.10235606422813869</v>
      </c>
      <c r="AA27" s="304">
        <v>0.11811120188372083</v>
      </c>
      <c r="AB27" s="304">
        <v>0.13171067335649178</v>
      </c>
      <c r="AC27" s="306"/>
      <c r="AD27" s="304">
        <v>7.7014783978256993E-2</v>
      </c>
      <c r="AE27" s="304">
        <v>8.3471531987343972E-2</v>
      </c>
      <c r="AF27" s="304">
        <v>7.712753356210951E-2</v>
      </c>
      <c r="AG27" s="306"/>
      <c r="AH27" s="304">
        <v>8.1046304857109577E-2</v>
      </c>
      <c r="AI27" s="304">
        <v>7.3260624714607536E-2</v>
      </c>
      <c r="AJ27" s="304">
        <v>5.5675149651266409E-2</v>
      </c>
      <c r="AK27" s="306"/>
      <c r="AL27" s="304">
        <v>3.0963502802285717E-2</v>
      </c>
      <c r="AM27" s="304">
        <v>3.4713608068882518E-2</v>
      </c>
      <c r="AN27" s="304">
        <v>3.6870450404100502E-2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1.2783129977104382</v>
      </c>
      <c r="C28" s="304">
        <f t="shared" si="61"/>
        <v>1.323666193009075</v>
      </c>
      <c r="D28" s="304">
        <f t="shared" si="62"/>
        <v>1.3253847098042091</v>
      </c>
      <c r="E28" s="304"/>
      <c r="F28" s="304">
        <v>5.8319662379608121E-5</v>
      </c>
      <c r="G28" s="304">
        <v>8.0511072391345728E-5</v>
      </c>
      <c r="H28" s="304">
        <v>1.0339490168450254E-4</v>
      </c>
      <c r="I28" s="304"/>
      <c r="J28" s="304">
        <v>1.5913284432938102E-2</v>
      </c>
      <c r="K28" s="304">
        <v>1.9676693932379963E-2</v>
      </c>
      <c r="L28" s="304">
        <v>2.5534351216570224E-2</v>
      </c>
      <c r="M28" s="304"/>
      <c r="N28" s="304">
        <v>3.4190187470730521E-2</v>
      </c>
      <c r="O28" s="304">
        <v>4.190055918116279E-2</v>
      </c>
      <c r="P28" s="304">
        <v>5.3364273003996612E-2</v>
      </c>
      <c r="Q28" s="306"/>
      <c r="R28" s="304">
        <v>2.2192198712110815E-2</v>
      </c>
      <c r="S28" s="304">
        <v>2.7116422009150223E-2</v>
      </c>
      <c r="T28" s="304">
        <v>3.9140685008046398E-2</v>
      </c>
      <c r="U28" s="306"/>
      <c r="V28" s="304">
        <v>3.3306978725312117E-2</v>
      </c>
      <c r="W28" s="304">
        <v>3.8183700350834834E-2</v>
      </c>
      <c r="X28" s="304">
        <v>4.5134200573483357E-2</v>
      </c>
      <c r="Y28" s="306"/>
      <c r="Z28" s="304">
        <v>0.37906986384638774</v>
      </c>
      <c r="AA28" s="304">
        <v>0.42743403031886917</v>
      </c>
      <c r="AB28" s="304">
        <v>0.53730802040559233</v>
      </c>
      <c r="AC28" s="306"/>
      <c r="AD28" s="304">
        <v>0.48067964954331605</v>
      </c>
      <c r="AE28" s="304">
        <v>0.49338767076430146</v>
      </c>
      <c r="AF28" s="304">
        <v>0.48492221335651098</v>
      </c>
      <c r="AG28" s="306"/>
      <c r="AH28" s="304">
        <v>0.11365043846468845</v>
      </c>
      <c r="AI28" s="304">
        <v>7.4923324087701373E-2</v>
      </c>
      <c r="AJ28" s="304">
        <v>4.304723213464573E-2</v>
      </c>
      <c r="AK28" s="306"/>
      <c r="AL28" s="304">
        <v>0.19925207685257482</v>
      </c>
      <c r="AM28" s="304">
        <v>0.20096328129228369</v>
      </c>
      <c r="AN28" s="304">
        <v>9.6830339203678908E-2</v>
      </c>
    </row>
    <row r="29" spans="1:40" x14ac:dyDescent="0.2">
      <c r="A29" s="13" t="str">
        <f t="shared" si="58"/>
        <v>Elementary occupations</v>
      </c>
      <c r="B29" s="304">
        <f t="shared" si="60"/>
        <v>1.537412849951372</v>
      </c>
      <c r="C29" s="304">
        <f t="shared" si="61"/>
        <v>1.5417389765438272</v>
      </c>
      <c r="D29" s="304">
        <f t="shared" si="62"/>
        <v>1.4824222057695593</v>
      </c>
      <c r="E29" s="304"/>
      <c r="F29" s="304">
        <v>4.0935384895073651E-5</v>
      </c>
      <c r="G29" s="304">
        <v>4.7926271635669363E-5</v>
      </c>
      <c r="H29" s="304">
        <v>6.1586642390234258E-5</v>
      </c>
      <c r="I29" s="304"/>
      <c r="J29" s="304">
        <v>4.1113021554074258E-2</v>
      </c>
      <c r="K29" s="304">
        <v>5.2124380240960916E-2</v>
      </c>
      <c r="L29" s="304">
        <v>6.7299961237490435E-2</v>
      </c>
      <c r="M29" s="304"/>
      <c r="N29" s="304">
        <v>7.5924445767044282E-2</v>
      </c>
      <c r="O29" s="304">
        <v>8.8164500837794188E-2</v>
      </c>
      <c r="P29" s="304">
        <v>0.110080274526257</v>
      </c>
      <c r="Q29" s="306"/>
      <c r="R29" s="304">
        <v>3.0288267412949856E-2</v>
      </c>
      <c r="S29" s="304">
        <v>3.3740230720472275E-2</v>
      </c>
      <c r="T29" s="304">
        <v>4.01749621308298E-2</v>
      </c>
      <c r="U29" s="306"/>
      <c r="V29" s="304">
        <v>6.7165443586408552E-2</v>
      </c>
      <c r="W29" s="304">
        <v>7.2143713864708331E-2</v>
      </c>
      <c r="X29" s="304">
        <v>8.5142901472233065E-2</v>
      </c>
      <c r="Y29" s="306"/>
      <c r="Z29" s="304">
        <v>0.22976335675351056</v>
      </c>
      <c r="AA29" s="304">
        <v>0.20014100285483108</v>
      </c>
      <c r="AB29" s="304">
        <v>0.15261902681700906</v>
      </c>
      <c r="AC29" s="306"/>
      <c r="AD29" s="304">
        <v>0.48759444997842766</v>
      </c>
      <c r="AE29" s="304">
        <v>0.51504497636089464</v>
      </c>
      <c r="AF29" s="304">
        <v>0.52176516363845271</v>
      </c>
      <c r="AG29" s="306"/>
      <c r="AH29" s="304">
        <v>0.39584819646369496</v>
      </c>
      <c r="AI29" s="304">
        <v>0.35565107780156918</v>
      </c>
      <c r="AJ29" s="304">
        <v>0.31189199643396243</v>
      </c>
      <c r="AK29" s="306"/>
      <c r="AL29" s="304">
        <v>0.20967473305036671</v>
      </c>
      <c r="AM29" s="304">
        <v>0.22468116759096093</v>
      </c>
      <c r="AN29" s="304">
        <v>0.19338633287093457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45.573000000000022</v>
      </c>
      <c r="C32" s="305">
        <f>SUM(C33:C41)</f>
        <v>45.343000000000004</v>
      </c>
      <c r="D32" s="305">
        <f>SUM(D33:D41)</f>
        <v>42.956999999999958</v>
      </c>
      <c r="E32" s="304"/>
      <c r="F32" s="305">
        <f>SUM(F33:F41)</f>
        <v>0.6011139499263809</v>
      </c>
      <c r="G32" s="305">
        <f>SUM(G33:G41)</f>
        <v>0.70972033680726232</v>
      </c>
      <c r="H32" s="305">
        <f>SUM(H33:H41)</f>
        <v>0.83419151413462356</v>
      </c>
      <c r="I32" s="304"/>
      <c r="J32" s="305">
        <f>SUM(J33:J41)</f>
        <v>2.8983479016925506</v>
      </c>
      <c r="K32" s="305">
        <f>SUM(K33:K41)</f>
        <v>3.4721352016201195</v>
      </c>
      <c r="L32" s="305">
        <f>SUM(L33:L41)</f>
        <v>4.2813521564699197</v>
      </c>
      <c r="M32" s="304"/>
      <c r="N32" s="305">
        <f>SUM(N33:N41)</f>
        <v>7.2491422866308408</v>
      </c>
      <c r="O32" s="305">
        <f>SUM(O33:O41)</f>
        <v>7.9483706967268928</v>
      </c>
      <c r="P32" s="305">
        <f>SUM(P33:P41)</f>
        <v>9.0736616917792254</v>
      </c>
      <c r="Q32" s="306"/>
      <c r="R32" s="305">
        <f>SUM(R33:R41)</f>
        <v>1.7162334139973443</v>
      </c>
      <c r="S32" s="305">
        <f>SUM(S33:S41)</f>
        <v>1.8906004112043477</v>
      </c>
      <c r="T32" s="305">
        <f>SUM(T33:T41)</f>
        <v>2.1902687043445037</v>
      </c>
      <c r="U32" s="306"/>
      <c r="V32" s="305">
        <f>SUM(V33:V41)</f>
        <v>3.9826934848367306</v>
      </c>
      <c r="W32" s="305">
        <f>SUM(W33:W41)</f>
        <v>4.2391390883721973</v>
      </c>
      <c r="X32" s="305">
        <f>SUM(X33:X41)</f>
        <v>4.7725554956432914</v>
      </c>
      <c r="Y32" s="306"/>
      <c r="Z32" s="305">
        <f>SUM(Z33:Z41)</f>
        <v>10.89465220021181</v>
      </c>
      <c r="AA32" s="305">
        <f>SUM(AA33:AA41)</f>
        <v>10.730987303791863</v>
      </c>
      <c r="AB32" s="305">
        <f>SUM(AB33:AB41)</f>
        <v>9.4459339909193663</v>
      </c>
      <c r="AC32" s="306"/>
      <c r="AD32" s="305">
        <f>SUM(AD33:AD41)</f>
        <v>9.3768049299520264</v>
      </c>
      <c r="AE32" s="305">
        <f>SUM(AE33:AE41)</f>
        <v>9.1596207226575768</v>
      </c>
      <c r="AF32" s="305">
        <f>SUM(AF33:AF41)</f>
        <v>7.3919755954369188</v>
      </c>
      <c r="AG32" s="306"/>
      <c r="AH32" s="305">
        <f>SUM(AH33:AH41)</f>
        <v>6.2643301273722747</v>
      </c>
      <c r="AI32" s="305">
        <f>SUM(AI33:AI41)</f>
        <v>5.2335589385833465</v>
      </c>
      <c r="AJ32" s="305">
        <f>SUM(AJ33:AJ41)</f>
        <v>3.1567200886180578</v>
      </c>
      <c r="AK32" s="306"/>
      <c r="AL32" s="305">
        <f>SUM(AL33:AL41)</f>
        <v>2.589681705380058</v>
      </c>
      <c r="AM32" s="305">
        <f>SUM(AM33:AM41)</f>
        <v>1.9588673002363999</v>
      </c>
      <c r="AN32" s="305">
        <f>SUM(AN33:AN41)</f>
        <v>1.8103407626540389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5.4019504585423368</v>
      </c>
      <c r="C33" s="304">
        <f t="shared" ref="C33:C41" si="64">SUM(G33,K33,O33,S33,W33,AA33,AE33,AI33,AM33)</f>
        <v>5.2616811228478655</v>
      </c>
      <c r="D33" s="304">
        <f t="shared" ref="D33:D40" si="65">SUM(H33,L33,P33,T33,X33,AB33,AF33,AJ33,AN33)</f>
        <v>5.3255733486832328</v>
      </c>
      <c r="E33" s="304"/>
      <c r="F33" s="304">
        <v>7.4722632171528122E-2</v>
      </c>
      <c r="G33" s="304">
        <v>7.8287482462971555E-2</v>
      </c>
      <c r="H33" s="304">
        <v>8.4636879252624656E-2</v>
      </c>
      <c r="I33" s="304"/>
      <c r="J33" s="304">
        <v>0.52182068523235259</v>
      </c>
      <c r="K33" s="304">
        <v>0.59514295641852122</v>
      </c>
      <c r="L33" s="304">
        <v>0.69502548184041302</v>
      </c>
      <c r="M33" s="304"/>
      <c r="N33" s="304">
        <v>1.4542528430745318</v>
      </c>
      <c r="O33" s="304">
        <v>1.5390642457576742</v>
      </c>
      <c r="P33" s="304">
        <v>1.7576662889613592</v>
      </c>
      <c r="Q33" s="306"/>
      <c r="R33" s="304">
        <v>0.31626977622041602</v>
      </c>
      <c r="S33" s="304">
        <v>0.32888887405572892</v>
      </c>
      <c r="T33" s="304">
        <v>0.36764152416284562</v>
      </c>
      <c r="U33" s="306"/>
      <c r="V33" s="304">
        <v>0.71258271221909308</v>
      </c>
      <c r="W33" s="304">
        <v>0.72239718251083784</v>
      </c>
      <c r="X33" s="304">
        <v>0.8163824602062606</v>
      </c>
      <c r="Y33" s="306"/>
      <c r="Z33" s="304">
        <v>0.98159395585736631</v>
      </c>
      <c r="AA33" s="304">
        <v>0.85492880194929743</v>
      </c>
      <c r="AB33" s="304">
        <v>0.69989232776265309</v>
      </c>
      <c r="AC33" s="306"/>
      <c r="AD33" s="304">
        <v>0.78957049903871179</v>
      </c>
      <c r="AE33" s="304">
        <v>0.68917507572161529</v>
      </c>
      <c r="AF33" s="304">
        <v>0.54260608941304911</v>
      </c>
      <c r="AG33" s="306"/>
      <c r="AH33" s="304">
        <v>0.42351768685309443</v>
      </c>
      <c r="AI33" s="304">
        <v>0.31300475230072616</v>
      </c>
      <c r="AJ33" s="304">
        <v>0.1800843049415026</v>
      </c>
      <c r="AK33" s="306"/>
      <c r="AL33" s="304">
        <v>0.12761966787524226</v>
      </c>
      <c r="AM33" s="304">
        <v>0.14079175167049279</v>
      </c>
      <c r="AN33" s="304">
        <v>0.18163799214252588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9.9142922538193563</v>
      </c>
      <c r="C34" s="304">
        <f t="shared" si="64"/>
        <v>10.551582148263391</v>
      </c>
      <c r="D34" s="304">
        <f t="shared" si="65"/>
        <v>10.994188348039083</v>
      </c>
      <c r="E34" s="304"/>
      <c r="F34" s="304">
        <v>0.41833441040739511</v>
      </c>
      <c r="G34" s="304">
        <v>0.51170941516629409</v>
      </c>
      <c r="H34" s="304">
        <v>0.61027857993167822</v>
      </c>
      <c r="I34" s="304"/>
      <c r="J34" s="304">
        <v>1.4335391764148886</v>
      </c>
      <c r="K34" s="304">
        <v>1.7611943267128773</v>
      </c>
      <c r="L34" s="304">
        <v>2.1525206525973619</v>
      </c>
      <c r="M34" s="304"/>
      <c r="N34" s="304">
        <v>2.8494663527808406</v>
      </c>
      <c r="O34" s="304">
        <v>3.109638118000682</v>
      </c>
      <c r="P34" s="304">
        <v>3.4410472979264237</v>
      </c>
      <c r="Q34" s="306"/>
      <c r="R34" s="304">
        <v>0.33096469969764231</v>
      </c>
      <c r="S34" s="304">
        <v>0.35811470584942695</v>
      </c>
      <c r="T34" s="304">
        <v>0.40093023872483091</v>
      </c>
      <c r="U34" s="306"/>
      <c r="V34" s="304">
        <v>1.3043717994647954</v>
      </c>
      <c r="W34" s="304">
        <v>1.3835661057344875</v>
      </c>
      <c r="X34" s="304">
        <v>1.5284403764781433</v>
      </c>
      <c r="Y34" s="306"/>
      <c r="Z34" s="304">
        <v>1.7978627509117913</v>
      </c>
      <c r="AA34" s="304">
        <v>1.7260910873445729</v>
      </c>
      <c r="AB34" s="304">
        <v>1.4131679388567873</v>
      </c>
      <c r="AC34" s="306"/>
      <c r="AD34" s="304">
        <v>0.99372405990044854</v>
      </c>
      <c r="AE34" s="304">
        <v>0.93963945103493374</v>
      </c>
      <c r="AF34" s="304">
        <v>0.71628263329439579</v>
      </c>
      <c r="AG34" s="306"/>
      <c r="AH34" s="304">
        <v>0.64437203692938527</v>
      </c>
      <c r="AI34" s="304">
        <v>0.58155423382500626</v>
      </c>
      <c r="AJ34" s="304">
        <v>0.49258399422236077</v>
      </c>
      <c r="AK34" s="306"/>
      <c r="AL34" s="304">
        <v>0.14165696731216876</v>
      </c>
      <c r="AM34" s="304">
        <v>0.1800747045951103</v>
      </c>
      <c r="AN34" s="304">
        <v>0.23893663600710013</v>
      </c>
    </row>
    <row r="35" spans="1:40" x14ac:dyDescent="0.2">
      <c r="A35" s="13" t="str">
        <f t="shared" si="63"/>
        <v>Associate professional occupations</v>
      </c>
      <c r="B35" s="304">
        <f t="shared" si="66"/>
        <v>5.7290449734284845</v>
      </c>
      <c r="C35" s="304">
        <f t="shared" si="64"/>
        <v>5.2729455579979625</v>
      </c>
      <c r="D35" s="304">
        <f t="shared" si="65"/>
        <v>5.1558358879828869</v>
      </c>
      <c r="E35" s="304"/>
      <c r="F35" s="304">
        <v>6.0797342744792503E-2</v>
      </c>
      <c r="G35" s="304">
        <v>6.572284763318452E-2</v>
      </c>
      <c r="H35" s="304">
        <v>7.7444469648840761E-2</v>
      </c>
      <c r="I35" s="304"/>
      <c r="J35" s="304">
        <v>0.44768541223387875</v>
      </c>
      <c r="K35" s="304">
        <v>0.48409817872548949</v>
      </c>
      <c r="L35" s="304">
        <v>0.56595926929277096</v>
      </c>
      <c r="M35" s="304"/>
      <c r="N35" s="304">
        <v>1.3257349765577311</v>
      </c>
      <c r="O35" s="304">
        <v>1.3597717424054458</v>
      </c>
      <c r="P35" s="304">
        <v>1.4864350462116231</v>
      </c>
      <c r="Q35" s="306"/>
      <c r="R35" s="304">
        <v>0.3792461436834112</v>
      </c>
      <c r="S35" s="304">
        <v>0.4008037969480191</v>
      </c>
      <c r="T35" s="304">
        <v>0.46799475245442407</v>
      </c>
      <c r="U35" s="306"/>
      <c r="V35" s="304">
        <v>0.61835682623650901</v>
      </c>
      <c r="W35" s="304">
        <v>0.56962020676135949</v>
      </c>
      <c r="X35" s="304">
        <v>0.60190568312631676</v>
      </c>
      <c r="Y35" s="306"/>
      <c r="Z35" s="304">
        <v>1.3788544993227598</v>
      </c>
      <c r="AA35" s="304">
        <v>1.1846399765996412</v>
      </c>
      <c r="AB35" s="304">
        <v>1.0070354163969857</v>
      </c>
      <c r="AC35" s="306"/>
      <c r="AD35" s="304">
        <v>0.93724263545306374</v>
      </c>
      <c r="AE35" s="304">
        <v>0.78640664722441456</v>
      </c>
      <c r="AF35" s="304">
        <v>0.61403212755941683</v>
      </c>
      <c r="AG35" s="306"/>
      <c r="AH35" s="304">
        <v>0.50028379582432103</v>
      </c>
      <c r="AI35" s="304">
        <v>0.33878054004889346</v>
      </c>
      <c r="AJ35" s="304">
        <v>0.23867052643820574</v>
      </c>
      <c r="AK35" s="306"/>
      <c r="AL35" s="304">
        <v>8.084334137201743E-2</v>
      </c>
      <c r="AM35" s="304">
        <v>8.3101621651514579E-2</v>
      </c>
      <c r="AN35" s="304">
        <v>9.6358596854301967E-2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3.612762701509145</v>
      </c>
      <c r="C36" s="304">
        <f t="shared" si="64"/>
        <v>3.3850588912513051</v>
      </c>
      <c r="D36" s="304">
        <f t="shared" si="65"/>
        <v>3.0419556926635254</v>
      </c>
      <c r="E36" s="304"/>
      <c r="F36" s="304">
        <v>1.3380812217745265E-2</v>
      </c>
      <c r="G36" s="304">
        <v>1.5305300920070744E-2</v>
      </c>
      <c r="H36" s="304">
        <v>2.0475591240719411E-2</v>
      </c>
      <c r="I36" s="304"/>
      <c r="J36" s="304">
        <v>0.15402082338886763</v>
      </c>
      <c r="K36" s="304">
        <v>0.18348986993549737</v>
      </c>
      <c r="L36" s="304">
        <v>0.22589638214606364</v>
      </c>
      <c r="M36" s="304"/>
      <c r="N36" s="304">
        <v>0.57681497687246719</v>
      </c>
      <c r="O36" s="304">
        <v>0.63820014215274945</v>
      </c>
      <c r="P36" s="304">
        <v>0.71825992629579871</v>
      </c>
      <c r="Q36" s="306"/>
      <c r="R36" s="304">
        <v>0.20035127846268128</v>
      </c>
      <c r="S36" s="304">
        <v>0.22164335301379764</v>
      </c>
      <c r="T36" s="304">
        <v>0.25085607583099173</v>
      </c>
      <c r="U36" s="306"/>
      <c r="V36" s="304">
        <v>0.25288187210342139</v>
      </c>
      <c r="W36" s="304">
        <v>0.26308553402751067</v>
      </c>
      <c r="X36" s="304">
        <v>0.28728301778957643</v>
      </c>
      <c r="Y36" s="306"/>
      <c r="Z36" s="304">
        <v>0.82767403426911168</v>
      </c>
      <c r="AA36" s="304">
        <v>0.75352673036985995</v>
      </c>
      <c r="AB36" s="304">
        <v>0.64678364192122462</v>
      </c>
      <c r="AC36" s="306"/>
      <c r="AD36" s="304">
        <v>1.1162832204085313</v>
      </c>
      <c r="AE36" s="304">
        <v>1.0295907326188158</v>
      </c>
      <c r="AF36" s="304">
        <v>0.73592539105789645</v>
      </c>
      <c r="AG36" s="306"/>
      <c r="AH36" s="304">
        <v>0.38222764763155814</v>
      </c>
      <c r="AI36" s="304">
        <v>0.19246539209784178</v>
      </c>
      <c r="AJ36" s="304">
        <v>5.0248453321559999E-2</v>
      </c>
      <c r="AK36" s="306"/>
      <c r="AL36" s="304">
        <v>8.9128036154761045E-2</v>
      </c>
      <c r="AM36" s="304">
        <v>8.775183611516145E-2</v>
      </c>
      <c r="AN36" s="304">
        <v>0.10622721305969426</v>
      </c>
    </row>
    <row r="37" spans="1:40" x14ac:dyDescent="0.2">
      <c r="A37" s="13" t="str">
        <f t="shared" si="63"/>
        <v>Skilled trades occupations</v>
      </c>
      <c r="B37" s="304">
        <f t="shared" si="66"/>
        <v>8.9306170863655598</v>
      </c>
      <c r="C37" s="304">
        <f t="shared" si="64"/>
        <v>8.5372804350826446</v>
      </c>
      <c r="D37" s="304">
        <f t="shared" si="65"/>
        <v>7.3869220839267928</v>
      </c>
      <c r="E37" s="304"/>
      <c r="F37" s="304">
        <v>8.3132376986880668E-3</v>
      </c>
      <c r="G37" s="304">
        <v>1.06895697160308E-2</v>
      </c>
      <c r="H37" s="304">
        <v>1.3758695223518072E-2</v>
      </c>
      <c r="I37" s="304"/>
      <c r="J37" s="304">
        <v>0.15063383367843403</v>
      </c>
      <c r="K37" s="304">
        <v>0.19807199659569591</v>
      </c>
      <c r="L37" s="304">
        <v>0.26853070331669582</v>
      </c>
      <c r="M37" s="304"/>
      <c r="N37" s="304">
        <v>0.41444054658684831</v>
      </c>
      <c r="O37" s="304">
        <v>0.51262117840593602</v>
      </c>
      <c r="P37" s="304">
        <v>0.6540201459823376</v>
      </c>
      <c r="Q37" s="306"/>
      <c r="R37" s="304">
        <v>0.17196776689092838</v>
      </c>
      <c r="S37" s="304">
        <v>0.19413739166589203</v>
      </c>
      <c r="T37" s="304">
        <v>0.22919016994279415</v>
      </c>
      <c r="U37" s="306"/>
      <c r="V37" s="304">
        <v>0.64659383132099724</v>
      </c>
      <c r="W37" s="304">
        <v>0.71506017895933349</v>
      </c>
      <c r="X37" s="304">
        <v>0.82602670951449142</v>
      </c>
      <c r="Y37" s="306"/>
      <c r="Z37" s="304">
        <v>3.3952128080843385</v>
      </c>
      <c r="AA37" s="304">
        <v>3.3356567040708827</v>
      </c>
      <c r="AB37" s="304">
        <v>2.8728924361691801</v>
      </c>
      <c r="AC37" s="306"/>
      <c r="AD37" s="304">
        <v>2.2190766400210373</v>
      </c>
      <c r="AE37" s="304">
        <v>2.0731347712902255</v>
      </c>
      <c r="AF37" s="304">
        <v>1.5386885341587646</v>
      </c>
      <c r="AG37" s="306"/>
      <c r="AH37" s="304">
        <v>1.3649121874772285</v>
      </c>
      <c r="AI37" s="304">
        <v>1.1635859755519986</v>
      </c>
      <c r="AJ37" s="304">
        <v>0.7532251607811199</v>
      </c>
      <c r="AK37" s="306"/>
      <c r="AL37" s="304">
        <v>0.55946623460705946</v>
      </c>
      <c r="AM37" s="304">
        <v>0.33432266882664968</v>
      </c>
      <c r="AN37" s="304">
        <v>0.23058952883789119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0.61283054971921258</v>
      </c>
      <c r="C38" s="304">
        <f t="shared" si="64"/>
        <v>0.63402529051017842</v>
      </c>
      <c r="D38" s="304">
        <f t="shared" si="65"/>
        <v>0.62426896321452785</v>
      </c>
      <c r="E38" s="304"/>
      <c r="F38" s="304">
        <v>9.4550867720506783E-3</v>
      </c>
      <c r="G38" s="304">
        <v>9.5535718804363994E-3</v>
      </c>
      <c r="H38" s="304">
        <v>8.2429663963555465E-3</v>
      </c>
      <c r="I38" s="304"/>
      <c r="J38" s="304">
        <v>7.2271885492967425E-3</v>
      </c>
      <c r="K38" s="304">
        <v>7.0615499484591093E-3</v>
      </c>
      <c r="L38" s="304">
        <v>7.0555746226049175E-3</v>
      </c>
      <c r="M38" s="304"/>
      <c r="N38" s="304">
        <v>8.2081581179618751E-2</v>
      </c>
      <c r="O38" s="304">
        <v>8.5018931524555211E-2</v>
      </c>
      <c r="P38" s="304">
        <v>8.3281936511563209E-2</v>
      </c>
      <c r="Q38" s="306"/>
      <c r="R38" s="304">
        <v>2.2641359234367994E-2</v>
      </c>
      <c r="S38" s="304">
        <v>2.1963912902005962E-2</v>
      </c>
      <c r="T38" s="304">
        <v>2.0998980989133571E-2</v>
      </c>
      <c r="U38" s="306"/>
      <c r="V38" s="304">
        <v>4.91231403759027E-2</v>
      </c>
      <c r="W38" s="304">
        <v>5.6455906119329498E-2</v>
      </c>
      <c r="X38" s="304">
        <v>6.1123484289612333E-2</v>
      </c>
      <c r="Y38" s="306"/>
      <c r="Z38" s="304">
        <v>0.11378814086926678</v>
      </c>
      <c r="AA38" s="304">
        <v>0.10147698004043451</v>
      </c>
      <c r="AB38" s="304">
        <v>7.9793543958508351E-2</v>
      </c>
      <c r="AC38" s="306"/>
      <c r="AD38" s="304">
        <v>0.11039232073347913</v>
      </c>
      <c r="AE38" s="304">
        <v>0.10123880223748592</v>
      </c>
      <c r="AF38" s="304">
        <v>7.3941567704114475E-2</v>
      </c>
      <c r="AG38" s="306"/>
      <c r="AH38" s="304">
        <v>0.15329596577462104</v>
      </c>
      <c r="AI38" s="304">
        <v>0.17038904420073811</v>
      </c>
      <c r="AJ38" s="304">
        <v>0.17988621959760395</v>
      </c>
      <c r="AK38" s="306"/>
      <c r="AL38" s="304">
        <v>6.4825766230608761E-2</v>
      </c>
      <c r="AM38" s="304">
        <v>8.0866591656733669E-2</v>
      </c>
      <c r="AN38" s="304">
        <v>0.10994468914503154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1.368376068253973</v>
      </c>
      <c r="C39" s="304">
        <f t="shared" si="64"/>
        <v>1.4164925405930218</v>
      </c>
      <c r="D39" s="304">
        <f t="shared" si="65"/>
        <v>1.3885173410712419</v>
      </c>
      <c r="E39" s="304"/>
      <c r="F39" s="304">
        <v>1.0184461878220644E-2</v>
      </c>
      <c r="G39" s="304">
        <v>1.0769269585885873E-2</v>
      </c>
      <c r="H39" s="304">
        <v>9.8525934048130891E-3</v>
      </c>
      <c r="I39" s="304"/>
      <c r="J39" s="304">
        <v>7.346981605763056E-2</v>
      </c>
      <c r="K39" s="304">
        <v>8.4358285971440905E-2</v>
      </c>
      <c r="L39" s="304">
        <v>9.3691010079811177E-2</v>
      </c>
      <c r="M39" s="304"/>
      <c r="N39" s="304">
        <v>0.24090220298772386</v>
      </c>
      <c r="O39" s="304">
        <v>0.28094580191277263</v>
      </c>
      <c r="P39" s="304">
        <v>0.32206142102459706</v>
      </c>
      <c r="Q39" s="306"/>
      <c r="R39" s="304">
        <v>8.2778792604443971E-2</v>
      </c>
      <c r="S39" s="304">
        <v>9.9137392403690253E-2</v>
      </c>
      <c r="T39" s="304">
        <v>0.11188616592921616</v>
      </c>
      <c r="U39" s="306"/>
      <c r="V39" s="304">
        <v>8.9060241246324515E-2</v>
      </c>
      <c r="W39" s="304">
        <v>0.10904358878134844</v>
      </c>
      <c r="X39" s="304">
        <v>0.12738814578901489</v>
      </c>
      <c r="Y39" s="306"/>
      <c r="Z39" s="304">
        <v>0.32686230418416296</v>
      </c>
      <c r="AA39" s="304">
        <v>0.3134227515302514</v>
      </c>
      <c r="AB39" s="304">
        <v>0.27980290384788303</v>
      </c>
      <c r="AC39" s="306"/>
      <c r="AD39" s="304">
        <v>0.27083380540878305</v>
      </c>
      <c r="AE39" s="304">
        <v>0.26894294600590357</v>
      </c>
      <c r="AF39" s="304">
        <v>0.24097160462680145</v>
      </c>
      <c r="AG39" s="306"/>
      <c r="AH39" s="304">
        <v>0.14280309088796109</v>
      </c>
      <c r="AI39" s="304">
        <v>0.10351925027072606</v>
      </c>
      <c r="AJ39" s="304">
        <v>4.5434659489637756E-2</v>
      </c>
      <c r="AK39" s="306"/>
      <c r="AL39" s="304">
        <v>0.13148135299872227</v>
      </c>
      <c r="AM39" s="304">
        <v>0.14635325413100272</v>
      </c>
      <c r="AN39" s="304">
        <v>0.1574288368794671</v>
      </c>
    </row>
    <row r="40" spans="1:40" x14ac:dyDescent="0.2">
      <c r="A40" s="13" t="str">
        <f t="shared" si="63"/>
        <v>Process, plant and machine operatives</v>
      </c>
      <c r="B40" s="304">
        <f t="shared" si="66"/>
        <v>7.1883015561861923</v>
      </c>
      <c r="C40" s="304">
        <f t="shared" si="64"/>
        <v>7.8400275300177844</v>
      </c>
      <c r="D40" s="304">
        <f t="shared" si="65"/>
        <v>6.9810568793359709</v>
      </c>
      <c r="E40" s="304"/>
      <c r="F40" s="304">
        <v>1.8933213645968175E-3</v>
      </c>
      <c r="G40" s="304">
        <v>2.5890303883403395E-3</v>
      </c>
      <c r="H40" s="304">
        <v>2.9986955708862233E-3</v>
      </c>
      <c r="I40" s="304"/>
      <c r="J40" s="304">
        <v>8.5139843612440008E-2</v>
      </c>
      <c r="K40" s="304">
        <v>0.12579252915935998</v>
      </c>
      <c r="L40" s="304">
        <v>0.22883131969264259</v>
      </c>
      <c r="M40" s="304"/>
      <c r="N40" s="304">
        <v>0.18417474166008937</v>
      </c>
      <c r="O40" s="304">
        <v>0.28678748995595427</v>
      </c>
      <c r="P40" s="304">
        <v>0.45835055593796742</v>
      </c>
      <c r="Q40" s="306"/>
      <c r="R40" s="305">
        <v>0.12249565061467124</v>
      </c>
      <c r="S40" s="305">
        <v>0.16691823691782975</v>
      </c>
      <c r="T40" s="305">
        <v>0.21864108362074275</v>
      </c>
      <c r="U40" s="306"/>
      <c r="V40" s="305">
        <v>0.24810652837786382</v>
      </c>
      <c r="W40" s="305">
        <v>0.35200328755307775</v>
      </c>
      <c r="X40" s="305">
        <v>0.44809023782196478</v>
      </c>
      <c r="Y40" s="306"/>
      <c r="Z40" s="305">
        <v>1.7038443250919313</v>
      </c>
      <c r="AA40" s="305">
        <v>2.1330628852312605</v>
      </c>
      <c r="AB40" s="305">
        <v>2.1595246186494643</v>
      </c>
      <c r="AC40" s="306"/>
      <c r="AD40" s="305">
        <v>2.2446271235262949</v>
      </c>
      <c r="AE40" s="305">
        <v>2.6707080427018743</v>
      </c>
      <c r="AF40" s="305">
        <v>2.5029351416559349</v>
      </c>
      <c r="AG40" s="306"/>
      <c r="AH40" s="305">
        <v>1.6920115876083706</v>
      </c>
      <c r="AI40" s="305">
        <v>1.5847902564891014</v>
      </c>
      <c r="AJ40" s="305">
        <v>0.62217757935873563</v>
      </c>
      <c r="AK40" s="306"/>
      <c r="AL40" s="305">
        <v>0.90600843432993394</v>
      </c>
      <c r="AM40" s="305">
        <v>0.51737577162098614</v>
      </c>
      <c r="AN40" s="305">
        <v>0.33950764702763142</v>
      </c>
    </row>
    <row r="41" spans="1:40" x14ac:dyDescent="0.2">
      <c r="A41" s="39" t="str">
        <f t="shared" si="63"/>
        <v>Elementary occupations</v>
      </c>
      <c r="B41" s="307">
        <f t="shared" si="66"/>
        <v>2.8148243521757599</v>
      </c>
      <c r="C41" s="307">
        <f t="shared" si="64"/>
        <v>2.4439064834358559</v>
      </c>
      <c r="D41" s="307">
        <f>SUM(H41,L41,P41,T41,X41,AB41,AF41,AJ41,AN41)</f>
        <v>2.0586814550826897</v>
      </c>
      <c r="E41" s="307"/>
      <c r="F41" s="307">
        <v>4.0326446713636575E-3</v>
      </c>
      <c r="G41" s="307">
        <v>5.0938490540480864E-3</v>
      </c>
      <c r="H41" s="307">
        <v>6.5030434651875829E-3</v>
      </c>
      <c r="I41" s="307"/>
      <c r="J41" s="307">
        <v>2.4811122524761014E-2</v>
      </c>
      <c r="K41" s="307">
        <v>3.2925508152778803E-2</v>
      </c>
      <c r="L41" s="307">
        <v>4.3841762881555293E-2</v>
      </c>
      <c r="M41" s="307"/>
      <c r="N41" s="307">
        <v>0.12127406493099022</v>
      </c>
      <c r="O41" s="307">
        <v>0.13632304661112357</v>
      </c>
      <c r="P41" s="307">
        <v>0.15253907292755636</v>
      </c>
      <c r="Q41" s="308"/>
      <c r="R41" s="307">
        <v>8.9517946588782107E-2</v>
      </c>
      <c r="S41" s="307">
        <v>9.8992747447957205E-2</v>
      </c>
      <c r="T41" s="307">
        <v>0.12212971268952467</v>
      </c>
      <c r="U41" s="308"/>
      <c r="V41" s="307">
        <v>6.1616533491823867E-2</v>
      </c>
      <c r="W41" s="307">
        <v>6.7907097924912729E-2</v>
      </c>
      <c r="X41" s="307">
        <v>7.5915380627911838E-2</v>
      </c>
      <c r="Y41" s="308"/>
      <c r="Z41" s="307">
        <v>0.36895938162108394</v>
      </c>
      <c r="AA41" s="307">
        <v>0.32818138665566543</v>
      </c>
      <c r="AB41" s="307">
        <v>0.28704116335668195</v>
      </c>
      <c r="AC41" s="308"/>
      <c r="AD41" s="307">
        <v>0.69505462546167551</v>
      </c>
      <c r="AE41" s="307">
        <v>0.60078425382230671</v>
      </c>
      <c r="AF41" s="307">
        <v>0.42659250596654552</v>
      </c>
      <c r="AG41" s="308"/>
      <c r="AH41" s="307">
        <v>0.96090612838573486</v>
      </c>
      <c r="AI41" s="307">
        <v>0.78546949379831466</v>
      </c>
      <c r="AJ41" s="307">
        <v>0.59440919046733121</v>
      </c>
      <c r="AK41" s="308"/>
      <c r="AL41" s="307">
        <v>0.48865190449954449</v>
      </c>
      <c r="AM41" s="307">
        <v>0.38822909996874866</v>
      </c>
      <c r="AN41" s="307">
        <v>0.34970962270039535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Cheshire and Warrington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32.876999999999953</v>
      </c>
      <c r="C50" s="305">
        <f>SUM(C51:C59)</f>
        <v>32.569999999999979</v>
      </c>
      <c r="D50" s="305">
        <f>SUM(D51:D59)</f>
        <v>32.727000000000039</v>
      </c>
      <c r="E50" s="304"/>
      <c r="F50" s="305">
        <f>SUM(F51:F59)</f>
        <v>8.4215075771824424E-2</v>
      </c>
      <c r="G50" s="305">
        <f>SUM(G51:G59)</f>
        <v>0.10409838140439343</v>
      </c>
      <c r="H50" s="305">
        <f>SUM(H51:H59)</f>
        <v>0.14731501378667236</v>
      </c>
      <c r="I50" s="304"/>
      <c r="J50" s="305">
        <f>SUM(J51:J59)</f>
        <v>1.4851126317025634</v>
      </c>
      <c r="K50" s="305">
        <f>SUM(K51:K59)</f>
        <v>1.8120214448717116</v>
      </c>
      <c r="L50" s="305">
        <f>SUM(L51:L59)</f>
        <v>2.4679867133402698</v>
      </c>
      <c r="M50" s="304"/>
      <c r="N50" s="305">
        <f>SUM(N51:N59)</f>
        <v>2.9209568634086769</v>
      </c>
      <c r="O50" s="305">
        <f>SUM(O51:O59)</f>
        <v>3.1747729371497639</v>
      </c>
      <c r="P50" s="305">
        <f>SUM(P51:P59)</f>
        <v>4.0116204599361671</v>
      </c>
      <c r="Q50" s="304"/>
      <c r="R50" s="305">
        <f>SUM(R51:R59)</f>
        <v>1.0570096580368964</v>
      </c>
      <c r="S50" s="305">
        <f>SUM(S51:S59)</f>
        <v>1.1519848135081272</v>
      </c>
      <c r="T50" s="305">
        <f>SUM(T51:T59)</f>
        <v>1.5296608476315863</v>
      </c>
      <c r="U50" s="304"/>
      <c r="V50" s="305">
        <f>SUM(V51:V59)</f>
        <v>2.2369558179342204</v>
      </c>
      <c r="W50" s="305">
        <f>SUM(W51:W59)</f>
        <v>2.3570513822460399</v>
      </c>
      <c r="X50" s="305">
        <f>SUM(X51:X59)</f>
        <v>2.9778319396649167</v>
      </c>
      <c r="Y50" s="304"/>
      <c r="Z50" s="305">
        <f>SUM(Z51:Z59)</f>
        <v>10.092479462138</v>
      </c>
      <c r="AA50" s="305">
        <f>SUM(AA51:AA59)</f>
        <v>9.8544228358836286</v>
      </c>
      <c r="AB50" s="305">
        <f>SUM(AB51:AB59)</f>
        <v>9.451723096439796</v>
      </c>
      <c r="AC50" s="304"/>
      <c r="AD50" s="305">
        <f>SUM(AD51:AD59)</f>
        <v>8.3125567520875236</v>
      </c>
      <c r="AE50" s="305">
        <f>SUM(AE51:AE59)</f>
        <v>8.3432783109289161</v>
      </c>
      <c r="AF50" s="305">
        <f>SUM(AF51:AF59)</f>
        <v>8.1089687667477275</v>
      </c>
      <c r="AG50" s="304"/>
      <c r="AH50" s="305">
        <f>SUM(AH51:AH59)</f>
        <v>4.7790465125466994</v>
      </c>
      <c r="AI50" s="305">
        <f>SUM(AI51:AI59)</f>
        <v>4.2572617054818265</v>
      </c>
      <c r="AJ50" s="305">
        <f>SUM(AJ51:AJ59)</f>
        <v>3.3329625215011855</v>
      </c>
      <c r="AK50" s="304"/>
      <c r="AL50" s="305">
        <f>SUM(AL51:AL59)</f>
        <v>1.9086672263735409</v>
      </c>
      <c r="AM50" s="305">
        <f>SUM(AM51:AM59)</f>
        <v>1.5151081885255668</v>
      </c>
      <c r="AN50" s="305">
        <f>SUM(AN51:AN59)</f>
        <v>0.69893064095171076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3.8926176780652626</v>
      </c>
      <c r="C51" s="304">
        <f t="shared" ref="C51:D51" si="68">SUM(G51,K51,O51,S51,W51,AA51,AE51,AI51,AM51)</f>
        <v>3.6482787968932753</v>
      </c>
      <c r="D51" s="304">
        <f t="shared" si="68"/>
        <v>4.0248118012776262</v>
      </c>
      <c r="E51" s="304"/>
      <c r="F51" s="304">
        <v>1.6289549800709017E-2</v>
      </c>
      <c r="G51" s="304">
        <v>2.0688304541340272E-2</v>
      </c>
      <c r="H51" s="304">
        <v>2.8742413059919793E-2</v>
      </c>
      <c r="I51" s="304"/>
      <c r="J51" s="304">
        <v>0.39220442125788912</v>
      </c>
      <c r="K51" s="304">
        <v>0.46573160504269689</v>
      </c>
      <c r="L51" s="304">
        <v>0.65317068648965959</v>
      </c>
      <c r="M51" s="304"/>
      <c r="N51" s="304">
        <v>0.69075072620942091</v>
      </c>
      <c r="O51" s="304">
        <v>0.70667992018773018</v>
      </c>
      <c r="P51" s="304">
        <v>0.85689074693438227</v>
      </c>
      <c r="Q51" s="304"/>
      <c r="R51" s="304">
        <v>0.17818718017656077</v>
      </c>
      <c r="S51" s="304">
        <v>0.15998674268632912</v>
      </c>
      <c r="T51" s="304">
        <v>0.17107546644818897</v>
      </c>
      <c r="U51" s="304"/>
      <c r="V51" s="304">
        <v>0.45919928087072831</v>
      </c>
      <c r="W51" s="304">
        <v>0.43984566300310685</v>
      </c>
      <c r="X51" s="304">
        <v>0.54436562574912284</v>
      </c>
      <c r="Y51" s="304"/>
      <c r="Z51" s="304">
        <v>0.95955476829976438</v>
      </c>
      <c r="AA51" s="304">
        <v>0.82071239368832172</v>
      </c>
      <c r="AB51" s="304">
        <v>0.85059003857115578</v>
      </c>
      <c r="AC51" s="304"/>
      <c r="AD51" s="304">
        <v>0.65031267402601411</v>
      </c>
      <c r="AE51" s="304">
        <v>0.56047994183356575</v>
      </c>
      <c r="AF51" s="304">
        <v>0.51803682710235377</v>
      </c>
      <c r="AG51" s="304"/>
      <c r="AH51" s="304">
        <v>0.38669295158361455</v>
      </c>
      <c r="AI51" s="304">
        <v>0.30432074951545079</v>
      </c>
      <c r="AJ51" s="304">
        <v>0.21853294357959652</v>
      </c>
      <c r="AK51" s="304"/>
      <c r="AL51" s="304">
        <v>0.15942612584056146</v>
      </c>
      <c r="AM51" s="304">
        <v>0.16983347639473378</v>
      </c>
      <c r="AN51" s="304">
        <v>0.18340705334324617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3.8369037743774728</v>
      </c>
      <c r="C52" s="304">
        <f t="shared" ref="C52:C59" si="70">SUM(G52,K52,O52,S52,W52,AA52,AE52,AI52,AM52)</f>
        <v>3.9862787308248913</v>
      </c>
      <c r="D52" s="304">
        <f t="shared" ref="D52:D59" si="71">SUM(H52,L52,P52,T52,X52,AB52,AF52,AJ52,AN52)</f>
        <v>4.5156209260164077</v>
      </c>
      <c r="E52" s="304"/>
      <c r="F52" s="304">
        <v>3.4442984703217612E-2</v>
      </c>
      <c r="G52" s="304">
        <v>3.9368074875160634E-2</v>
      </c>
      <c r="H52" s="304">
        <v>4.984877633215936E-2</v>
      </c>
      <c r="I52" s="304"/>
      <c r="J52" s="304">
        <v>0.60059936661284763</v>
      </c>
      <c r="K52" s="304">
        <v>0.75149153239004918</v>
      </c>
      <c r="L52" s="304">
        <v>1.0231677625765494</v>
      </c>
      <c r="M52" s="304"/>
      <c r="N52" s="304">
        <v>0.84006900074208468</v>
      </c>
      <c r="O52" s="304">
        <v>0.86608950766875337</v>
      </c>
      <c r="P52" s="304">
        <v>1.0049476651017553</v>
      </c>
      <c r="Q52" s="304"/>
      <c r="R52" s="304">
        <v>0.10722570008402665</v>
      </c>
      <c r="S52" s="304">
        <v>9.6678148939902883E-2</v>
      </c>
      <c r="T52" s="304">
        <v>0.12542304075904406</v>
      </c>
      <c r="U52" s="304"/>
      <c r="V52" s="304">
        <v>0.31733561561644558</v>
      </c>
      <c r="W52" s="304">
        <v>0.26370335696901492</v>
      </c>
      <c r="X52" s="304">
        <v>0.20221127452131438</v>
      </c>
      <c r="Y52" s="304"/>
      <c r="Z52" s="304">
        <v>0.99858570294717564</v>
      </c>
      <c r="AA52" s="304">
        <v>1.0456703594619021</v>
      </c>
      <c r="AB52" s="304">
        <v>1.2251789214937003</v>
      </c>
      <c r="AC52" s="304"/>
      <c r="AD52" s="304">
        <v>0.57687011909754804</v>
      </c>
      <c r="AE52" s="304">
        <v>0.56856933325590797</v>
      </c>
      <c r="AF52" s="304">
        <v>0.58358200852542808</v>
      </c>
      <c r="AG52" s="304"/>
      <c r="AH52" s="304">
        <v>0.25621270511877636</v>
      </c>
      <c r="AI52" s="304">
        <v>0.23513984669167839</v>
      </c>
      <c r="AJ52" s="304">
        <v>0.18208749828733395</v>
      </c>
      <c r="AK52" s="304"/>
      <c r="AL52" s="304">
        <v>0.10556257945535041</v>
      </c>
      <c r="AM52" s="304">
        <v>0.11956857057252215</v>
      </c>
      <c r="AN52" s="304">
        <v>0.11917397841912288</v>
      </c>
    </row>
    <row r="53" spans="1:40" x14ac:dyDescent="0.2">
      <c r="A53" s="13" t="str">
        <f t="shared" si="67"/>
        <v>Associate professional occupations</v>
      </c>
      <c r="B53" s="304">
        <f t="shared" si="69"/>
        <v>2.6406440009854832</v>
      </c>
      <c r="C53" s="304">
        <f t="shared" si="70"/>
        <v>2.3653870470355867</v>
      </c>
      <c r="D53" s="304">
        <f t="shared" si="71"/>
        <v>2.5828026048593933</v>
      </c>
      <c r="E53" s="304"/>
      <c r="F53" s="304">
        <v>4.7166100380728829E-3</v>
      </c>
      <c r="G53" s="304">
        <v>5.3676682820071589E-3</v>
      </c>
      <c r="H53" s="304">
        <v>7.7511963140529418E-3</v>
      </c>
      <c r="I53" s="304"/>
      <c r="J53" s="304">
        <v>0.20637315775371842</v>
      </c>
      <c r="K53" s="304">
        <v>0.23333862538337369</v>
      </c>
      <c r="L53" s="304">
        <v>0.30906669831219691</v>
      </c>
      <c r="M53" s="304"/>
      <c r="N53" s="304">
        <v>0.42168304874865048</v>
      </c>
      <c r="O53" s="304">
        <v>0.41121847738660711</v>
      </c>
      <c r="P53" s="304">
        <v>0.48391800461071882</v>
      </c>
      <c r="Q53" s="304"/>
      <c r="R53" s="304">
        <v>0.19414135171855634</v>
      </c>
      <c r="S53" s="304">
        <v>0.20390652346094718</v>
      </c>
      <c r="T53" s="304">
        <v>0.26891663668371879</v>
      </c>
      <c r="U53" s="304"/>
      <c r="V53" s="304">
        <v>0.37096775299817264</v>
      </c>
      <c r="W53" s="304">
        <v>0.33157070028634017</v>
      </c>
      <c r="X53" s="304">
        <v>0.39610996406368193</v>
      </c>
      <c r="Y53" s="304"/>
      <c r="Z53" s="304">
        <v>0.51518592284989961</v>
      </c>
      <c r="AA53" s="304">
        <v>0.37217872625364568</v>
      </c>
      <c r="AB53" s="304">
        <v>0.32366069266295244</v>
      </c>
      <c r="AC53" s="304"/>
      <c r="AD53" s="304">
        <v>0.50347204223541708</v>
      </c>
      <c r="AE53" s="304">
        <v>0.44366201128550076</v>
      </c>
      <c r="AF53" s="304">
        <v>0.44043580204323568</v>
      </c>
      <c r="AG53" s="304"/>
      <c r="AH53" s="304">
        <v>0.35693721775920573</v>
      </c>
      <c r="AI53" s="304">
        <v>0.30568705034092225</v>
      </c>
      <c r="AJ53" s="304">
        <v>0.2740934626596474</v>
      </c>
      <c r="AK53" s="304"/>
      <c r="AL53" s="304">
        <v>6.7166896883789975E-2</v>
      </c>
      <c r="AM53" s="304">
        <v>5.8457264356242378E-2</v>
      </c>
      <c r="AN53" s="304">
        <v>7.8850147509188506E-2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2.3072429843055917</v>
      </c>
      <c r="C54" s="304">
        <f t="shared" si="70"/>
        <v>2.1183557338018413</v>
      </c>
      <c r="D54" s="304">
        <f t="shared" si="71"/>
        <v>1.8582406750044589</v>
      </c>
      <c r="E54" s="304"/>
      <c r="F54" s="304">
        <v>2.0028842835901884E-2</v>
      </c>
      <c r="G54" s="304">
        <v>2.5503619527608126E-2</v>
      </c>
      <c r="H54" s="304">
        <v>4.1346981099177206E-2</v>
      </c>
      <c r="I54" s="304"/>
      <c r="J54" s="304">
        <v>0.1029556300809005</v>
      </c>
      <c r="K54" s="304">
        <v>0.12511338384464127</v>
      </c>
      <c r="L54" s="304">
        <v>0.1760602249304736</v>
      </c>
      <c r="M54" s="304"/>
      <c r="N54" s="304">
        <v>0.33392035507357798</v>
      </c>
      <c r="O54" s="304">
        <v>0.39036558614103833</v>
      </c>
      <c r="P54" s="304">
        <v>0.51134169280509201</v>
      </c>
      <c r="Q54" s="304"/>
      <c r="R54" s="304">
        <v>0.21091510052822587</v>
      </c>
      <c r="S54" s="304">
        <v>0.22567823738290038</v>
      </c>
      <c r="T54" s="304">
        <v>0.27788539024035075</v>
      </c>
      <c r="U54" s="304"/>
      <c r="V54" s="304">
        <v>0.11809952626942218</v>
      </c>
      <c r="W54" s="304">
        <v>0.13196943205347847</v>
      </c>
      <c r="X54" s="304">
        <v>0.16124014759864194</v>
      </c>
      <c r="Y54" s="304"/>
      <c r="Z54" s="304">
        <v>0.41284326094909785</v>
      </c>
      <c r="AA54" s="304">
        <v>0.3190766351306526</v>
      </c>
      <c r="AB54" s="304">
        <v>0.19195920695098423</v>
      </c>
      <c r="AC54" s="304"/>
      <c r="AD54" s="304">
        <v>0.33943831250356388</v>
      </c>
      <c r="AE54" s="304">
        <v>0.2528992397673836</v>
      </c>
      <c r="AF54" s="304">
        <v>8.3521724577109019E-2</v>
      </c>
      <c r="AG54" s="304"/>
      <c r="AH54" s="304">
        <v>0.64294735326615382</v>
      </c>
      <c r="AI54" s="304">
        <v>0.58804497419883983</v>
      </c>
      <c r="AJ54" s="304">
        <v>0.40811970716371565</v>
      </c>
      <c r="AK54" s="304"/>
      <c r="AL54" s="304">
        <v>0.1260946027987474</v>
      </c>
      <c r="AM54" s="304">
        <v>5.9704625755298467E-2</v>
      </c>
      <c r="AN54" s="304">
        <v>6.7655996389145304E-3</v>
      </c>
    </row>
    <row r="55" spans="1:40" x14ac:dyDescent="0.2">
      <c r="A55" s="13" t="str">
        <f t="shared" si="67"/>
        <v>Skilled trades occupations</v>
      </c>
      <c r="B55" s="304">
        <f t="shared" si="69"/>
        <v>15.904876916372867</v>
      </c>
      <c r="C55" s="304">
        <f t="shared" si="70"/>
        <v>16.014447944951236</v>
      </c>
      <c r="D55" s="304">
        <f t="shared" si="71"/>
        <v>15.28963003658046</v>
      </c>
      <c r="E55" s="304"/>
      <c r="F55" s="304">
        <v>2.2184663199400836E-3</v>
      </c>
      <c r="G55" s="304">
        <v>2.8130476622056956E-3</v>
      </c>
      <c r="H55" s="304">
        <v>3.5388307352941964E-3</v>
      </c>
      <c r="I55" s="304"/>
      <c r="J55" s="304">
        <v>0.10459644595018709</v>
      </c>
      <c r="K55" s="304">
        <v>0.13971826083979888</v>
      </c>
      <c r="L55" s="304">
        <v>0.17959632144771762</v>
      </c>
      <c r="M55" s="304"/>
      <c r="N55" s="304">
        <v>0.46753764146272719</v>
      </c>
      <c r="O55" s="304">
        <v>0.59641117489816242</v>
      </c>
      <c r="P55" s="304">
        <v>0.88416714415265885</v>
      </c>
      <c r="Q55" s="304"/>
      <c r="R55" s="304">
        <v>0.2859165644916809</v>
      </c>
      <c r="S55" s="304">
        <v>0.35898345093065609</v>
      </c>
      <c r="T55" s="304">
        <v>0.52469521129323959</v>
      </c>
      <c r="U55" s="304"/>
      <c r="V55" s="304">
        <v>0.75716970000249584</v>
      </c>
      <c r="W55" s="304">
        <v>0.92009196826939899</v>
      </c>
      <c r="X55" s="304">
        <v>1.3189077448647197</v>
      </c>
      <c r="Y55" s="304"/>
      <c r="Z55" s="304">
        <v>5.9998488830329757</v>
      </c>
      <c r="AA55" s="304">
        <v>5.9287046101450391</v>
      </c>
      <c r="AB55" s="304">
        <v>5.288995003313957</v>
      </c>
      <c r="AC55" s="304"/>
      <c r="AD55" s="304">
        <v>5.0397106326363472</v>
      </c>
      <c r="AE55" s="304">
        <v>5.2133627471558004</v>
      </c>
      <c r="AF55" s="304">
        <v>5.129186231640066</v>
      </c>
      <c r="AG55" s="304"/>
      <c r="AH55" s="304">
        <v>2.2191292158013303</v>
      </c>
      <c r="AI55" s="304">
        <v>2.0469431656065806</v>
      </c>
      <c r="AJ55" s="304">
        <v>1.8159292697778107</v>
      </c>
      <c r="AK55" s="304"/>
      <c r="AL55" s="304">
        <v>1.0287493666751812</v>
      </c>
      <c r="AM55" s="304">
        <v>0.80741951944359391</v>
      </c>
      <c r="AN55" s="304">
        <v>0.1446142793549946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8.9549736087882803E-2</v>
      </c>
      <c r="C56" s="304">
        <f t="shared" si="70"/>
        <v>8.7050196094045657E-2</v>
      </c>
      <c r="D56" s="304">
        <f t="shared" si="71"/>
        <v>9.0234661210485234E-2</v>
      </c>
      <c r="E56" s="304"/>
      <c r="F56" s="304">
        <v>6.4849361966980073E-5</v>
      </c>
      <c r="G56" s="304">
        <v>6.3608505474082192E-5</v>
      </c>
      <c r="H56" s="304">
        <v>8.0310973014557945E-5</v>
      </c>
      <c r="I56" s="304"/>
      <c r="J56" s="304">
        <v>3.1108094435549198E-3</v>
      </c>
      <c r="K56" s="304">
        <v>3.7007558915890561E-3</v>
      </c>
      <c r="L56" s="304">
        <v>4.4167974551911487E-3</v>
      </c>
      <c r="M56" s="304"/>
      <c r="N56" s="304">
        <v>4.0871066761000259E-3</v>
      </c>
      <c r="O56" s="304">
        <v>4.198312440049058E-3</v>
      </c>
      <c r="P56" s="304">
        <v>4.3474769103054563E-3</v>
      </c>
      <c r="Q56" s="304"/>
      <c r="R56" s="304">
        <v>8.5812925021485882E-4</v>
      </c>
      <c r="S56" s="304">
        <v>9.5573552984210312E-4</v>
      </c>
      <c r="T56" s="304">
        <v>1.0307371781683216E-3</v>
      </c>
      <c r="U56" s="304"/>
      <c r="V56" s="304">
        <v>2.9419871908939266E-3</v>
      </c>
      <c r="W56" s="304">
        <v>3.1525858363611551E-3</v>
      </c>
      <c r="X56" s="304">
        <v>3.8670646407440732E-3</v>
      </c>
      <c r="Y56" s="304"/>
      <c r="Z56" s="304">
        <v>3.1089964047841624E-2</v>
      </c>
      <c r="AA56" s="304">
        <v>3.4879506590072058E-2</v>
      </c>
      <c r="AB56" s="304">
        <v>4.1927746786498916E-2</v>
      </c>
      <c r="AC56" s="304"/>
      <c r="AD56" s="304">
        <v>5.4810056130665192E-3</v>
      </c>
      <c r="AE56" s="304">
        <v>4.9534283018166899E-3</v>
      </c>
      <c r="AF56" s="304">
        <v>5.5745254292767377E-3</v>
      </c>
      <c r="AG56" s="304"/>
      <c r="AH56" s="304">
        <v>2.3037818427981166E-2</v>
      </c>
      <c r="AI56" s="304">
        <v>1.7125382934034011E-2</v>
      </c>
      <c r="AJ56" s="304">
        <v>1.4953262793748361E-2</v>
      </c>
      <c r="AK56" s="304"/>
      <c r="AL56" s="304">
        <v>1.887806607626278E-2</v>
      </c>
      <c r="AM56" s="304">
        <v>1.8020880064807437E-2</v>
      </c>
      <c r="AN56" s="304">
        <v>1.4036739043537671E-2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0.64530254015493582</v>
      </c>
      <c r="C57" s="304">
        <f t="shared" si="70"/>
        <v>0.68398523324995042</v>
      </c>
      <c r="D57" s="304">
        <f t="shared" si="71"/>
        <v>0.69100882058508151</v>
      </c>
      <c r="E57" s="304"/>
      <c r="F57" s="304">
        <v>1.3467491423117572E-3</v>
      </c>
      <c r="G57" s="304">
        <v>1.9052050818035107E-3</v>
      </c>
      <c r="H57" s="304">
        <v>2.8844253333234799E-3</v>
      </c>
      <c r="I57" s="304"/>
      <c r="J57" s="304">
        <v>4.3638060881947306E-2</v>
      </c>
      <c r="K57" s="304">
        <v>4.5516034666507353E-2</v>
      </c>
      <c r="L57" s="304">
        <v>4.9197047647895654E-2</v>
      </c>
      <c r="M57" s="304"/>
      <c r="N57" s="304">
        <v>9.4892072563775645E-2</v>
      </c>
      <c r="O57" s="304">
        <v>0.11343676500149703</v>
      </c>
      <c r="P57" s="304">
        <v>0.13751414877724782</v>
      </c>
      <c r="Q57" s="304"/>
      <c r="R57" s="304">
        <v>2.7456334314289992E-2</v>
      </c>
      <c r="S57" s="304">
        <v>3.4561222412712485E-2</v>
      </c>
      <c r="T57" s="304">
        <v>4.1493469628686198E-2</v>
      </c>
      <c r="U57" s="304"/>
      <c r="V57" s="304">
        <v>3.3462548153803243E-2</v>
      </c>
      <c r="W57" s="304">
        <v>4.0157124888442801E-2</v>
      </c>
      <c r="X57" s="304">
        <v>4.8381342412738136E-2</v>
      </c>
      <c r="Y57" s="304"/>
      <c r="Z57" s="304">
        <v>0.24325538535055097</v>
      </c>
      <c r="AA57" s="304">
        <v>0.25078987830975313</v>
      </c>
      <c r="AB57" s="304">
        <v>0.274702613190555</v>
      </c>
      <c r="AC57" s="304"/>
      <c r="AD57" s="304">
        <v>4.1541606203558595E-2</v>
      </c>
      <c r="AE57" s="304">
        <v>2.9251492743578893E-2</v>
      </c>
      <c r="AF57" s="304">
        <v>1.3021748581796147E-2</v>
      </c>
      <c r="AG57" s="304"/>
      <c r="AH57" s="304">
        <v>6.5524585976711014E-2</v>
      </c>
      <c r="AI57" s="304">
        <v>6.4717286432392107E-2</v>
      </c>
      <c r="AJ57" s="304">
        <v>2.3892730510128309E-2</v>
      </c>
      <c r="AK57" s="304"/>
      <c r="AL57" s="304">
        <v>9.418519756798735E-2</v>
      </c>
      <c r="AM57" s="304">
        <v>0.10365022371326314</v>
      </c>
      <c r="AN57" s="304">
        <v>9.9921294502710867E-2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2.3088623795174632</v>
      </c>
      <c r="C58" s="304">
        <f t="shared" si="70"/>
        <v>2.5405401429353254</v>
      </c>
      <c r="D58" s="304">
        <f t="shared" si="71"/>
        <v>2.5285040662279616</v>
      </c>
      <c r="E58" s="304"/>
      <c r="F58" s="304">
        <v>4.9705729489839803E-3</v>
      </c>
      <c r="G58" s="304">
        <v>8.2009045936091204E-3</v>
      </c>
      <c r="H58" s="304">
        <v>1.2865877728977872E-2</v>
      </c>
      <c r="I58" s="304"/>
      <c r="J58" s="304">
        <v>2.007363620763589E-2</v>
      </c>
      <c r="K58" s="304">
        <v>3.1748727003762724E-2</v>
      </c>
      <c r="L58" s="304">
        <v>4.9621530155000822E-2</v>
      </c>
      <c r="M58" s="304"/>
      <c r="N58" s="304">
        <v>3.8629211364503133E-2</v>
      </c>
      <c r="O58" s="304">
        <v>5.3605809999175448E-2</v>
      </c>
      <c r="P58" s="304">
        <v>9.2509688183928795E-2</v>
      </c>
      <c r="Q58" s="304"/>
      <c r="R58" s="304">
        <v>4.4887901095945169E-2</v>
      </c>
      <c r="S58" s="304">
        <v>6.3548789939571415E-2</v>
      </c>
      <c r="T58" s="304">
        <v>0.1113376333384823</v>
      </c>
      <c r="U58" s="304"/>
      <c r="V58" s="304">
        <v>0.11579893003417562</v>
      </c>
      <c r="W58" s="304">
        <v>0.15463666116952443</v>
      </c>
      <c r="X58" s="304">
        <v>0.21847884099484549</v>
      </c>
      <c r="Y58" s="304"/>
      <c r="Z58" s="304">
        <v>0.61767426377746215</v>
      </c>
      <c r="AA58" s="304">
        <v>0.73827966607069739</v>
      </c>
      <c r="AB58" s="304">
        <v>0.80740103082526726</v>
      </c>
      <c r="AC58" s="304"/>
      <c r="AD58" s="304">
        <v>0.78950927374307844</v>
      </c>
      <c r="AE58" s="304">
        <v>0.91389152560991005</v>
      </c>
      <c r="AF58" s="304">
        <v>0.95400080177900382</v>
      </c>
      <c r="AG58" s="304"/>
      <c r="AH58" s="304">
        <v>0.52221075007584616</v>
      </c>
      <c r="AI58" s="304">
        <v>0.45296120039459209</v>
      </c>
      <c r="AJ58" s="304">
        <v>0.25381654014030225</v>
      </c>
      <c r="AK58" s="304"/>
      <c r="AL58" s="304">
        <v>0.15510784026983257</v>
      </c>
      <c r="AM58" s="304">
        <v>0.12366685815448256</v>
      </c>
      <c r="AN58" s="304">
        <v>2.8472123082152762E-2</v>
      </c>
    </row>
    <row r="59" spans="1:40" x14ac:dyDescent="0.2">
      <c r="A59" s="13" t="str">
        <f t="shared" si="67"/>
        <v>Elementary occupations</v>
      </c>
      <c r="B59" s="304">
        <f t="shared" si="69"/>
        <v>1.2509999901329878</v>
      </c>
      <c r="C59" s="304">
        <f t="shared" si="70"/>
        <v>1.1256761742138237</v>
      </c>
      <c r="D59" s="304">
        <f t="shared" si="71"/>
        <v>1.1461464082381605</v>
      </c>
      <c r="E59" s="304"/>
      <c r="F59" s="304">
        <v>1.3645062072023282E-4</v>
      </c>
      <c r="G59" s="304">
        <v>1.8794833518482056E-4</v>
      </c>
      <c r="H59" s="304">
        <v>2.5620221075296296E-4</v>
      </c>
      <c r="I59" s="304"/>
      <c r="J59" s="304">
        <v>1.156110351388235E-2</v>
      </c>
      <c r="K59" s="304">
        <v>1.5662519809292862E-2</v>
      </c>
      <c r="L59" s="304">
        <v>2.3689644325585124E-2</v>
      </c>
      <c r="M59" s="304"/>
      <c r="N59" s="304">
        <v>2.9387700567836697E-2</v>
      </c>
      <c r="O59" s="304">
        <v>3.2767383426750826E-2</v>
      </c>
      <c r="P59" s="304">
        <v>3.5983892460077403E-2</v>
      </c>
      <c r="Q59" s="304"/>
      <c r="R59" s="304">
        <v>7.421396377395968E-3</v>
      </c>
      <c r="S59" s="304">
        <v>7.685962225265343E-3</v>
      </c>
      <c r="T59" s="304">
        <v>7.8032620617071429E-3</v>
      </c>
      <c r="U59" s="304"/>
      <c r="V59" s="304">
        <v>6.1980476798083106E-2</v>
      </c>
      <c r="W59" s="304">
        <v>7.192388977037209E-2</v>
      </c>
      <c r="X59" s="304">
        <v>8.4269934819108189E-2</v>
      </c>
      <c r="Y59" s="304"/>
      <c r="Z59" s="304">
        <v>0.31444131088323113</v>
      </c>
      <c r="AA59" s="304">
        <v>0.34413106023354584</v>
      </c>
      <c r="AB59" s="304">
        <v>0.44730784264472617</v>
      </c>
      <c r="AC59" s="304"/>
      <c r="AD59" s="304">
        <v>0.3662210860289305</v>
      </c>
      <c r="AE59" s="304">
        <v>0.35620859097545243</v>
      </c>
      <c r="AF59" s="304">
        <v>0.38160909706945845</v>
      </c>
      <c r="AG59" s="304"/>
      <c r="AH59" s="304">
        <v>0.30635391453708011</v>
      </c>
      <c r="AI59" s="304">
        <v>0.24232204936733673</v>
      </c>
      <c r="AJ59" s="304">
        <v>0.14153710658890212</v>
      </c>
      <c r="AK59" s="304"/>
      <c r="AL59" s="304">
        <v>0.15349655080582766</v>
      </c>
      <c r="AM59" s="304">
        <v>5.4786770070622937E-2</v>
      </c>
      <c r="AN59" s="304">
        <v>2.3689426057842765E-2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156.21499999999983</v>
      </c>
      <c r="C62" s="305">
        <f>SUM(C63:C71)</f>
        <v>162.23300000000012</v>
      </c>
      <c r="D62" s="305">
        <f>SUM(D63:D71)</f>
        <v>172.39700000000008</v>
      </c>
      <c r="E62" s="304"/>
      <c r="F62" s="305">
        <f>SUM(F63:F71)</f>
        <v>0.43090404651140629</v>
      </c>
      <c r="G62" s="305">
        <f>SUM(G63:G71)</f>
        <v>0.57717964592922011</v>
      </c>
      <c r="H62" s="305">
        <f>SUM(H63:H71)</f>
        <v>0.88483811445269911</v>
      </c>
      <c r="I62" s="304"/>
      <c r="J62" s="305">
        <f>SUM(J63:J71)</f>
        <v>5.1076230054823037</v>
      </c>
      <c r="K62" s="305">
        <f>SUM(K63:K71)</f>
        <v>6.6745870546337889</v>
      </c>
      <c r="L62" s="305">
        <f>SUM(L63:L71)</f>
        <v>10.26909188403723</v>
      </c>
      <c r="M62" s="304"/>
      <c r="N62" s="305">
        <f>SUM(N63:N71)</f>
        <v>19.754210147692476</v>
      </c>
      <c r="O62" s="305">
        <f>SUM(O63:O71)</f>
        <v>24.153933873859813</v>
      </c>
      <c r="P62" s="305">
        <f>SUM(P63:P71)</f>
        <v>35.155090248443152</v>
      </c>
      <c r="Q62" s="304"/>
      <c r="R62" s="305">
        <f>SUM(R63:R71)</f>
        <v>6.0603820253616929</v>
      </c>
      <c r="S62" s="305">
        <f>SUM(S63:S71)</f>
        <v>7.2210100362663194</v>
      </c>
      <c r="T62" s="305">
        <f>SUM(T63:T71)</f>
        <v>10.279562804235788</v>
      </c>
      <c r="U62" s="304"/>
      <c r="V62" s="305">
        <f>SUM(V63:V71)</f>
        <v>6.9801513205782886</v>
      </c>
      <c r="W62" s="305">
        <f>SUM(W63:W71)</f>
        <v>8.1283041167526946</v>
      </c>
      <c r="X62" s="305">
        <f>SUM(X63:X71)</f>
        <v>11.294908376081107</v>
      </c>
      <c r="Y62" s="304"/>
      <c r="Z62" s="305">
        <f>SUM(Z63:Z71)</f>
        <v>37.495412366381132</v>
      </c>
      <c r="AA62" s="305">
        <f>SUM(AA63:AA71)</f>
        <v>38.306369928670996</v>
      </c>
      <c r="AB62" s="305">
        <f>SUM(AB63:AB71)</f>
        <v>41.127445530469103</v>
      </c>
      <c r="AC62" s="304"/>
      <c r="AD62" s="305">
        <f>SUM(AD63:AD71)</f>
        <v>40.649817379998659</v>
      </c>
      <c r="AE62" s="305">
        <f>SUM(AE63:AE71)</f>
        <v>42.235639882270974</v>
      </c>
      <c r="AF62" s="305">
        <f>SUM(AF63:AF71)</f>
        <v>39.761742814333523</v>
      </c>
      <c r="AG62" s="304"/>
      <c r="AH62" s="305">
        <f>SUM(AH63:AH71)</f>
        <v>27.688581565379653</v>
      </c>
      <c r="AI62" s="305">
        <f>SUM(AI63:AI71)</f>
        <v>24.488115121337447</v>
      </c>
      <c r="AJ62" s="305">
        <f>SUM(AJ63:AJ71)</f>
        <v>14.985641530286106</v>
      </c>
      <c r="AK62" s="304"/>
      <c r="AL62" s="305">
        <f>SUM(AL63:AL71)</f>
        <v>12.047918142614233</v>
      </c>
      <c r="AM62" s="305">
        <f>SUM(AM63:AM71)</f>
        <v>10.447860340278869</v>
      </c>
      <c r="AN62" s="305">
        <f>SUM(AN63:AN71)</f>
        <v>8.6386786976613799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18.427322699026512</v>
      </c>
      <c r="C63" s="304">
        <f t="shared" ref="C63:C71" si="73">SUM(G63,K63,O63,S63,W63,AA63,AE63,AI63,AM63)</f>
        <v>19.842900921635842</v>
      </c>
      <c r="D63" s="304">
        <f t="shared" ref="D63:D71" si="74">SUM(H63,L63,P63,T63,X63,AB63,AF63,AJ63,AN63)</f>
        <v>23.801550101562935</v>
      </c>
      <c r="E63" s="304"/>
      <c r="F63" s="304">
        <v>8.5750409659016438E-2</v>
      </c>
      <c r="G63" s="304">
        <v>0.11729903422582065</v>
      </c>
      <c r="H63" s="304">
        <v>0.18396039120916871</v>
      </c>
      <c r="I63" s="304"/>
      <c r="J63" s="304">
        <v>1.0397902356506694</v>
      </c>
      <c r="K63" s="304">
        <v>1.3511645452747258</v>
      </c>
      <c r="L63" s="304">
        <v>2.079444984459895</v>
      </c>
      <c r="M63" s="304"/>
      <c r="N63" s="304">
        <v>4.0925578630667667</v>
      </c>
      <c r="O63" s="304">
        <v>4.9956899973222049</v>
      </c>
      <c r="P63" s="304">
        <v>7.4139875501703827</v>
      </c>
      <c r="Q63" s="304"/>
      <c r="R63" s="304">
        <v>0.8303405586717113</v>
      </c>
      <c r="S63" s="304">
        <v>0.94889070754830851</v>
      </c>
      <c r="T63" s="304">
        <v>1.3667385731060917</v>
      </c>
      <c r="U63" s="304"/>
      <c r="V63" s="304">
        <v>1.1429206230395124</v>
      </c>
      <c r="W63" s="304">
        <v>1.2769219594912362</v>
      </c>
      <c r="X63" s="304">
        <v>1.6971644123847258</v>
      </c>
      <c r="Y63" s="304"/>
      <c r="Z63" s="304">
        <v>3.8083067735146168</v>
      </c>
      <c r="AA63" s="304">
        <v>3.8420344699163795</v>
      </c>
      <c r="AB63" s="304">
        <v>4.3309979312810905</v>
      </c>
      <c r="AC63" s="304"/>
      <c r="AD63" s="304">
        <v>3.8966345110054026</v>
      </c>
      <c r="AE63" s="304">
        <v>3.9891528329583252</v>
      </c>
      <c r="AF63" s="304">
        <v>3.728721312081607</v>
      </c>
      <c r="AG63" s="304"/>
      <c r="AH63" s="304">
        <v>2.9261370544922283</v>
      </c>
      <c r="AI63" s="304">
        <v>2.7446834767295449</v>
      </c>
      <c r="AJ63" s="304">
        <v>2.2879853573055025</v>
      </c>
      <c r="AK63" s="304"/>
      <c r="AL63" s="304">
        <v>0.60488466992659073</v>
      </c>
      <c r="AM63" s="304">
        <v>0.57706389816929549</v>
      </c>
      <c r="AN63" s="304">
        <v>0.71254958956447023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10.210959731287979</v>
      </c>
      <c r="C64" s="304">
        <f t="shared" si="73"/>
        <v>11.405967747433397</v>
      </c>
      <c r="D64" s="304">
        <f t="shared" si="74"/>
        <v>13.464864568970267</v>
      </c>
      <c r="E64" s="304"/>
      <c r="F64" s="304">
        <v>0.1541873012439659</v>
      </c>
      <c r="G64" s="304">
        <v>0.20421176206872654</v>
      </c>
      <c r="H64" s="304">
        <v>0.30039683736704548</v>
      </c>
      <c r="I64" s="304"/>
      <c r="J64" s="304">
        <v>1.0339486867351659</v>
      </c>
      <c r="K64" s="304">
        <v>1.3617459860154886</v>
      </c>
      <c r="L64" s="304">
        <v>2.0305203134464325</v>
      </c>
      <c r="M64" s="304"/>
      <c r="N64" s="304">
        <v>2.6258109300963688</v>
      </c>
      <c r="O64" s="304">
        <v>3.1633234197737332</v>
      </c>
      <c r="P64" s="304">
        <v>4.3237854845971579</v>
      </c>
      <c r="Q64" s="304"/>
      <c r="R64" s="304">
        <v>0.39900200726101359</v>
      </c>
      <c r="S64" s="304">
        <v>0.43214925624238087</v>
      </c>
      <c r="T64" s="304">
        <v>0.50957292651741026</v>
      </c>
      <c r="U64" s="304"/>
      <c r="V64" s="304">
        <v>0.59601835422553751</v>
      </c>
      <c r="W64" s="304">
        <v>0.66173259872136259</v>
      </c>
      <c r="X64" s="304">
        <v>0.8753455183126243</v>
      </c>
      <c r="Y64" s="304"/>
      <c r="Z64" s="304">
        <v>2.209819038561939</v>
      </c>
      <c r="AA64" s="304">
        <v>2.38389703568724</v>
      </c>
      <c r="AB64" s="304">
        <v>2.625726304609044</v>
      </c>
      <c r="AC64" s="304"/>
      <c r="AD64" s="304">
        <v>1.7124014851344935</v>
      </c>
      <c r="AE64" s="304">
        <v>1.7095254477862463</v>
      </c>
      <c r="AF64" s="304">
        <v>1.4469910774895693</v>
      </c>
      <c r="AG64" s="304"/>
      <c r="AH64" s="304">
        <v>1.1585253037217493</v>
      </c>
      <c r="AI64" s="304">
        <v>1.1111386519684119</v>
      </c>
      <c r="AJ64" s="304">
        <v>0.81315776726945688</v>
      </c>
      <c r="AK64" s="304"/>
      <c r="AL64" s="304">
        <v>0.32124662430774575</v>
      </c>
      <c r="AM64" s="304">
        <v>0.37824358916980522</v>
      </c>
      <c r="AN64" s="304">
        <v>0.53936833936152551</v>
      </c>
    </row>
    <row r="65" spans="1:40" x14ac:dyDescent="0.2">
      <c r="A65" s="13" t="str">
        <f t="shared" si="72"/>
        <v>Associate professional occupations</v>
      </c>
      <c r="B65" s="304">
        <f t="shared" si="75"/>
        <v>10.497062690585444</v>
      </c>
      <c r="C65" s="304">
        <f t="shared" si="73"/>
        <v>10.445050695452757</v>
      </c>
      <c r="D65" s="304">
        <f t="shared" si="74"/>
        <v>11.722027080856426</v>
      </c>
      <c r="E65" s="304"/>
      <c r="F65" s="304">
        <v>5.4264133449468351E-2</v>
      </c>
      <c r="G65" s="304">
        <v>6.135287999205865E-2</v>
      </c>
      <c r="H65" s="304">
        <v>8.3836890434625291E-2</v>
      </c>
      <c r="I65" s="304"/>
      <c r="J65" s="304">
        <v>0.53873761341688331</v>
      </c>
      <c r="K65" s="304">
        <v>0.6310602359116676</v>
      </c>
      <c r="L65" s="304">
        <v>0.88626028782094368</v>
      </c>
      <c r="M65" s="304"/>
      <c r="N65" s="304">
        <v>2.0385199591768295</v>
      </c>
      <c r="O65" s="304">
        <v>2.2350446524126046</v>
      </c>
      <c r="P65" s="304">
        <v>3.013010098103297</v>
      </c>
      <c r="Q65" s="304"/>
      <c r="R65" s="304">
        <v>0.49133362479227033</v>
      </c>
      <c r="S65" s="304">
        <v>0.53472486125957785</v>
      </c>
      <c r="T65" s="304">
        <v>0.73921700670767287</v>
      </c>
      <c r="U65" s="304"/>
      <c r="V65" s="304">
        <v>0.6252112185315164</v>
      </c>
      <c r="W65" s="304">
        <v>0.66976352746694945</v>
      </c>
      <c r="X65" s="304">
        <v>0.87010623145270161</v>
      </c>
      <c r="Y65" s="304"/>
      <c r="Z65" s="304">
        <v>2.6088063506093668</v>
      </c>
      <c r="AA65" s="304">
        <v>2.5125217855131838</v>
      </c>
      <c r="AB65" s="304">
        <v>2.7360875308313006</v>
      </c>
      <c r="AC65" s="304"/>
      <c r="AD65" s="304">
        <v>2.3224793789283265</v>
      </c>
      <c r="AE65" s="304">
        <v>2.2609092461903537</v>
      </c>
      <c r="AF65" s="304">
        <v>2.1440114274369386</v>
      </c>
      <c r="AG65" s="304"/>
      <c r="AH65" s="304">
        <v>1.3637525438984337</v>
      </c>
      <c r="AI65" s="304">
        <v>1.1129762255079512</v>
      </c>
      <c r="AJ65" s="304">
        <v>0.67263968508862826</v>
      </c>
      <c r="AK65" s="304"/>
      <c r="AL65" s="304">
        <v>0.45395786778234964</v>
      </c>
      <c r="AM65" s="304">
        <v>0.42669728119840888</v>
      </c>
      <c r="AN65" s="304">
        <v>0.57685792298032046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14.642974978947247</v>
      </c>
      <c r="C66" s="304">
        <f t="shared" si="73"/>
        <v>14.727031937474541</v>
      </c>
      <c r="D66" s="304">
        <f t="shared" si="74"/>
        <v>15.388302540071656</v>
      </c>
      <c r="E66" s="304"/>
      <c r="F66" s="304">
        <v>2.7681388645878463E-2</v>
      </c>
      <c r="G66" s="304">
        <v>3.9523360706706E-2</v>
      </c>
      <c r="H66" s="304">
        <v>7.1739582725053888E-2</v>
      </c>
      <c r="I66" s="304"/>
      <c r="J66" s="304">
        <v>0.57162602951593</v>
      </c>
      <c r="K66" s="304">
        <v>0.72320398307649769</v>
      </c>
      <c r="L66" s="304">
        <v>1.1749310017965957</v>
      </c>
      <c r="M66" s="304"/>
      <c r="N66" s="304">
        <v>2.1014170072643079</v>
      </c>
      <c r="O66" s="304">
        <v>2.5150814626358624</v>
      </c>
      <c r="P66" s="304">
        <v>3.6724861446035693</v>
      </c>
      <c r="Q66" s="304"/>
      <c r="R66" s="304">
        <v>0.69962285302655491</v>
      </c>
      <c r="S66" s="304">
        <v>0.81159905636609209</v>
      </c>
      <c r="T66" s="304">
        <v>1.0687076323438196</v>
      </c>
      <c r="U66" s="304"/>
      <c r="V66" s="304">
        <v>0.63597862597258081</v>
      </c>
      <c r="W66" s="304">
        <v>0.67594789812699507</v>
      </c>
      <c r="X66" s="304">
        <v>0.85655768497378881</v>
      </c>
      <c r="Y66" s="304"/>
      <c r="Z66" s="304">
        <v>3.9215950357408929</v>
      </c>
      <c r="AA66" s="304">
        <v>3.8697579841791558</v>
      </c>
      <c r="AB66" s="304">
        <v>4.0330780808853133</v>
      </c>
      <c r="AC66" s="304"/>
      <c r="AD66" s="304">
        <v>4.3359308599909658</v>
      </c>
      <c r="AE66" s="304">
        <v>4.3774844302857696</v>
      </c>
      <c r="AF66" s="304">
        <v>3.7290060542384955</v>
      </c>
      <c r="AG66" s="304"/>
      <c r="AH66" s="304">
        <v>1.9321389194520702</v>
      </c>
      <c r="AI66" s="304">
        <v>1.3540123725737481</v>
      </c>
      <c r="AJ66" s="304">
        <v>0.52330920630943301</v>
      </c>
      <c r="AK66" s="304"/>
      <c r="AL66" s="304">
        <v>0.41698425933806615</v>
      </c>
      <c r="AM66" s="304">
        <v>0.36042138952371267</v>
      </c>
      <c r="AN66" s="304">
        <v>0.25848715219558671</v>
      </c>
    </row>
    <row r="67" spans="1:40" x14ac:dyDescent="0.2">
      <c r="A67" s="13" t="str">
        <f t="shared" si="72"/>
        <v>Skilled trades occupations</v>
      </c>
      <c r="B67" s="304">
        <f t="shared" si="75"/>
        <v>11.534062491093849</v>
      </c>
      <c r="C67" s="304">
        <f t="shared" si="73"/>
        <v>11.48812605146404</v>
      </c>
      <c r="D67" s="304">
        <f t="shared" si="74"/>
        <v>11.461453365812993</v>
      </c>
      <c r="E67" s="304"/>
      <c r="F67" s="304">
        <v>6.4948593507429793E-3</v>
      </c>
      <c r="G67" s="304">
        <v>8.0306412488720825E-3</v>
      </c>
      <c r="H67" s="304">
        <v>1.3334507625839884E-2</v>
      </c>
      <c r="I67" s="304"/>
      <c r="J67" s="304">
        <v>0.17808037304557325</v>
      </c>
      <c r="K67" s="304">
        <v>0.23711587110714366</v>
      </c>
      <c r="L67" s="304">
        <v>0.38555978581646438</v>
      </c>
      <c r="M67" s="304"/>
      <c r="N67" s="304">
        <v>0.63056500953960137</v>
      </c>
      <c r="O67" s="304">
        <v>0.80591780034673266</v>
      </c>
      <c r="P67" s="304">
        <v>1.1802865927597277</v>
      </c>
      <c r="Q67" s="304"/>
      <c r="R67" s="304">
        <v>0.30762488016892059</v>
      </c>
      <c r="S67" s="304">
        <v>0.35151317239342017</v>
      </c>
      <c r="T67" s="304">
        <v>0.48764256098401004</v>
      </c>
      <c r="U67" s="304"/>
      <c r="V67" s="304">
        <v>0.54562790117287208</v>
      </c>
      <c r="W67" s="304">
        <v>0.64613316852267444</v>
      </c>
      <c r="X67" s="304">
        <v>0.9080859576309297</v>
      </c>
      <c r="Y67" s="304"/>
      <c r="Z67" s="304">
        <v>3.7215287895629228</v>
      </c>
      <c r="AA67" s="304">
        <v>3.7528561888582845</v>
      </c>
      <c r="AB67" s="304">
        <v>3.6585138119993124</v>
      </c>
      <c r="AC67" s="304"/>
      <c r="AD67" s="304">
        <v>3.08347535228146</v>
      </c>
      <c r="AE67" s="304">
        <v>2.9771831172698868</v>
      </c>
      <c r="AF67" s="304">
        <v>2.9594960288696739</v>
      </c>
      <c r="AG67" s="304"/>
      <c r="AH67" s="304">
        <v>1.9178964341865117</v>
      </c>
      <c r="AI67" s="304">
        <v>1.6958398126918541</v>
      </c>
      <c r="AJ67" s="304">
        <v>1.0914417617235719</v>
      </c>
      <c r="AK67" s="304"/>
      <c r="AL67" s="304">
        <v>1.1427688917852441</v>
      </c>
      <c r="AM67" s="304">
        <v>1.013536279025171</v>
      </c>
      <c r="AN67" s="304">
        <v>0.77709235840346114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4.2459432395202139</v>
      </c>
      <c r="C68" s="304">
        <f t="shared" si="73"/>
        <v>4.5463673439570691</v>
      </c>
      <c r="D68" s="304">
        <f t="shared" si="74"/>
        <v>5.3144839079869488</v>
      </c>
      <c r="E68" s="304"/>
      <c r="F68" s="304">
        <v>5.7535109551320211E-3</v>
      </c>
      <c r="G68" s="304">
        <v>8.1342457048028914E-3</v>
      </c>
      <c r="H68" s="304">
        <v>1.3445630143161648E-2</v>
      </c>
      <c r="I68" s="304"/>
      <c r="J68" s="304">
        <v>0.10314230210463768</v>
      </c>
      <c r="K68" s="304">
        <v>0.1484880713978359</v>
      </c>
      <c r="L68" s="304">
        <v>0.23671213723257861</v>
      </c>
      <c r="M68" s="304"/>
      <c r="N68" s="304">
        <v>0.48338401657793034</v>
      </c>
      <c r="O68" s="304">
        <v>0.58785626341953889</v>
      </c>
      <c r="P68" s="304">
        <v>0.80716781079741884</v>
      </c>
      <c r="Q68" s="304"/>
      <c r="R68" s="304">
        <v>0.39847013497331735</v>
      </c>
      <c r="S68" s="304">
        <v>0.49646499200547772</v>
      </c>
      <c r="T68" s="304">
        <v>0.74437220874885146</v>
      </c>
      <c r="U68" s="304"/>
      <c r="V68" s="304">
        <v>0.37306671440606637</v>
      </c>
      <c r="W68" s="304">
        <v>0.45620237072882663</v>
      </c>
      <c r="X68" s="304">
        <v>0.69100571447582104</v>
      </c>
      <c r="Y68" s="304"/>
      <c r="Z68" s="304">
        <v>0.79876752679247931</v>
      </c>
      <c r="AA68" s="304">
        <v>0.80287401740649433</v>
      </c>
      <c r="AB68" s="304">
        <v>0.86227099030528731</v>
      </c>
      <c r="AC68" s="304"/>
      <c r="AD68" s="304">
        <v>1.0295438992533534</v>
      </c>
      <c r="AE68" s="304">
        <v>1.0592913694140462</v>
      </c>
      <c r="AF68" s="304">
        <v>1.1032645559318657</v>
      </c>
      <c r="AG68" s="304"/>
      <c r="AH68" s="304">
        <v>0.64911121033017039</v>
      </c>
      <c r="AI68" s="304">
        <v>0.62432734452688166</v>
      </c>
      <c r="AJ68" s="304">
        <v>0.54975779023668725</v>
      </c>
      <c r="AK68" s="304"/>
      <c r="AL68" s="304">
        <v>0.40470392412712691</v>
      </c>
      <c r="AM68" s="304">
        <v>0.36272866935316439</v>
      </c>
      <c r="AN68" s="304">
        <v>0.30648707011527726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37.166083513791996</v>
      </c>
      <c r="C69" s="304">
        <f t="shared" si="73"/>
        <v>36.352374657411303</v>
      </c>
      <c r="D69" s="304">
        <f t="shared" si="74"/>
        <v>35.952042247739513</v>
      </c>
      <c r="E69" s="304"/>
      <c r="F69" s="304">
        <v>4.0332420642895619E-2</v>
      </c>
      <c r="G69" s="304">
        <v>5.1844006760835261E-2</v>
      </c>
      <c r="H69" s="304">
        <v>7.0219797294171118E-2</v>
      </c>
      <c r="I69" s="304"/>
      <c r="J69" s="304">
        <v>0.81033305694373603</v>
      </c>
      <c r="K69" s="304">
        <v>1.0576198928972089</v>
      </c>
      <c r="L69" s="304">
        <v>1.6329923696368289</v>
      </c>
      <c r="M69" s="304"/>
      <c r="N69" s="304">
        <v>4.0128367648080419</v>
      </c>
      <c r="O69" s="304">
        <v>4.8395911310217121</v>
      </c>
      <c r="P69" s="304">
        <v>7.0389303041111964</v>
      </c>
      <c r="Q69" s="304"/>
      <c r="R69" s="304">
        <v>1.3583880508300008</v>
      </c>
      <c r="S69" s="304">
        <v>1.5981758094224714</v>
      </c>
      <c r="T69" s="304">
        <v>2.1945259319263068</v>
      </c>
      <c r="U69" s="304"/>
      <c r="V69" s="304">
        <v>1.0535789853922435</v>
      </c>
      <c r="W69" s="304">
        <v>1.127666656275931</v>
      </c>
      <c r="X69" s="304">
        <v>1.4572157219546005</v>
      </c>
      <c r="Y69" s="304"/>
      <c r="Z69" s="304">
        <v>10.622318475713124</v>
      </c>
      <c r="AA69" s="304">
        <v>10.490466588552247</v>
      </c>
      <c r="AB69" s="304">
        <v>11.259590268065354</v>
      </c>
      <c r="AC69" s="304"/>
      <c r="AD69" s="304">
        <v>9.7092580925342133</v>
      </c>
      <c r="AE69" s="304">
        <v>9.5623932066503716</v>
      </c>
      <c r="AF69" s="304">
        <v>8.2804741994717563</v>
      </c>
      <c r="AG69" s="304"/>
      <c r="AH69" s="304">
        <v>6.6656506050538873</v>
      </c>
      <c r="AI69" s="304">
        <v>5.5252066153772699</v>
      </c>
      <c r="AJ69" s="304">
        <v>2.4624690049315507</v>
      </c>
      <c r="AK69" s="304"/>
      <c r="AL69" s="304">
        <v>2.8933870618738511</v>
      </c>
      <c r="AM69" s="304">
        <v>2.0994107504532624</v>
      </c>
      <c r="AN69" s="304">
        <v>1.5556246503477529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19.782534828842362</v>
      </c>
      <c r="C70" s="304">
        <f t="shared" si="73"/>
        <v>21.858999711015827</v>
      </c>
      <c r="D70" s="304">
        <f t="shared" si="74"/>
        <v>22.455294205406268</v>
      </c>
      <c r="E70" s="304"/>
      <c r="F70" s="304">
        <v>4.9454779325952346E-2</v>
      </c>
      <c r="G70" s="304">
        <v>7.7889839903320685E-2</v>
      </c>
      <c r="H70" s="304">
        <v>0.13555480235002512</v>
      </c>
      <c r="I70" s="304"/>
      <c r="J70" s="304">
        <v>0.23099458470279532</v>
      </c>
      <c r="K70" s="304">
        <v>0.32856588604859666</v>
      </c>
      <c r="L70" s="304">
        <v>0.4968556554443051</v>
      </c>
      <c r="M70" s="304"/>
      <c r="N70" s="304">
        <v>1.003788909657094</v>
      </c>
      <c r="O70" s="304">
        <v>1.3701518958853822</v>
      </c>
      <c r="P70" s="304">
        <v>2.2927143593216894</v>
      </c>
      <c r="Q70" s="304"/>
      <c r="R70" s="304">
        <v>0.44629088644539977</v>
      </c>
      <c r="S70" s="304">
        <v>0.61138764538151169</v>
      </c>
      <c r="T70" s="304">
        <v>0.95406467888273871</v>
      </c>
      <c r="U70" s="304"/>
      <c r="V70" s="304">
        <v>0.73908593109146647</v>
      </c>
      <c r="W70" s="304">
        <v>0.9945680418152234</v>
      </c>
      <c r="X70" s="304">
        <v>1.5454911318329201</v>
      </c>
      <c r="Y70" s="304"/>
      <c r="Z70" s="304">
        <v>3.6038506456490631</v>
      </c>
      <c r="AA70" s="304">
        <v>4.2258385566978296</v>
      </c>
      <c r="AB70" s="304">
        <v>4.561316587213053</v>
      </c>
      <c r="AC70" s="304"/>
      <c r="AD70" s="304">
        <v>6.3017399231552576</v>
      </c>
      <c r="AE70" s="304">
        <v>7.324665846569939</v>
      </c>
      <c r="AF70" s="304">
        <v>7.6946966794544132</v>
      </c>
      <c r="AG70" s="304"/>
      <c r="AH70" s="304">
        <v>5.0683616648499941</v>
      </c>
      <c r="AI70" s="304">
        <v>4.930542881487944</v>
      </c>
      <c r="AJ70" s="304">
        <v>3.6847217116989923</v>
      </c>
      <c r="AK70" s="304"/>
      <c r="AL70" s="304">
        <v>2.3389675039653377</v>
      </c>
      <c r="AM70" s="304">
        <v>1.9953891172260774</v>
      </c>
      <c r="AN70" s="304">
        <v>1.0898785992081328</v>
      </c>
    </row>
    <row r="71" spans="1:40" x14ac:dyDescent="0.2">
      <c r="A71" s="13" t="str">
        <f t="shared" si="72"/>
        <v>Elementary occupations</v>
      </c>
      <c r="B71" s="304">
        <f t="shared" si="75"/>
        <v>29.708055826904236</v>
      </c>
      <c r="C71" s="304">
        <f t="shared" si="73"/>
        <v>31.566180934155341</v>
      </c>
      <c r="D71" s="304">
        <f t="shared" si="74"/>
        <v>32.836981981593084</v>
      </c>
      <c r="E71" s="304"/>
      <c r="F71" s="304">
        <v>6.9852432383542759E-3</v>
      </c>
      <c r="G71" s="304">
        <v>8.8938753180774245E-3</v>
      </c>
      <c r="H71" s="304">
        <v>1.2349675303607874E-2</v>
      </c>
      <c r="I71" s="304"/>
      <c r="J71" s="304">
        <v>0.60097012336691258</v>
      </c>
      <c r="K71" s="304">
        <v>0.83562258290462521</v>
      </c>
      <c r="L71" s="304">
        <v>1.3458153483831861</v>
      </c>
      <c r="M71" s="304"/>
      <c r="N71" s="304">
        <v>2.7653296875055329</v>
      </c>
      <c r="O71" s="304">
        <v>3.6412772510420441</v>
      </c>
      <c r="P71" s="304">
        <v>5.4127219039787127</v>
      </c>
      <c r="Q71" s="304"/>
      <c r="R71" s="304">
        <v>1.1293090291925045</v>
      </c>
      <c r="S71" s="304">
        <v>1.4361045356470787</v>
      </c>
      <c r="T71" s="304">
        <v>2.2147212850188849</v>
      </c>
      <c r="U71" s="304"/>
      <c r="V71" s="304">
        <v>1.268662966746493</v>
      </c>
      <c r="W71" s="304">
        <v>1.619367895603496</v>
      </c>
      <c r="X71" s="304">
        <v>2.3939360030629939</v>
      </c>
      <c r="Y71" s="304"/>
      <c r="Z71" s="304">
        <v>6.2004197302367281</v>
      </c>
      <c r="AA71" s="304">
        <v>6.4261233018601773</v>
      </c>
      <c r="AB71" s="304">
        <v>7.0598640252793556</v>
      </c>
      <c r="AC71" s="304"/>
      <c r="AD71" s="304">
        <v>8.2583538777151819</v>
      </c>
      <c r="AE71" s="304">
        <v>8.9750343851460279</v>
      </c>
      <c r="AF71" s="304">
        <v>8.6750814793592035</v>
      </c>
      <c r="AG71" s="304"/>
      <c r="AH71" s="304">
        <v>6.007007829394607</v>
      </c>
      <c r="AI71" s="304">
        <v>5.3893877404738433</v>
      </c>
      <c r="AJ71" s="304">
        <v>2.9001592457222847</v>
      </c>
      <c r="AK71" s="304"/>
      <c r="AL71" s="304">
        <v>3.4710173395079194</v>
      </c>
      <c r="AM71" s="304">
        <v>3.2343693661599717</v>
      </c>
      <c r="AN71" s="304">
        <v>2.8223330154848525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187.33100000000005</v>
      </c>
      <c r="C74" s="305">
        <f>SUM(C75:C83)</f>
        <v>192.9140000000001</v>
      </c>
      <c r="D74" s="305">
        <f>SUM(D75:D83)</f>
        <v>202.74499999999998</v>
      </c>
      <c r="E74" s="304"/>
      <c r="F74" s="305">
        <f>SUM(F75:F83)</f>
        <v>3.2267591147554215</v>
      </c>
      <c r="G74" s="305">
        <f>SUM(G75:G83)</f>
        <v>3.8681436911202662</v>
      </c>
      <c r="H74" s="305">
        <f>SUM(H75:H83)</f>
        <v>4.9438639797218524</v>
      </c>
      <c r="I74" s="304"/>
      <c r="J74" s="305">
        <f>SUM(J75:J83)</f>
        <v>23.6245410234114</v>
      </c>
      <c r="K74" s="305">
        <f>SUM(K75:K83)</f>
        <v>28.52165292430514</v>
      </c>
      <c r="L74" s="305">
        <f>SUM(L75:L83)</f>
        <v>37.216374073129877</v>
      </c>
      <c r="M74" s="304"/>
      <c r="N74" s="305">
        <f>SUM(N75:N83)</f>
        <v>50.02523191191019</v>
      </c>
      <c r="O74" s="305">
        <f>SUM(O75:O83)</f>
        <v>54.47181717444451</v>
      </c>
      <c r="P74" s="305">
        <f>SUM(P75:P83)</f>
        <v>63.414091175215717</v>
      </c>
      <c r="Q74" s="304"/>
      <c r="R74" s="305">
        <f>SUM(R75:R83)</f>
        <v>8.2844006425465384</v>
      </c>
      <c r="S74" s="305">
        <f>SUM(S75:S83)</f>
        <v>9.1064488516297839</v>
      </c>
      <c r="T74" s="305">
        <f>SUM(T75:T83)</f>
        <v>11.091224270202822</v>
      </c>
      <c r="U74" s="304"/>
      <c r="V74" s="305">
        <f>SUM(V75:V83)</f>
        <v>11.618285952296569</v>
      </c>
      <c r="W74" s="305">
        <f>SUM(W75:W83)</f>
        <v>12.395908940637131</v>
      </c>
      <c r="X74" s="305">
        <f>SUM(X75:X83)</f>
        <v>14.653123185541562</v>
      </c>
      <c r="Y74" s="304"/>
      <c r="Z74" s="305">
        <f>SUM(Z75:Z83)</f>
        <v>30.238533689035744</v>
      </c>
      <c r="AA74" s="305">
        <f>SUM(AA75:AA83)</f>
        <v>27.057781762099424</v>
      </c>
      <c r="AB74" s="305">
        <f>SUM(AB75:AB83)</f>
        <v>23.335566928403406</v>
      </c>
      <c r="AC74" s="304"/>
      <c r="AD74" s="305">
        <f>SUM(AD75:AD83)</f>
        <v>30.835023826848484</v>
      </c>
      <c r="AE74" s="305">
        <f>SUM(AE75:AE83)</f>
        <v>30.248673944854097</v>
      </c>
      <c r="AF74" s="305">
        <f>SUM(AF75:AF83)</f>
        <v>25.28932986964255</v>
      </c>
      <c r="AG74" s="304"/>
      <c r="AH74" s="305">
        <f>SUM(AH75:AH83)</f>
        <v>21.575144303359007</v>
      </c>
      <c r="AI74" s="305">
        <f>SUM(AI75:AI83)</f>
        <v>19.378055904334655</v>
      </c>
      <c r="AJ74" s="305">
        <f>SUM(AJ75:AJ83)</f>
        <v>14.506280810178634</v>
      </c>
      <c r="AK74" s="304"/>
      <c r="AL74" s="305">
        <f>SUM(AL75:AL83)</f>
        <v>7.9030795358367021</v>
      </c>
      <c r="AM74" s="305">
        <f>SUM(AM75:AM83)</f>
        <v>7.8655168065750853</v>
      </c>
      <c r="AN74" s="305">
        <f>SUM(AN75:AN83)</f>
        <v>8.2951457079635631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20.12048239924545</v>
      </c>
      <c r="C75" s="305">
        <f t="shared" ref="C75:C83" si="77">SUM(G75,K75,O75,S75,W75,AA75,AE75,AI75,AM75)</f>
        <v>20.790212383776414</v>
      </c>
      <c r="D75" s="305">
        <f t="shared" ref="D75:D83" si="78">SUM(H75,L75,P75,T75,X75,AB75,AF75,AJ75,AN75)</f>
        <v>23.176785169336966</v>
      </c>
      <c r="E75" s="304"/>
      <c r="F75" s="304">
        <v>0.48121864319493368</v>
      </c>
      <c r="G75" s="304">
        <v>0.56933313807108343</v>
      </c>
      <c r="H75" s="304">
        <v>0.73850701945955921</v>
      </c>
      <c r="I75" s="304"/>
      <c r="J75" s="304">
        <v>2.995160191568583</v>
      </c>
      <c r="K75" s="304">
        <v>3.5048464768928214</v>
      </c>
      <c r="L75" s="304">
        <v>4.5438362457245729</v>
      </c>
      <c r="M75" s="304"/>
      <c r="N75" s="304">
        <v>6.406890417602555</v>
      </c>
      <c r="O75" s="304">
        <v>6.7939761243021284</v>
      </c>
      <c r="P75" s="304">
        <v>8.03698070784937</v>
      </c>
      <c r="Q75" s="304"/>
      <c r="R75" s="304">
        <v>0.68532892154706671</v>
      </c>
      <c r="S75" s="304">
        <v>0.72267621611342969</v>
      </c>
      <c r="T75" s="304">
        <v>0.81902880427646141</v>
      </c>
      <c r="U75" s="304"/>
      <c r="V75" s="304">
        <v>1.5561350079920089</v>
      </c>
      <c r="W75" s="304">
        <v>1.6769157215150452</v>
      </c>
      <c r="X75" s="304">
        <v>2.0019330016443897</v>
      </c>
      <c r="Y75" s="304"/>
      <c r="Z75" s="304">
        <v>3.2949577063216058</v>
      </c>
      <c r="AA75" s="304">
        <v>2.878039110859143</v>
      </c>
      <c r="AB75" s="304">
        <v>2.6333359578057469</v>
      </c>
      <c r="AC75" s="304"/>
      <c r="AD75" s="304">
        <v>2.4637092330729309</v>
      </c>
      <c r="AE75" s="304">
        <v>2.3759777214143463</v>
      </c>
      <c r="AF75" s="304">
        <v>2.0823245109603241</v>
      </c>
      <c r="AG75" s="304"/>
      <c r="AH75" s="304">
        <v>1.6034124203828597</v>
      </c>
      <c r="AI75" s="304">
        <v>1.4687243345045489</v>
      </c>
      <c r="AJ75" s="304">
        <v>1.1562678565548075</v>
      </c>
      <c r="AK75" s="304"/>
      <c r="AL75" s="304">
        <v>0.63366985756290661</v>
      </c>
      <c r="AM75" s="304">
        <v>0.79972354010386637</v>
      </c>
      <c r="AN75" s="304">
        <v>1.1645710650617307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44.744707993206823</v>
      </c>
      <c r="C76" s="305">
        <f t="shared" si="77"/>
        <v>48.73079384352593</v>
      </c>
      <c r="D76" s="305">
        <f>SUM(H76,L76,P76,T76,X76,AB76,AF76,AJ76,AN76)</f>
        <v>53.908220484252134</v>
      </c>
      <c r="E76" s="304"/>
      <c r="F76" s="304">
        <v>1.808680143904003</v>
      </c>
      <c r="G76" s="304">
        <v>2.1661768438644575</v>
      </c>
      <c r="H76" s="304">
        <v>2.6838029236987344</v>
      </c>
      <c r="I76" s="304"/>
      <c r="J76" s="304">
        <v>10.792211027913947</v>
      </c>
      <c r="K76" s="304">
        <v>13.114789991588925</v>
      </c>
      <c r="L76" s="304">
        <v>16.584512661393958</v>
      </c>
      <c r="M76" s="304"/>
      <c r="N76" s="304">
        <v>17.747571641421661</v>
      </c>
      <c r="O76" s="304">
        <v>19.12498528047362</v>
      </c>
      <c r="P76" s="304">
        <v>20.697715417810343</v>
      </c>
      <c r="Q76" s="304"/>
      <c r="R76" s="304">
        <v>1.2925986509201626</v>
      </c>
      <c r="S76" s="304">
        <v>1.4012967734109214</v>
      </c>
      <c r="T76" s="304">
        <v>1.6827233251374243</v>
      </c>
      <c r="U76" s="304"/>
      <c r="V76" s="304">
        <v>2.7023670875688692</v>
      </c>
      <c r="W76" s="304">
        <v>2.8228480585063025</v>
      </c>
      <c r="X76" s="304">
        <v>3.3014445632018625</v>
      </c>
      <c r="Y76" s="304"/>
      <c r="Z76" s="304">
        <v>4.3449149786674006</v>
      </c>
      <c r="AA76" s="304">
        <v>3.9948889060831636</v>
      </c>
      <c r="AB76" s="304">
        <v>3.4416127199240401</v>
      </c>
      <c r="AC76" s="304"/>
      <c r="AD76" s="304">
        <v>3.5581621775125378</v>
      </c>
      <c r="AE76" s="304">
        <v>3.6150587449135201</v>
      </c>
      <c r="AF76" s="304">
        <v>3.3128039716374444</v>
      </c>
      <c r="AG76" s="304"/>
      <c r="AH76" s="304">
        <v>1.9359677544043312</v>
      </c>
      <c r="AI76" s="304">
        <v>1.7444821010855638</v>
      </c>
      <c r="AJ76" s="304">
        <v>1.1708723114015909</v>
      </c>
      <c r="AK76" s="304"/>
      <c r="AL76" s="304">
        <v>0.56223453089391606</v>
      </c>
      <c r="AM76" s="304">
        <v>0.746267143599459</v>
      </c>
      <c r="AN76" s="304">
        <v>1.032732590046743</v>
      </c>
    </row>
    <row r="77" spans="1:40" x14ac:dyDescent="0.2">
      <c r="A77" s="13" t="str">
        <f t="shared" si="76"/>
        <v>Associate professional occupations</v>
      </c>
      <c r="B77" s="305">
        <f t="shared" si="79"/>
        <v>30.346883115560381</v>
      </c>
      <c r="C77" s="305">
        <f t="shared" si="77"/>
        <v>28.990778217918663</v>
      </c>
      <c r="D77" s="305">
        <f t="shared" si="78"/>
        <v>31.138698907057019</v>
      </c>
      <c r="E77" s="304"/>
      <c r="F77" s="304">
        <v>0.54544583753552589</v>
      </c>
      <c r="G77" s="304">
        <v>0.62708243991791157</v>
      </c>
      <c r="H77" s="304">
        <v>0.83034550751964908</v>
      </c>
      <c r="I77" s="304"/>
      <c r="J77" s="304">
        <v>4.9680193215291633</v>
      </c>
      <c r="K77" s="304">
        <v>5.613555570793352</v>
      </c>
      <c r="L77" s="304">
        <v>7.3667098981119175</v>
      </c>
      <c r="M77" s="304"/>
      <c r="N77" s="304">
        <v>10.47020943623685</v>
      </c>
      <c r="O77" s="304">
        <v>10.428131699857168</v>
      </c>
      <c r="P77" s="304">
        <v>11.741645831091915</v>
      </c>
      <c r="Q77" s="304"/>
      <c r="R77" s="304">
        <v>1.7482835651135649</v>
      </c>
      <c r="S77" s="304">
        <v>1.8014152064432154</v>
      </c>
      <c r="T77" s="304">
        <v>2.2267518859486786</v>
      </c>
      <c r="U77" s="304"/>
      <c r="V77" s="304">
        <v>1.9809822252973306</v>
      </c>
      <c r="W77" s="304">
        <v>1.8405836139941116</v>
      </c>
      <c r="X77" s="304">
        <v>1.8781312403961001</v>
      </c>
      <c r="Y77" s="304"/>
      <c r="Z77" s="304">
        <v>4.2433359508796649</v>
      </c>
      <c r="AA77" s="304">
        <v>3.324167687673556</v>
      </c>
      <c r="AB77" s="304">
        <v>2.6217362030277194</v>
      </c>
      <c r="AC77" s="304"/>
      <c r="AD77" s="304">
        <v>3.3834813689011813</v>
      </c>
      <c r="AE77" s="304">
        <v>2.8140108228726999</v>
      </c>
      <c r="AF77" s="304">
        <v>2.1031581755943778</v>
      </c>
      <c r="AG77" s="304"/>
      <c r="AH77" s="304">
        <v>2.3740763123407094</v>
      </c>
      <c r="AI77" s="304">
        <v>1.8534918576225636</v>
      </c>
      <c r="AJ77" s="304">
        <v>1.3706936018296421</v>
      </c>
      <c r="AK77" s="304"/>
      <c r="AL77" s="304">
        <v>0.63304909772638951</v>
      </c>
      <c r="AM77" s="304">
        <v>0.68833931874408261</v>
      </c>
      <c r="AN77" s="304">
        <v>0.99952656353701741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40.209830345360892</v>
      </c>
      <c r="C78" s="305">
        <f t="shared" si="77"/>
        <v>39.281053292071931</v>
      </c>
      <c r="D78" s="305">
        <f t="shared" si="78"/>
        <v>38.017384518547559</v>
      </c>
      <c r="E78" s="304"/>
      <c r="F78" s="304">
        <v>0.2315295428693408</v>
      </c>
      <c r="G78" s="304">
        <v>0.28325850433303118</v>
      </c>
      <c r="H78" s="304">
        <v>0.38907451673860666</v>
      </c>
      <c r="I78" s="304"/>
      <c r="J78" s="304">
        <v>2.9117850150622946</v>
      </c>
      <c r="K78" s="304">
        <v>3.6339268281368775</v>
      </c>
      <c r="L78" s="304">
        <v>5.1192079397250154</v>
      </c>
      <c r="M78" s="304"/>
      <c r="N78" s="304">
        <v>9.0250494205457592</v>
      </c>
      <c r="O78" s="304">
        <v>10.255034444635893</v>
      </c>
      <c r="P78" s="304">
        <v>12.815311200900306</v>
      </c>
      <c r="Q78" s="304"/>
      <c r="R78" s="304">
        <v>2.0728221587960034</v>
      </c>
      <c r="S78" s="304">
        <v>2.1914741190400759</v>
      </c>
      <c r="T78" s="304">
        <v>2.4810400959470584</v>
      </c>
      <c r="U78" s="304"/>
      <c r="V78" s="304">
        <v>2.921509391293359</v>
      </c>
      <c r="W78" s="304">
        <v>3.1413060482521362</v>
      </c>
      <c r="X78" s="304">
        <v>3.7835407376105503</v>
      </c>
      <c r="Y78" s="304"/>
      <c r="Z78" s="304">
        <v>7.8206011867405252</v>
      </c>
      <c r="AA78" s="304">
        <v>6.5089425296721402</v>
      </c>
      <c r="AB78" s="304">
        <v>4.7469335388143747</v>
      </c>
      <c r="AC78" s="304"/>
      <c r="AD78" s="304">
        <v>8.480899990737198</v>
      </c>
      <c r="AE78" s="304">
        <v>7.5656170786021013</v>
      </c>
      <c r="AF78" s="304">
        <v>4.9899906964906187</v>
      </c>
      <c r="AG78" s="304"/>
      <c r="AH78" s="304">
        <v>4.7027628521809435</v>
      </c>
      <c r="AI78" s="304">
        <v>3.4998677133382223</v>
      </c>
      <c r="AJ78" s="304">
        <v>1.2062020986315305</v>
      </c>
      <c r="AK78" s="304"/>
      <c r="AL78" s="304">
        <v>2.0428707871354637</v>
      </c>
      <c r="AM78" s="304">
        <v>2.201626026061446</v>
      </c>
      <c r="AN78" s="304">
        <v>2.486083693689499</v>
      </c>
    </row>
    <row r="79" spans="1:40" x14ac:dyDescent="0.2">
      <c r="A79" s="13" t="str">
        <f t="shared" si="76"/>
        <v>Skilled trades occupations</v>
      </c>
      <c r="B79" s="305">
        <f t="shared" si="79"/>
        <v>6.3026368164697235</v>
      </c>
      <c r="C79" s="305">
        <f t="shared" si="77"/>
        <v>6.5966716904848655</v>
      </c>
      <c r="D79" s="305">
        <f t="shared" si="78"/>
        <v>6.6442036891093901</v>
      </c>
      <c r="E79" s="304"/>
      <c r="F79" s="304">
        <v>2.9638339485774334E-2</v>
      </c>
      <c r="G79" s="304">
        <v>4.239346964618658E-2</v>
      </c>
      <c r="H79" s="304">
        <v>5.7755680942674505E-2</v>
      </c>
      <c r="I79" s="304"/>
      <c r="J79" s="304">
        <v>0.28496588249272847</v>
      </c>
      <c r="K79" s="304">
        <v>0.38469642743955013</v>
      </c>
      <c r="L79" s="304">
        <v>0.53381641336099028</v>
      </c>
      <c r="M79" s="304"/>
      <c r="N79" s="304">
        <v>0.90235140205422559</v>
      </c>
      <c r="O79" s="304">
        <v>1.0717617834925084</v>
      </c>
      <c r="P79" s="304">
        <v>1.3605039790752347</v>
      </c>
      <c r="Q79" s="304"/>
      <c r="R79" s="304">
        <v>0.2991926275421497</v>
      </c>
      <c r="S79" s="304">
        <v>0.33862338873787429</v>
      </c>
      <c r="T79" s="304">
        <v>0.460645689796924</v>
      </c>
      <c r="U79" s="304"/>
      <c r="V79" s="304">
        <v>0.44104188354363022</v>
      </c>
      <c r="W79" s="304">
        <v>0.46403608191873835</v>
      </c>
      <c r="X79" s="304">
        <v>0.52218389264549014</v>
      </c>
      <c r="Y79" s="304"/>
      <c r="Z79" s="304">
        <v>1.5850002292719323</v>
      </c>
      <c r="AA79" s="304">
        <v>1.524888434784069</v>
      </c>
      <c r="AB79" s="304">
        <v>1.2892103470965499</v>
      </c>
      <c r="AC79" s="304"/>
      <c r="AD79" s="304">
        <v>1.4364831885721341</v>
      </c>
      <c r="AE79" s="304">
        <v>1.4260318717630527</v>
      </c>
      <c r="AF79" s="304">
        <v>1.2496877895374792</v>
      </c>
      <c r="AG79" s="304"/>
      <c r="AH79" s="304">
        <v>0.80925957912169144</v>
      </c>
      <c r="AI79" s="304">
        <v>0.75105008175789145</v>
      </c>
      <c r="AJ79" s="304">
        <v>0.59381013193945809</v>
      </c>
      <c r="AK79" s="304"/>
      <c r="AL79" s="304">
        <v>0.51470368438545744</v>
      </c>
      <c r="AM79" s="304">
        <v>0.59319015094499539</v>
      </c>
      <c r="AN79" s="304">
        <v>0.57658976471458945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10.410891712463398</v>
      </c>
      <c r="C80" s="305">
        <f t="shared" si="77"/>
        <v>10.625552791368227</v>
      </c>
      <c r="D80" s="305">
        <f t="shared" si="78"/>
        <v>10.967009827298796</v>
      </c>
      <c r="E80" s="304"/>
      <c r="F80" s="304">
        <v>8.5155413345667213E-3</v>
      </c>
      <c r="G80" s="304">
        <v>1.1612494665115231E-2</v>
      </c>
      <c r="H80" s="304">
        <v>1.6728044762957708E-2</v>
      </c>
      <c r="I80" s="304"/>
      <c r="J80" s="304">
        <v>0.44813682487399314</v>
      </c>
      <c r="K80" s="304">
        <v>0.57577084858802363</v>
      </c>
      <c r="L80" s="304">
        <v>0.77098600390529726</v>
      </c>
      <c r="M80" s="304"/>
      <c r="N80" s="304">
        <v>1.3780473180843318</v>
      </c>
      <c r="O80" s="304">
        <v>1.6769415578993931</v>
      </c>
      <c r="P80" s="304">
        <v>2.1620126366206129</v>
      </c>
      <c r="Q80" s="304"/>
      <c r="R80" s="304">
        <v>0.81675271257252491</v>
      </c>
      <c r="S80" s="304">
        <v>0.94108701993000832</v>
      </c>
      <c r="T80" s="304">
        <v>1.1504120790292305</v>
      </c>
      <c r="U80" s="304"/>
      <c r="V80" s="304">
        <v>0.64660138721757499</v>
      </c>
      <c r="W80" s="304">
        <v>0.78610280314695868</v>
      </c>
      <c r="X80" s="304">
        <v>1.0789463255206457</v>
      </c>
      <c r="Y80" s="304"/>
      <c r="Z80" s="304">
        <v>2.8642012828326093</v>
      </c>
      <c r="AA80" s="304">
        <v>2.7133081189153154</v>
      </c>
      <c r="AB80" s="304">
        <v>2.6524408218414113</v>
      </c>
      <c r="AC80" s="304"/>
      <c r="AD80" s="304">
        <v>2.2374856837643153</v>
      </c>
      <c r="AE80" s="304">
        <v>2.0761695946141638</v>
      </c>
      <c r="AF80" s="304">
        <v>1.5825475867617835</v>
      </c>
      <c r="AG80" s="304"/>
      <c r="AH80" s="304">
        <v>1.5224955088557761</v>
      </c>
      <c r="AI80" s="304">
        <v>1.3702858734555232</v>
      </c>
      <c r="AJ80" s="304">
        <v>1.1040955343439975</v>
      </c>
      <c r="AK80" s="304"/>
      <c r="AL80" s="304">
        <v>0.48865545292770501</v>
      </c>
      <c r="AM80" s="304">
        <v>0.47427448015372381</v>
      </c>
      <c r="AN80" s="304">
        <v>0.44884079451286013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14.247408071606719</v>
      </c>
      <c r="C81" s="305">
        <f t="shared" si="77"/>
        <v>16.15204076264861</v>
      </c>
      <c r="D81" s="305">
        <f t="shared" si="78"/>
        <v>17.541935828727521</v>
      </c>
      <c r="E81" s="304"/>
      <c r="F81" s="304">
        <v>8.9101933769712913E-2</v>
      </c>
      <c r="G81" s="304">
        <v>0.12081205949917091</v>
      </c>
      <c r="H81" s="304">
        <v>0.16244535069908914</v>
      </c>
      <c r="I81" s="304"/>
      <c r="J81" s="304">
        <v>0.66923983026591527</v>
      </c>
      <c r="K81" s="304">
        <v>0.89411098787353016</v>
      </c>
      <c r="L81" s="304">
        <v>1.2091184040371741</v>
      </c>
      <c r="M81" s="304"/>
      <c r="N81" s="304">
        <v>2.7360373505108595</v>
      </c>
      <c r="O81" s="304">
        <v>3.4003912256072697</v>
      </c>
      <c r="P81" s="304">
        <v>4.3751462806791954</v>
      </c>
      <c r="Q81" s="304"/>
      <c r="R81" s="304">
        <v>0.67544450311377846</v>
      </c>
      <c r="S81" s="304">
        <v>0.78425575495184296</v>
      </c>
      <c r="T81" s="304">
        <v>1.0202255259575406</v>
      </c>
      <c r="U81" s="304"/>
      <c r="V81" s="304">
        <v>0.95790192875165014</v>
      </c>
      <c r="W81" s="304">
        <v>1.2224760556688172</v>
      </c>
      <c r="X81" s="304">
        <v>1.5375800566348969</v>
      </c>
      <c r="Y81" s="304"/>
      <c r="Z81" s="304">
        <v>3.2215173783790587</v>
      </c>
      <c r="AA81" s="304">
        <v>3.3840740309939843</v>
      </c>
      <c r="AB81" s="304">
        <v>3.2823686017335874</v>
      </c>
      <c r="AC81" s="304"/>
      <c r="AD81" s="304">
        <v>3.4574576020602419</v>
      </c>
      <c r="AE81" s="304">
        <v>3.884537689973941</v>
      </c>
      <c r="AF81" s="304">
        <v>3.5982918008251503</v>
      </c>
      <c r="AG81" s="304"/>
      <c r="AH81" s="304">
        <v>1.7859037645467966</v>
      </c>
      <c r="AI81" s="304">
        <v>1.7103351484099902</v>
      </c>
      <c r="AJ81" s="304">
        <v>1.4669057597715682</v>
      </c>
      <c r="AK81" s="304"/>
      <c r="AL81" s="304">
        <v>0.65480378020870511</v>
      </c>
      <c r="AM81" s="304">
        <v>0.75104780967006068</v>
      </c>
      <c r="AN81" s="304">
        <v>0.88985404838932136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3.5368110017016754</v>
      </c>
      <c r="C82" s="305">
        <f t="shared" si="77"/>
        <v>3.9605910503605273</v>
      </c>
      <c r="D82" s="305">
        <f t="shared" si="78"/>
        <v>3.9168185264800877</v>
      </c>
      <c r="E82" s="304"/>
      <c r="F82" s="304">
        <v>7.4988431248649628E-3</v>
      </c>
      <c r="G82" s="304">
        <v>1.1177911535451475E-2</v>
      </c>
      <c r="H82" s="304">
        <v>1.4548269753620384E-2</v>
      </c>
      <c r="I82" s="304"/>
      <c r="J82" s="304">
        <v>0.10211887552544839</v>
      </c>
      <c r="K82" s="304">
        <v>0.13871911603648854</v>
      </c>
      <c r="L82" s="304">
        <v>0.2001378127855874</v>
      </c>
      <c r="M82" s="304"/>
      <c r="N82" s="304">
        <v>0.25679961106970134</v>
      </c>
      <c r="O82" s="304">
        <v>0.34967692508731241</v>
      </c>
      <c r="P82" s="304">
        <v>0.49238250822212287</v>
      </c>
      <c r="Q82" s="304"/>
      <c r="R82" s="304">
        <v>7.2974555196789109E-2</v>
      </c>
      <c r="S82" s="304">
        <v>9.6276393563457352E-2</v>
      </c>
      <c r="T82" s="304">
        <v>0.13504153972607735</v>
      </c>
      <c r="U82" s="304"/>
      <c r="V82" s="304">
        <v>0.10089738756789411</v>
      </c>
      <c r="W82" s="304">
        <v>0.126893884388004</v>
      </c>
      <c r="X82" s="304">
        <v>0.17031779592779558</v>
      </c>
      <c r="Y82" s="304"/>
      <c r="Z82" s="304">
        <v>0.88369530150944131</v>
      </c>
      <c r="AA82" s="304">
        <v>1.0183068031989206</v>
      </c>
      <c r="AB82" s="304">
        <v>1.1545619099421964</v>
      </c>
      <c r="AC82" s="304"/>
      <c r="AD82" s="304">
        <v>0.8028350852123306</v>
      </c>
      <c r="AE82" s="304">
        <v>0.91961637783501904</v>
      </c>
      <c r="AF82" s="304">
        <v>0.95161011042872712</v>
      </c>
      <c r="AG82" s="304"/>
      <c r="AH82" s="304">
        <v>0.74368826849162384</v>
      </c>
      <c r="AI82" s="304">
        <v>0.7109882807033997</v>
      </c>
      <c r="AJ82" s="304">
        <v>0.48463849534751774</v>
      </c>
      <c r="AK82" s="304"/>
      <c r="AL82" s="304">
        <v>0.56630307400358204</v>
      </c>
      <c r="AM82" s="304">
        <v>0.58893535801247399</v>
      </c>
      <c r="AN82" s="304">
        <v>0.31358008434644258</v>
      </c>
    </row>
    <row r="83" spans="1:40" x14ac:dyDescent="0.2">
      <c r="A83" s="39" t="str">
        <f t="shared" si="76"/>
        <v>Elementary occupations</v>
      </c>
      <c r="B83" s="307">
        <f t="shared" si="79"/>
        <v>17.411348544385</v>
      </c>
      <c r="C83" s="307">
        <f t="shared" si="77"/>
        <v>17.786305967844925</v>
      </c>
      <c r="D83" s="307">
        <f t="shared" si="78"/>
        <v>17.433943049190507</v>
      </c>
      <c r="E83" s="307"/>
      <c r="F83" s="307">
        <v>2.5130289536699376E-2</v>
      </c>
      <c r="G83" s="307">
        <v>3.6296829587858528E-2</v>
      </c>
      <c r="H83" s="307">
        <v>5.0656666146960364E-2</v>
      </c>
      <c r="I83" s="307"/>
      <c r="J83" s="307">
        <v>0.45290405417932933</v>
      </c>
      <c r="K83" s="307">
        <v>0.66123667695556787</v>
      </c>
      <c r="L83" s="307">
        <v>0.88804869408535991</v>
      </c>
      <c r="M83" s="307"/>
      <c r="N83" s="307">
        <v>1.1022753143842432</v>
      </c>
      <c r="O83" s="307">
        <v>1.370918133089212</v>
      </c>
      <c r="P83" s="307">
        <v>1.7323926129666243</v>
      </c>
      <c r="Q83" s="307"/>
      <c r="R83" s="307">
        <v>0.62100294774449827</v>
      </c>
      <c r="S83" s="307">
        <v>0.82934397943895977</v>
      </c>
      <c r="T83" s="307">
        <v>1.1153553243834298</v>
      </c>
      <c r="U83" s="307"/>
      <c r="V83" s="307">
        <v>0.3108496530642525</v>
      </c>
      <c r="W83" s="307">
        <v>0.31474667324701711</v>
      </c>
      <c r="X83" s="307">
        <v>0.37904557195983135</v>
      </c>
      <c r="Y83" s="307"/>
      <c r="Z83" s="307">
        <v>1.9803096744335076</v>
      </c>
      <c r="AA83" s="307">
        <v>1.7111661399191316</v>
      </c>
      <c r="AB83" s="307">
        <v>1.5133668282177795</v>
      </c>
      <c r="AC83" s="307"/>
      <c r="AD83" s="307">
        <v>5.0145094970156183</v>
      </c>
      <c r="AE83" s="307">
        <v>5.5716540428652532</v>
      </c>
      <c r="AF83" s="307">
        <v>5.4189152274066448</v>
      </c>
      <c r="AG83" s="307"/>
      <c r="AH83" s="307">
        <v>6.097577843034272</v>
      </c>
      <c r="AI83" s="307">
        <v>6.2688305134569493</v>
      </c>
      <c r="AJ83" s="307">
        <v>5.9527950203585203</v>
      </c>
      <c r="AK83" s="307"/>
      <c r="AL83" s="307">
        <v>1.8067892709925772</v>
      </c>
      <c r="AM83" s="307">
        <v>1.022112979284977</v>
      </c>
      <c r="AN83" s="307">
        <v>0.38336710366535776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Cheshire and Warrington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114.58699999999996</v>
      </c>
      <c r="C92" s="305">
        <f>SUM(C93:C101)</f>
        <v>124.01799999999997</v>
      </c>
      <c r="D92" s="305">
        <f>SUM(D93:D101)</f>
        <v>136.89699999999982</v>
      </c>
      <c r="E92" s="304"/>
      <c r="F92" s="305">
        <f>SUM(F93:F101)</f>
        <v>3.6682411510178756</v>
      </c>
      <c r="G92" s="305">
        <f>SUM(G93:G101)</f>
        <v>4.5905661483792146</v>
      </c>
      <c r="H92" s="305">
        <f>SUM(H93:H101)</f>
        <v>6.1295211456078782</v>
      </c>
      <c r="I92" s="304"/>
      <c r="J92" s="305">
        <f>SUM(J93:J101)</f>
        <v>20.124900911711634</v>
      </c>
      <c r="K92" s="305">
        <f>SUM(K93:K101)</f>
        <v>24.74708532205058</v>
      </c>
      <c r="L92" s="305">
        <f>SUM(L93:L101)</f>
        <v>32.741900391745865</v>
      </c>
      <c r="M92" s="304"/>
      <c r="N92" s="305">
        <f>SUM(N93:N101)</f>
        <v>27.146819413998585</v>
      </c>
      <c r="O92" s="305">
        <f>SUM(O93:O101)</f>
        <v>31.307548755119818</v>
      </c>
      <c r="P92" s="305">
        <f>SUM(P93:P101)</f>
        <v>37.41625702015466</v>
      </c>
      <c r="Q92" s="304"/>
      <c r="R92" s="305">
        <f>SUM(R93:R101)</f>
        <v>10.419041859217334</v>
      </c>
      <c r="S92" s="305">
        <f>SUM(S93:S101)</f>
        <v>9.6166444455707492</v>
      </c>
      <c r="T92" s="305">
        <f>SUM(T93:T101)</f>
        <v>8.9198606259665461</v>
      </c>
      <c r="U92" s="304"/>
      <c r="V92" s="305">
        <f>SUM(V93:V101)</f>
        <v>4.9401861274224856</v>
      </c>
      <c r="W92" s="305">
        <f>SUM(W93:W101)</f>
        <v>5.4307016847067979</v>
      </c>
      <c r="X92" s="305">
        <f>SUM(X93:X101)</f>
        <v>6.3312796259908524</v>
      </c>
      <c r="Y92" s="304"/>
      <c r="Z92" s="305">
        <f>SUM(Z93:Z101)</f>
        <v>24.258640024127118</v>
      </c>
      <c r="AA92" s="305">
        <f>SUM(AA93:AA101)</f>
        <v>25.67524934005024</v>
      </c>
      <c r="AB92" s="305">
        <f>SUM(AB93:AB101)</f>
        <v>28.246310109593075</v>
      </c>
      <c r="AC92" s="304"/>
      <c r="AD92" s="305">
        <f>SUM(AD93:AD101)</f>
        <v>16.993937623073897</v>
      </c>
      <c r="AE92" s="305">
        <f>SUM(AE93:AE101)</f>
        <v>17.29110348409613</v>
      </c>
      <c r="AF92" s="305">
        <f>SUM(AF93:AF101)</f>
        <v>13.411249682162918</v>
      </c>
      <c r="AG92" s="304"/>
      <c r="AH92" s="305">
        <f>SUM(AH93:AH101)</f>
        <v>5.7224153589400464</v>
      </c>
      <c r="AI92" s="305">
        <f>SUM(AI93:AI101)</f>
        <v>4.1636773724084541</v>
      </c>
      <c r="AJ92" s="305">
        <f>SUM(AJ93:AJ101)</f>
        <v>2.1958795612287934</v>
      </c>
      <c r="AK92" s="304"/>
      <c r="AL92" s="305">
        <f>SUM(AL93:AL101)</f>
        <v>1.3128175304909884</v>
      </c>
      <c r="AM92" s="305">
        <f>SUM(AM93:AM101)</f>
        <v>1.1954234476179799</v>
      </c>
      <c r="AN92" s="305">
        <f>SUM(AN93:AN101)</f>
        <v>1.5047418375492345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4.3064832205548438</v>
      </c>
      <c r="C93" s="305">
        <f t="shared" ref="C93:D93" si="81">SUM(G93,K93,O93,S93,W93,AA93,AE93,AI93,AM93)</f>
        <v>4.5333864268554169</v>
      </c>
      <c r="D93" s="305">
        <f t="shared" si="81"/>
        <v>5.2684377830770357</v>
      </c>
      <c r="E93" s="304"/>
      <c r="F93" s="304">
        <v>8.5602935683132125E-2</v>
      </c>
      <c r="G93" s="304">
        <v>0.101414534891451</v>
      </c>
      <c r="H93" s="304">
        <v>0.13951169107429726</v>
      </c>
      <c r="I93" s="304"/>
      <c r="J93" s="304">
        <v>0.79844124031195263</v>
      </c>
      <c r="K93" s="304">
        <v>0.90764340102070606</v>
      </c>
      <c r="L93" s="304">
        <v>1.1707007228604744</v>
      </c>
      <c r="M93" s="304"/>
      <c r="N93" s="304">
        <v>1.3271229233818538</v>
      </c>
      <c r="O93" s="304">
        <v>1.4651387449540152</v>
      </c>
      <c r="P93" s="304">
        <v>1.8315689151844214</v>
      </c>
      <c r="Q93" s="304"/>
      <c r="R93" s="304">
        <v>0.75381159010116383</v>
      </c>
      <c r="S93" s="304">
        <v>0.79203646925416715</v>
      </c>
      <c r="T93" s="304">
        <v>0.89341421735809723</v>
      </c>
      <c r="U93" s="304"/>
      <c r="V93" s="304">
        <v>0.17061610173514591</v>
      </c>
      <c r="W93" s="304">
        <v>0.16318642874101499</v>
      </c>
      <c r="X93" s="304">
        <v>0.18206912622000335</v>
      </c>
      <c r="Y93" s="304"/>
      <c r="Z93" s="304">
        <v>0.66835449860987517</v>
      </c>
      <c r="AA93" s="304">
        <v>0.61004655333835567</v>
      </c>
      <c r="AB93" s="304">
        <v>0.56450022286565127</v>
      </c>
      <c r="AC93" s="304"/>
      <c r="AD93" s="304">
        <v>0.30353758085947358</v>
      </c>
      <c r="AE93" s="304">
        <v>0.28624600336865802</v>
      </c>
      <c r="AF93" s="304">
        <v>0.23152280757352431</v>
      </c>
      <c r="AG93" s="304"/>
      <c r="AH93" s="304">
        <v>0.10385401624693257</v>
      </c>
      <c r="AI93" s="304">
        <v>8.5965331371339729E-2</v>
      </c>
      <c r="AJ93" s="304">
        <v>5.9677450664549554E-2</v>
      </c>
      <c r="AK93" s="304"/>
      <c r="AL93" s="304">
        <v>9.514233362531431E-2</v>
      </c>
      <c r="AM93" s="304">
        <v>0.12170895991570838</v>
      </c>
      <c r="AN93" s="304">
        <v>0.19547262927601675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43.825256899351068</v>
      </c>
      <c r="C94" s="305">
        <f t="shared" ref="C94:C101" si="83">SUM(G94,K94,O94,S94,W94,AA94,AE94,AI94,AM94)</f>
        <v>49.218637784864725</v>
      </c>
      <c r="D94" s="305">
        <f t="shared" ref="D94:D101" si="84">SUM(H94,L94,P94,T94,X94,AB94,AF94,AJ94,AN94)</f>
        <v>57.360937818114806</v>
      </c>
      <c r="E94" s="305"/>
      <c r="F94" s="304">
        <v>3.3260186065381983</v>
      </c>
      <c r="G94" s="304">
        <v>4.159552182667495</v>
      </c>
      <c r="H94" s="304">
        <v>5.50430805972589</v>
      </c>
      <c r="I94" s="304"/>
      <c r="J94" s="304">
        <v>15.306472012992895</v>
      </c>
      <c r="K94" s="304">
        <v>18.77227163910737</v>
      </c>
      <c r="L94" s="304">
        <v>24.429363360830415</v>
      </c>
      <c r="M94" s="304"/>
      <c r="N94" s="304">
        <v>14.992833817047311</v>
      </c>
      <c r="O94" s="304">
        <v>16.907488417821309</v>
      </c>
      <c r="P94" s="304">
        <v>19.057254453381873</v>
      </c>
      <c r="Q94" s="304"/>
      <c r="R94" s="304">
        <v>3.0656645747087277</v>
      </c>
      <c r="S94" s="304">
        <v>1.9214184557340652</v>
      </c>
      <c r="T94" s="304">
        <v>0.91907911971715339</v>
      </c>
      <c r="U94" s="304"/>
      <c r="V94" s="304">
        <v>0.93046572033901154</v>
      </c>
      <c r="W94" s="304">
        <v>1.0197080689722124</v>
      </c>
      <c r="X94" s="304">
        <v>1.2247514803755046</v>
      </c>
      <c r="Y94" s="304"/>
      <c r="Z94" s="304">
        <v>3.0483333258325644</v>
      </c>
      <c r="AA94" s="304">
        <v>3.2149411247083126</v>
      </c>
      <c r="AB94" s="304">
        <v>3.5584890558227555</v>
      </c>
      <c r="AC94" s="304"/>
      <c r="AD94" s="304">
        <v>1.8035054664106582</v>
      </c>
      <c r="AE94" s="304">
        <v>1.85221782607612</v>
      </c>
      <c r="AF94" s="304">
        <v>1.5016945686691536</v>
      </c>
      <c r="AG94" s="304"/>
      <c r="AH94" s="304">
        <v>1.1659353159863599</v>
      </c>
      <c r="AI94" s="304">
        <v>1.1140718954706161</v>
      </c>
      <c r="AJ94" s="304">
        <v>0.80432468869332441</v>
      </c>
      <c r="AK94" s="304"/>
      <c r="AL94" s="304">
        <v>0.18602805949534471</v>
      </c>
      <c r="AM94" s="304">
        <v>0.25696817430723101</v>
      </c>
      <c r="AN94" s="304">
        <v>0.36167303089873654</v>
      </c>
    </row>
    <row r="95" spans="1:40" x14ac:dyDescent="0.2">
      <c r="A95" s="13" t="str">
        <f t="shared" si="80"/>
        <v>Associate professional occupations</v>
      </c>
      <c r="B95" s="305">
        <f t="shared" si="82"/>
        <v>16.060505575899374</v>
      </c>
      <c r="C95" s="305">
        <f t="shared" si="83"/>
        <v>16.645667699039599</v>
      </c>
      <c r="D95" s="305">
        <f t="shared" si="84"/>
        <v>18.768635112681654</v>
      </c>
      <c r="E95" s="305"/>
      <c r="F95" s="304">
        <v>0.12948937442059488</v>
      </c>
      <c r="G95" s="304">
        <v>0.16469310423358557</v>
      </c>
      <c r="H95" s="304">
        <v>0.25048113827112845</v>
      </c>
      <c r="I95" s="304"/>
      <c r="J95" s="304">
        <v>1.9417229754227605</v>
      </c>
      <c r="K95" s="304">
        <v>2.2997027871880849</v>
      </c>
      <c r="L95" s="304">
        <v>3.1926838537105051</v>
      </c>
      <c r="M95" s="304"/>
      <c r="N95" s="304">
        <v>4.6553053357115335</v>
      </c>
      <c r="O95" s="304">
        <v>5.3817664701331696</v>
      </c>
      <c r="P95" s="304">
        <v>7.0277094033363481</v>
      </c>
      <c r="Q95" s="304"/>
      <c r="R95" s="304">
        <v>2.0793302940257972</v>
      </c>
      <c r="S95" s="304">
        <v>1.8089794755284707</v>
      </c>
      <c r="T95" s="304">
        <v>1.4976499130153487</v>
      </c>
      <c r="U95" s="304"/>
      <c r="V95" s="304">
        <v>0.859646878598195</v>
      </c>
      <c r="W95" s="304">
        <v>0.84444322049423581</v>
      </c>
      <c r="X95" s="304">
        <v>0.97340273930786747</v>
      </c>
      <c r="Y95" s="304"/>
      <c r="Z95" s="304">
        <v>3.2055031623723558</v>
      </c>
      <c r="AA95" s="304">
        <v>3.1282011174149047</v>
      </c>
      <c r="AB95" s="304">
        <v>3.3413449858399504</v>
      </c>
      <c r="AC95" s="304"/>
      <c r="AD95" s="304">
        <v>2.1540408142556235</v>
      </c>
      <c r="AE95" s="304">
        <v>2.0804068672887159</v>
      </c>
      <c r="AF95" s="304">
        <v>1.6661735352282048</v>
      </c>
      <c r="AG95" s="304"/>
      <c r="AH95" s="304">
        <v>0.88646432885665805</v>
      </c>
      <c r="AI95" s="304">
        <v>0.76848378544495721</v>
      </c>
      <c r="AJ95" s="304">
        <v>0.51492125324212623</v>
      </c>
      <c r="AK95" s="304"/>
      <c r="AL95" s="304">
        <v>0.14900241223585389</v>
      </c>
      <c r="AM95" s="304">
        <v>0.16899087131347426</v>
      </c>
      <c r="AN95" s="304">
        <v>0.3042682907301798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11.268926708639434</v>
      </c>
      <c r="C96" s="305">
        <f t="shared" si="83"/>
        <v>10.144630950640927</v>
      </c>
      <c r="D96" s="305">
        <f t="shared" si="84"/>
        <v>7.5768234383513002</v>
      </c>
      <c r="E96" s="305"/>
      <c r="F96" s="304">
        <v>7.5295087300568414E-2</v>
      </c>
      <c r="G96" s="304">
        <v>8.5447279627608286E-2</v>
      </c>
      <c r="H96" s="304">
        <v>0.11647983473606917</v>
      </c>
      <c r="I96" s="304"/>
      <c r="J96" s="304">
        <v>0.72945810730728489</v>
      </c>
      <c r="K96" s="304">
        <v>0.87793900398984215</v>
      </c>
      <c r="L96" s="304">
        <v>1.1073744712401632</v>
      </c>
      <c r="M96" s="304"/>
      <c r="N96" s="304">
        <v>2.111373705170374</v>
      </c>
      <c r="O96" s="304">
        <v>2.2770330095534441</v>
      </c>
      <c r="P96" s="304">
        <v>2.4827672988930893</v>
      </c>
      <c r="Q96" s="304"/>
      <c r="R96" s="304">
        <v>1.2005532079776788</v>
      </c>
      <c r="S96" s="304">
        <v>1.3271215513327583</v>
      </c>
      <c r="T96" s="304">
        <v>1.3989245023407586</v>
      </c>
      <c r="U96" s="304"/>
      <c r="V96" s="304">
        <v>0.75074152018717333</v>
      </c>
      <c r="W96" s="304">
        <v>0.7450061088070844</v>
      </c>
      <c r="X96" s="304">
        <v>0.68609519858511114</v>
      </c>
      <c r="Y96" s="304"/>
      <c r="Z96" s="304">
        <v>2.7111720833707804</v>
      </c>
      <c r="AA96" s="304">
        <v>2.4402610550176105</v>
      </c>
      <c r="AB96" s="304">
        <v>1.3189378942463759</v>
      </c>
      <c r="AC96" s="304"/>
      <c r="AD96" s="304">
        <v>2.232663575403028</v>
      </c>
      <c r="AE96" s="304">
        <v>1.6838084721031636</v>
      </c>
      <c r="AF96" s="304">
        <v>0.39278732743433115</v>
      </c>
      <c r="AG96" s="304"/>
      <c r="AH96" s="304">
        <v>1.2536689411855551</v>
      </c>
      <c r="AI96" s="304">
        <v>0.59056507689261362</v>
      </c>
      <c r="AJ96" s="304">
        <v>4.2545766148693397E-2</v>
      </c>
      <c r="AK96" s="304"/>
      <c r="AL96" s="304">
        <v>0.20400048073699101</v>
      </c>
      <c r="AM96" s="304">
        <v>0.11744939331680349</v>
      </c>
      <c r="AN96" s="304">
        <v>3.0911144726708632E-2</v>
      </c>
    </row>
    <row r="97" spans="1:40" x14ac:dyDescent="0.2">
      <c r="A97" s="13" t="str">
        <f t="shared" si="80"/>
        <v>Skilled trades occupations</v>
      </c>
      <c r="B97" s="305">
        <f t="shared" si="82"/>
        <v>1.0449064431921744</v>
      </c>
      <c r="C97" s="305">
        <f t="shared" si="83"/>
        <v>1.0040991675396009</v>
      </c>
      <c r="D97" s="305">
        <f t="shared" si="84"/>
        <v>0.88971151116579628</v>
      </c>
      <c r="E97" s="304"/>
      <c r="F97" s="304">
        <v>1.1452153276648537E-2</v>
      </c>
      <c r="G97" s="304">
        <v>1.4499875942236506E-2</v>
      </c>
      <c r="H97" s="304">
        <v>1.9357881395271722E-2</v>
      </c>
      <c r="I97" s="304"/>
      <c r="J97" s="304">
        <v>2.1923758653111445E-2</v>
      </c>
      <c r="K97" s="304">
        <v>3.015660360315164E-2</v>
      </c>
      <c r="L97" s="304">
        <v>4.4162162199172163E-2</v>
      </c>
      <c r="M97" s="304"/>
      <c r="N97" s="304">
        <v>0.10613817122132617</v>
      </c>
      <c r="O97" s="304">
        <v>0.13052759842279227</v>
      </c>
      <c r="P97" s="304">
        <v>0.13789833881633143</v>
      </c>
      <c r="Q97" s="304"/>
      <c r="R97" s="304">
        <v>5.6905345465731491E-2</v>
      </c>
      <c r="S97" s="304">
        <v>6.9831906734710153E-2</v>
      </c>
      <c r="T97" s="304">
        <v>8.9590436696560916E-2</v>
      </c>
      <c r="U97" s="304"/>
      <c r="V97" s="304">
        <v>4.6826059040636081E-2</v>
      </c>
      <c r="W97" s="304">
        <v>5.2135547871121984E-2</v>
      </c>
      <c r="X97" s="304">
        <v>6.3705994670679778E-2</v>
      </c>
      <c r="Y97" s="304"/>
      <c r="Z97" s="304">
        <v>0.24435348093862722</v>
      </c>
      <c r="AA97" s="304">
        <v>0.21458049610258331</v>
      </c>
      <c r="AB97" s="304">
        <v>0.16300417784972876</v>
      </c>
      <c r="AC97" s="304"/>
      <c r="AD97" s="304">
        <v>0.32798249077339819</v>
      </c>
      <c r="AE97" s="304">
        <v>0.29138415854073479</v>
      </c>
      <c r="AF97" s="304">
        <v>0.17530416728188683</v>
      </c>
      <c r="AG97" s="304"/>
      <c r="AH97" s="304">
        <v>0.16736358427499373</v>
      </c>
      <c r="AI97" s="304">
        <v>0.15098544190111896</v>
      </c>
      <c r="AJ97" s="304">
        <v>0.14000187885484666</v>
      </c>
      <c r="AK97" s="304"/>
      <c r="AL97" s="304">
        <v>6.1961399547701454E-2</v>
      </c>
      <c r="AM97" s="304">
        <v>4.9997538421151226E-2</v>
      </c>
      <c r="AN97" s="304">
        <v>5.6686473401318153E-2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31.927144837715527</v>
      </c>
      <c r="C98" s="305">
        <f t="shared" si="83"/>
        <v>36.304836701984264</v>
      </c>
      <c r="D98" s="305">
        <f t="shared" si="84"/>
        <v>41.675237231030863</v>
      </c>
      <c r="E98" s="304"/>
      <c r="F98" s="304">
        <v>2.0769602363227294E-2</v>
      </c>
      <c r="G98" s="304">
        <v>3.05373451471126E-2</v>
      </c>
      <c r="H98" s="304">
        <v>4.5936768265918811E-2</v>
      </c>
      <c r="I98" s="304"/>
      <c r="J98" s="304">
        <v>1.1220823419011035</v>
      </c>
      <c r="K98" s="304">
        <v>1.5841025357668044</v>
      </c>
      <c r="L98" s="304">
        <v>2.4249976513286358</v>
      </c>
      <c r="M98" s="304"/>
      <c r="N98" s="304">
        <v>3.3823715555494478</v>
      </c>
      <c r="O98" s="304">
        <v>4.4117730301718563</v>
      </c>
      <c r="P98" s="304">
        <v>5.972068312312711</v>
      </c>
      <c r="Q98" s="304"/>
      <c r="R98" s="304">
        <v>2.8750982259906519</v>
      </c>
      <c r="S98" s="304">
        <v>3.2412200633231447</v>
      </c>
      <c r="T98" s="304">
        <v>3.5614868218150617</v>
      </c>
      <c r="U98" s="304"/>
      <c r="V98" s="304">
        <v>1.8557276426141629</v>
      </c>
      <c r="W98" s="304">
        <v>2.2023927127928955</v>
      </c>
      <c r="X98" s="304">
        <v>2.7017208640830264</v>
      </c>
      <c r="Y98" s="304"/>
      <c r="Z98" s="304">
        <v>13.098252250825913</v>
      </c>
      <c r="AA98" s="304">
        <v>14.768334951917414</v>
      </c>
      <c r="AB98" s="304">
        <v>18.102191442091602</v>
      </c>
      <c r="AC98" s="304"/>
      <c r="AD98" s="304">
        <v>8.4696864106133969</v>
      </c>
      <c r="AE98" s="304">
        <v>9.3255328120822334</v>
      </c>
      <c r="AF98" s="304">
        <v>8.2841325896400981</v>
      </c>
      <c r="AG98" s="304"/>
      <c r="AH98" s="304">
        <v>0.89850054817642278</v>
      </c>
      <c r="AI98" s="304">
        <v>0.52787680718783014</v>
      </c>
      <c r="AJ98" s="304">
        <v>0.33157268194013589</v>
      </c>
      <c r="AK98" s="304"/>
      <c r="AL98" s="304">
        <v>0.20465625968120291</v>
      </c>
      <c r="AM98" s="304">
        <v>0.21306644359496824</v>
      </c>
      <c r="AN98" s="304">
        <v>0.25113009955366905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1.4605403157023513</v>
      </c>
      <c r="C99" s="305">
        <f t="shared" si="83"/>
        <v>1.6511735294851213</v>
      </c>
      <c r="D99" s="305">
        <f>SUM(H99,L99,P99,T99,X99,AB99,AF99,AJ99,AN99)</f>
        <v>1.7212843410695395</v>
      </c>
      <c r="E99" s="304"/>
      <c r="F99" s="304">
        <v>8.249977239175272E-3</v>
      </c>
      <c r="G99" s="304">
        <v>1.1885253237671379E-2</v>
      </c>
      <c r="H99" s="304">
        <v>1.6230214066174368E-2</v>
      </c>
      <c r="I99" s="304"/>
      <c r="J99" s="304">
        <v>0.14177384193875223</v>
      </c>
      <c r="K99" s="304">
        <v>0.18591566439800272</v>
      </c>
      <c r="L99" s="304">
        <v>0.24594036802706409</v>
      </c>
      <c r="M99" s="304"/>
      <c r="N99" s="304">
        <v>0.33376282338146807</v>
      </c>
      <c r="O99" s="304">
        <v>0.40780348612019873</v>
      </c>
      <c r="P99" s="304">
        <v>0.47492340472849881</v>
      </c>
      <c r="Q99" s="304"/>
      <c r="R99" s="304">
        <v>0.17835656181024456</v>
      </c>
      <c r="S99" s="304">
        <v>0.17848889455089759</v>
      </c>
      <c r="T99" s="304">
        <v>0.18627869929012711</v>
      </c>
      <c r="U99" s="304"/>
      <c r="V99" s="304">
        <v>0.12509692626243107</v>
      </c>
      <c r="W99" s="304">
        <v>0.14997015796908184</v>
      </c>
      <c r="X99" s="304">
        <v>0.1772447286624694</v>
      </c>
      <c r="Y99" s="304"/>
      <c r="Z99" s="304">
        <v>0.31986509118752487</v>
      </c>
      <c r="AA99" s="304">
        <v>0.34521772011609786</v>
      </c>
      <c r="AB99" s="304">
        <v>0.35720850938189075</v>
      </c>
      <c r="AC99" s="304"/>
      <c r="AD99" s="304">
        <v>0.23491937882351155</v>
      </c>
      <c r="AE99" s="304">
        <v>0.24687648459087724</v>
      </c>
      <c r="AF99" s="304">
        <v>0.14973338636574784</v>
      </c>
      <c r="AG99" s="304"/>
      <c r="AH99" s="304">
        <v>8.3376602966887647E-2</v>
      </c>
      <c r="AI99" s="304">
        <v>7.5965038816266539E-2</v>
      </c>
      <c r="AJ99" s="304">
        <v>4.3169086187822808E-2</v>
      </c>
      <c r="AK99" s="304"/>
      <c r="AL99" s="304">
        <v>3.5139112092356123E-2</v>
      </c>
      <c r="AM99" s="304">
        <v>4.9050829686027385E-2</v>
      </c>
      <c r="AN99" s="304">
        <v>7.0555944359744285E-2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0.98529457629416639</v>
      </c>
      <c r="C100" s="305">
        <f t="shared" si="83"/>
        <v>1.2087134659895706</v>
      </c>
      <c r="D100" s="305">
        <f t="shared" si="84"/>
        <v>1.1502132801108709</v>
      </c>
      <c r="E100" s="304"/>
      <c r="F100" s="304">
        <v>9.2190412188782166E-3</v>
      </c>
      <c r="G100" s="304">
        <v>1.980463864112347E-2</v>
      </c>
      <c r="H100" s="304">
        <v>3.4467561241862094E-2</v>
      </c>
      <c r="I100" s="304"/>
      <c r="J100" s="304">
        <v>1.9293030135354345E-2</v>
      </c>
      <c r="K100" s="304">
        <v>3.1726002476425104E-2</v>
      </c>
      <c r="L100" s="304">
        <v>4.104714833100602E-2</v>
      </c>
      <c r="M100" s="304"/>
      <c r="N100" s="304">
        <v>8.0518749327310013E-2</v>
      </c>
      <c r="O100" s="304">
        <v>0.12796721098694469</v>
      </c>
      <c r="P100" s="304">
        <v>0.17657712042456952</v>
      </c>
      <c r="Q100" s="304"/>
      <c r="R100" s="304">
        <v>5.6929893743164164E-2</v>
      </c>
      <c r="S100" s="304">
        <v>9.4611286665714167E-2</v>
      </c>
      <c r="T100" s="304">
        <v>0.14621526178046867</v>
      </c>
      <c r="U100" s="304"/>
      <c r="V100" s="304">
        <v>9.1282576850595293E-2</v>
      </c>
      <c r="W100" s="304">
        <v>0.12471646899163528</v>
      </c>
      <c r="X100" s="304">
        <v>0.16813955429849459</v>
      </c>
      <c r="Y100" s="304"/>
      <c r="Z100" s="304">
        <v>0.24850583046517438</v>
      </c>
      <c r="AA100" s="304">
        <v>0.2968482308650745</v>
      </c>
      <c r="AB100" s="304">
        <v>0.28795573889111459</v>
      </c>
      <c r="AC100" s="304"/>
      <c r="AD100" s="304">
        <v>0.19438359408837017</v>
      </c>
      <c r="AE100" s="304">
        <v>0.22620974529690399</v>
      </c>
      <c r="AF100" s="304">
        <v>9.593924813824177E-2</v>
      </c>
      <c r="AG100" s="304"/>
      <c r="AH100" s="304">
        <v>0.23003890313648062</v>
      </c>
      <c r="AI100" s="304">
        <v>0.22140167826424464</v>
      </c>
      <c r="AJ100" s="304">
        <v>0.11104001096419135</v>
      </c>
      <c r="AK100" s="304"/>
      <c r="AL100" s="304">
        <v>5.5122957328839269E-2</v>
      </c>
      <c r="AM100" s="304">
        <v>6.5428203801504728E-2</v>
      </c>
      <c r="AN100" s="304">
        <v>8.8831636040922465E-2</v>
      </c>
    </row>
    <row r="101" spans="1:40" x14ac:dyDescent="0.2">
      <c r="A101" s="39" t="str">
        <f t="shared" si="80"/>
        <v>Elementary occupations</v>
      </c>
      <c r="B101" s="307">
        <f t="shared" si="82"/>
        <v>3.707941422651031</v>
      </c>
      <c r="C101" s="307">
        <f t="shared" si="83"/>
        <v>3.3068542736007416</v>
      </c>
      <c r="D101" s="307">
        <f t="shared" si="84"/>
        <v>2.4857194843979529</v>
      </c>
      <c r="E101" s="307"/>
      <c r="F101" s="307">
        <v>2.1443729774527189E-3</v>
      </c>
      <c r="G101" s="307">
        <v>2.7319339909298436E-3</v>
      </c>
      <c r="H101" s="307">
        <v>2.7479968312656422E-3</v>
      </c>
      <c r="I101" s="307"/>
      <c r="J101" s="307">
        <v>4.3733603048419951E-2</v>
      </c>
      <c r="K101" s="307">
        <v>5.7627684500193115E-2</v>
      </c>
      <c r="L101" s="307">
        <v>8.5630653218427111E-2</v>
      </c>
      <c r="M101" s="307"/>
      <c r="N101" s="307">
        <v>0.15739233320796456</v>
      </c>
      <c r="O101" s="307">
        <v>0.19805078695609146</v>
      </c>
      <c r="P101" s="307">
        <v>0.25548977307681825</v>
      </c>
      <c r="Q101" s="307"/>
      <c r="R101" s="307">
        <v>0.15239216539417391</v>
      </c>
      <c r="S101" s="307">
        <v>0.1829363424468228</v>
      </c>
      <c r="T101" s="307">
        <v>0.22722165395296856</v>
      </c>
      <c r="U101" s="307"/>
      <c r="V101" s="307">
        <v>0.1097827017951342</v>
      </c>
      <c r="W101" s="307">
        <v>0.12914297006751507</v>
      </c>
      <c r="X101" s="307">
        <v>0.15414993978769723</v>
      </c>
      <c r="Y101" s="307"/>
      <c r="Z101" s="307">
        <v>0.71430030052430549</v>
      </c>
      <c r="AA101" s="307">
        <v>0.65681809056989016</v>
      </c>
      <c r="AB101" s="307">
        <v>0.55267808260400464</v>
      </c>
      <c r="AC101" s="307"/>
      <c r="AD101" s="307">
        <v>1.2732183118464395</v>
      </c>
      <c r="AE101" s="307">
        <v>1.2984211147487212</v>
      </c>
      <c r="AF101" s="307">
        <v>0.91396205183172996</v>
      </c>
      <c r="AG101" s="307"/>
      <c r="AH101" s="307">
        <v>0.93321311810975616</v>
      </c>
      <c r="AI101" s="307">
        <v>0.62836231705946699</v>
      </c>
      <c r="AJ101" s="307">
        <v>0.14862674453310293</v>
      </c>
      <c r="AK101" s="307"/>
      <c r="AL101" s="307">
        <v>0.32176451574738474</v>
      </c>
      <c r="AM101" s="307">
        <v>0.15276303326111138</v>
      </c>
      <c r="AN101" s="307">
        <v>0.14521258856193853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Cheshire and Warrington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Cheshire and Warrington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Cheshire and Warrington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Cheshire and Warrington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Cheshire and Warrington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Cheshire and Warrington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Cheshire and Warrington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Cheshire and Warrington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Cheshire and Warrington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0.3411101946049912</v>
      </c>
      <c r="C8" s="69">
        <v>0.4508793148808109</v>
      </c>
      <c r="D8" s="69">
        <v>0.56712467840711545</v>
      </c>
      <c r="E8" s="69">
        <v>0.61943771401279046</v>
      </c>
      <c r="F8" s="69">
        <v>0.8011403513338704</v>
      </c>
      <c r="G8" s="10"/>
      <c r="H8" s="69">
        <f>F8-D8</f>
        <v>0.23401567292675496</v>
      </c>
      <c r="I8" s="69">
        <f>'RD T1'!E36</f>
        <v>0.36142141099406094</v>
      </c>
      <c r="J8" s="69">
        <f>SUM(H8:I8)</f>
        <v>0.59543708392081585</v>
      </c>
      <c r="L8" t="str">
        <f>A8</f>
        <v>11 Corporate managers and directors</v>
      </c>
      <c r="M8" s="69">
        <v>2.8923964541672698</v>
      </c>
      <c r="N8" s="69">
        <v>3.7462493737565263</v>
      </c>
      <c r="O8" s="69">
        <v>4.1618397618286522</v>
      </c>
      <c r="P8" s="69">
        <v>4.5128634458599679</v>
      </c>
      <c r="Q8" s="69">
        <v>5.8334741352978776</v>
      </c>
      <c r="R8" s="10"/>
      <c r="S8" s="69">
        <f>Q8-O8</f>
        <v>1.6716343734692254</v>
      </c>
      <c r="T8" s="69">
        <f>'RD T1'!E65</f>
        <v>2.7253259132235108</v>
      </c>
      <c r="U8" s="69">
        <f>SUM(S8:T8)</f>
        <v>4.3969602866927362</v>
      </c>
      <c r="W8" t="str">
        <f>A8</f>
        <v>11 Corporate managers and directors</v>
      </c>
      <c r="X8" s="69">
        <v>7.9014225495058072</v>
      </c>
      <c r="Y8" s="69">
        <v>10.563118423305001</v>
      </c>
      <c r="Z8" s="69">
        <v>10.347393818574746</v>
      </c>
      <c r="AA8" s="69">
        <v>10.493251377122588</v>
      </c>
      <c r="AB8" s="69">
        <v>12.970679511557249</v>
      </c>
      <c r="AC8" s="69"/>
      <c r="AD8" s="69">
        <f>AB8-Z8</f>
        <v>2.6232856929825026</v>
      </c>
      <c r="AE8" s="69">
        <f>'RD T1'!E94</f>
        <v>6.3755011287023144</v>
      </c>
      <c r="AF8" s="69">
        <f>SUM(AD8:AE8)</f>
        <v>8.998786821684817</v>
      </c>
      <c r="AH8" t="str">
        <f>L8</f>
        <v>11 Corporate managers and directors</v>
      </c>
      <c r="AI8" s="69">
        <v>1.4708342284452802</v>
      </c>
      <c r="AJ8" s="69">
        <v>1.7820154570649531</v>
      </c>
      <c r="AK8" s="69">
        <v>1.7981764817059618</v>
      </c>
      <c r="AL8" s="69">
        <v>1.7190537030210904</v>
      </c>
      <c r="AM8" s="69">
        <v>1.9729788326613671</v>
      </c>
      <c r="AN8" s="69"/>
      <c r="AO8" s="69">
        <f>AM8-AK8</f>
        <v>0.17480235095540531</v>
      </c>
      <c r="AP8" s="69">
        <f>'RD T1'!E123</f>
        <v>0.9477445378603494</v>
      </c>
      <c r="AQ8" s="69">
        <f>SUM(AO8:AP8)</f>
        <v>1.1225468888157546</v>
      </c>
      <c r="AS8" t="str">
        <f>W8</f>
        <v>11 Corporate managers and directors</v>
      </c>
      <c r="AT8" s="69">
        <v>2.2368674092376217</v>
      </c>
      <c r="AU8" s="69">
        <v>2.808297571543783</v>
      </c>
      <c r="AV8" s="69">
        <v>2.8594825417593071</v>
      </c>
      <c r="AW8" s="69">
        <v>2.6968607575334533</v>
      </c>
      <c r="AX8" s="69">
        <v>3.1890925496953115</v>
      </c>
      <c r="AY8" s="69"/>
      <c r="AZ8" s="69">
        <f>AX8-AV8</f>
        <v>0.32961000793600448</v>
      </c>
      <c r="BA8" s="69">
        <f>'RD T1'!E152</f>
        <v>1.4903262903591754</v>
      </c>
      <c r="BB8" s="69">
        <f>SUM(AZ8:BA8)</f>
        <v>1.8199362982951799</v>
      </c>
      <c r="BD8" t="str">
        <f>AH8</f>
        <v>11 Corporate managers and directors</v>
      </c>
      <c r="BE8" s="69">
        <v>5.7389964528682391</v>
      </c>
      <c r="BF8" s="69">
        <v>6.5201177643070398</v>
      </c>
      <c r="BG8" s="69">
        <v>6.6628022550812966</v>
      </c>
      <c r="BH8" s="69">
        <v>5.6630465766734819</v>
      </c>
      <c r="BI8" s="69">
        <v>5.5911617829689231</v>
      </c>
      <c r="BJ8" s="69"/>
      <c r="BK8" s="69">
        <f>BI8-BG8</f>
        <v>-1.0716404721123736</v>
      </c>
      <c r="BL8" s="69">
        <f>'RD T1'!E181</f>
        <v>2.543573333878312</v>
      </c>
      <c r="BM8" s="69">
        <f>SUM(BK8:BL8)</f>
        <v>1.4719328617659384</v>
      </c>
      <c r="BO8" t="str">
        <f>AS8</f>
        <v>11 Corporate managers and directors</v>
      </c>
      <c r="BP8" s="69">
        <v>5.0918021300603256</v>
      </c>
      <c r="BQ8" s="69">
        <v>5.3626970791741249</v>
      </c>
      <c r="BR8" s="69">
        <v>5.1019281971663784</v>
      </c>
      <c r="BS8" s="69">
        <v>4.2838736543807441</v>
      </c>
      <c r="BT8" s="69">
        <v>3.5304789568914989</v>
      </c>
      <c r="BU8" s="69"/>
      <c r="BV8" s="69">
        <f>BT8-BR8</f>
        <v>-1.5714492402748794</v>
      </c>
      <c r="BW8" s="69">
        <f>'RD T1'!E210</f>
        <v>1.8663159992809846</v>
      </c>
      <c r="BX8" s="69">
        <f>SUM(BV8:BW8)</f>
        <v>0.29486675900610515</v>
      </c>
      <c r="BZ8" t="str">
        <f>BD8</f>
        <v>11 Corporate managers and directors</v>
      </c>
      <c r="CA8" s="69">
        <v>3.0106733045243437</v>
      </c>
      <c r="CB8" s="69">
        <v>3.4129706777300863</v>
      </c>
      <c r="CC8" s="69">
        <v>3.5132836633480844</v>
      </c>
      <c r="CD8" s="69">
        <v>2.9317410362047847</v>
      </c>
      <c r="CE8" s="69">
        <v>2.3288066225598323</v>
      </c>
      <c r="CF8" s="69"/>
      <c r="CG8" s="69">
        <f>CE8-CC8</f>
        <v>-1.1844770407882521</v>
      </c>
      <c r="CH8" s="69">
        <f>'RD T1'!E239</f>
        <v>1.286102796518064</v>
      </c>
      <c r="CI8" s="69">
        <f>SUM(CG8:CH8)</f>
        <v>0.10162575572981192</v>
      </c>
      <c r="CK8" t="str">
        <f>BO8</f>
        <v>11 Corporate managers and directors</v>
      </c>
      <c r="CL8" s="69">
        <v>0.75390044262933831</v>
      </c>
      <c r="CM8" s="69">
        <v>0.73017412761775835</v>
      </c>
      <c r="CN8" s="69">
        <v>0.8346114274786034</v>
      </c>
      <c r="CO8" s="69">
        <v>0.76214497980485618</v>
      </c>
      <c r="CP8" s="69">
        <v>0.98663808726787672</v>
      </c>
      <c r="CQ8" s="69"/>
      <c r="CR8" s="69">
        <f>CP8-CN8</f>
        <v>0.15202665978927332</v>
      </c>
      <c r="CS8" s="69">
        <f>'RD T1'!E268</f>
        <v>0.28200038788779708</v>
      </c>
      <c r="CT8" s="69">
        <f>SUM(CR8:CS8)</f>
        <v>0.4340270476770704</v>
      </c>
    </row>
    <row r="9" spans="1:98" x14ac:dyDescent="0.2">
      <c r="A9" s="10" t="str">
        <f>name!D5</f>
        <v>12 Other managers and proprietors</v>
      </c>
      <c r="B9" s="69">
        <v>0.1507981192263517</v>
      </c>
      <c r="C9" s="69">
        <v>0.17448370954943249</v>
      </c>
      <c r="D9" s="69">
        <v>0.1990147554289792</v>
      </c>
      <c r="E9" s="69">
        <v>0.29302657891599954</v>
      </c>
      <c r="F9" s="69">
        <v>0.4051522130563685</v>
      </c>
      <c r="H9" s="69">
        <f t="shared" ref="H9:H32" si="26">F9-D9</f>
        <v>0.2061374576273893</v>
      </c>
      <c r="I9" s="69">
        <f>'RD T1'!E37</f>
        <v>0.19940272782005611</v>
      </c>
      <c r="J9" s="69">
        <f t="shared" ref="J9:J32" si="27">SUM(H9:I9)</f>
        <v>0.40554018544744541</v>
      </c>
      <c r="L9" t="str">
        <f t="shared" ref="L9:L32" si="28">A9</f>
        <v>12 Other managers and proprietors</v>
      </c>
      <c r="M9" s="69">
        <v>1.329511448159935</v>
      </c>
      <c r="N9" s="69">
        <v>1.5215581761450556</v>
      </c>
      <c r="O9" s="69">
        <v>1.7248048826978386</v>
      </c>
      <c r="P9" s="69">
        <v>2.4577499625859884</v>
      </c>
      <c r="Q9" s="69">
        <v>3.4715733147551688</v>
      </c>
      <c r="S9" s="69">
        <f t="shared" ref="S9:S35" si="29">Q9-O9</f>
        <v>1.7467684320573302</v>
      </c>
      <c r="T9" s="69">
        <f>'RD T1'!E66</f>
        <v>1.684849508012165</v>
      </c>
      <c r="U9" s="69">
        <f t="shared" ref="U9:U32" si="30">SUM(S9:T9)</f>
        <v>3.4316179400694953</v>
      </c>
      <c r="W9" t="str">
        <f t="shared" ref="W9:W32" si="31">A9</f>
        <v>12 Other managers and proprietors</v>
      </c>
      <c r="X9" s="69">
        <v>3.2984005544283379</v>
      </c>
      <c r="Y9" s="69">
        <v>3.7960367890541971</v>
      </c>
      <c r="Z9" s="69">
        <v>3.8744488684860729</v>
      </c>
      <c r="AA9" s="69">
        <v>5.2806107882982039</v>
      </c>
      <c r="AB9" s="69">
        <v>7.2658673081130702</v>
      </c>
      <c r="AC9" s="69"/>
      <c r="AD9" s="69">
        <f t="shared" ref="AD9:AD32" si="32">AB9-Z9</f>
        <v>3.3914184396269973</v>
      </c>
      <c r="AE9" s="69">
        <f>'RD T1'!E95</f>
        <v>3.5905679879875665</v>
      </c>
      <c r="AF9" s="69">
        <f t="shared" ref="AF9:AF32" si="33">SUM(AD9:AE9)</f>
        <v>6.9819864276145633</v>
      </c>
      <c r="AH9" t="str">
        <f t="shared" ref="AH9:AH32" si="34">L9</f>
        <v>12 Other managers and proprietors</v>
      </c>
      <c r="AI9" s="69">
        <v>0.85617447270186453</v>
      </c>
      <c r="AJ9" s="69">
        <v>0.91784243355392392</v>
      </c>
      <c r="AK9" s="69">
        <v>1.0185842369237925</v>
      </c>
      <c r="AL9" s="69">
        <v>1.2977916973463024</v>
      </c>
      <c r="AM9" s="69">
        <v>1.7286525574293083</v>
      </c>
      <c r="AN9" s="69"/>
      <c r="AO9" s="69">
        <f t="shared" ref="AO9:AO32" si="35">AM9-AK9</f>
        <v>0.71006832050551583</v>
      </c>
      <c r="AP9" s="69">
        <f>'RD T1'!E124</f>
        <v>0.87689957272538333</v>
      </c>
      <c r="AQ9" s="69">
        <f t="shared" ref="AQ9:AQ32" si="36">SUM(AO9:AP9)</f>
        <v>1.586967893230899</v>
      </c>
      <c r="AS9" t="str">
        <f t="shared" ref="AS9:AS32" si="37">W9</f>
        <v>12 Other managers and proprietors</v>
      </c>
      <c r="AT9" s="69">
        <v>1.0697525686826634</v>
      </c>
      <c r="AU9" s="69">
        <v>1.2200720650203538</v>
      </c>
      <c r="AV9" s="69">
        <v>1.2473791910421039</v>
      </c>
      <c r="AW9" s="69">
        <v>1.6413658671738083</v>
      </c>
      <c r="AX9" s="69">
        <v>2.1130837123741824</v>
      </c>
      <c r="AY9" s="69"/>
      <c r="AZ9" s="69">
        <f t="shared" ref="AZ9:AZ32" si="38">AX9-AV9</f>
        <v>0.86570452133207842</v>
      </c>
      <c r="BA9" s="69">
        <f>'RD T1'!E153</f>
        <v>1.0372149121233787</v>
      </c>
      <c r="BB9" s="69">
        <f t="shared" ref="BB9:BB32" si="39">SUM(AZ9:BA9)</f>
        <v>1.9029194334554571</v>
      </c>
      <c r="BD9" t="str">
        <f t="shared" ref="BD9:BD32" si="40">AH9</f>
        <v>12 Other managers and proprietors</v>
      </c>
      <c r="BE9" s="69">
        <v>3.3308536935148654</v>
      </c>
      <c r="BF9" s="69">
        <v>3.0868988396978181</v>
      </c>
      <c r="BG9" s="69">
        <v>3.236014016867204</v>
      </c>
      <c r="BH9" s="69">
        <v>3.5734547016912384</v>
      </c>
      <c r="BI9" s="69">
        <v>3.7570125351168193</v>
      </c>
      <c r="BJ9" s="69"/>
      <c r="BK9" s="69">
        <f t="shared" ref="BK9:BK32" si="41">BI9-BG9</f>
        <v>0.52099851824961529</v>
      </c>
      <c r="BL9" s="69">
        <f>'RD T1'!E182</f>
        <v>1.755639482789819</v>
      </c>
      <c r="BM9" s="69">
        <f t="shared" ref="BM9:BM32" si="42">SUM(BK9:BL9)</f>
        <v>2.2766380010394345</v>
      </c>
      <c r="BO9" t="str">
        <f t="shared" ref="BO9:BO32" si="43">AS9</f>
        <v>12 Other managers and proprietors</v>
      </c>
      <c r="BP9" s="69">
        <v>3.2945398179068306</v>
      </c>
      <c r="BQ9" s="69">
        <v>3.1447979653846172</v>
      </c>
      <c r="BR9" s="69">
        <v>3.1630065284892384</v>
      </c>
      <c r="BS9" s="69">
        <v>3.7861889240906761</v>
      </c>
      <c r="BT9" s="69">
        <v>3.7099069683435837</v>
      </c>
      <c r="BU9" s="69"/>
      <c r="BV9" s="69">
        <f t="shared" ref="BV9:BV32" si="44">BT9-BR9</f>
        <v>0.54690043985434533</v>
      </c>
      <c r="BW9" s="69">
        <f>'RD T1'!E211</f>
        <v>1.9532346181953582</v>
      </c>
      <c r="BX9" s="69">
        <f t="shared" ref="BX9:BX32" si="45">SUM(BV9:BW9)</f>
        <v>2.5001350580497035</v>
      </c>
      <c r="BZ9" t="str">
        <f t="shared" ref="BZ9:BZ32" si="46">BD9</f>
        <v>12 Other managers and proprietors</v>
      </c>
      <c r="CA9" s="69">
        <v>2.0820742341962619</v>
      </c>
      <c r="CB9" s="69">
        <v>1.9644271183917716</v>
      </c>
      <c r="CC9" s="69">
        <v>2.0366527789915598</v>
      </c>
      <c r="CD9" s="69">
        <v>2.0824799059247914</v>
      </c>
      <c r="CE9" s="69">
        <v>1.6328344594125492</v>
      </c>
      <c r="CF9" s="69"/>
      <c r="CG9" s="69">
        <f t="shared" ref="CG9:CG32" si="47">CE9-CC9</f>
        <v>-0.4038183195790106</v>
      </c>
      <c r="CH9" s="69">
        <f>'RD T1'!E240</f>
        <v>0.94260316569861113</v>
      </c>
      <c r="CI9" s="69">
        <f t="shared" ref="CI9:CI32" si="48">SUM(CG9:CH9)</f>
        <v>0.53878484611960054</v>
      </c>
      <c r="CK9" t="str">
        <f t="shared" ref="CK9:CK32" si="49">BO9</f>
        <v>12 Other managers and proprietors</v>
      </c>
      <c r="CL9" s="69">
        <v>0.9908710507533065</v>
      </c>
      <c r="CM9" s="69">
        <v>0.75317480764805611</v>
      </c>
      <c r="CN9" s="69">
        <v>0.87988229978044696</v>
      </c>
      <c r="CO9" s="69">
        <v>1.1539802049329209</v>
      </c>
      <c r="CP9" s="69">
        <v>1.5786873031402557</v>
      </c>
      <c r="CQ9" s="69"/>
      <c r="CR9" s="69">
        <f t="shared" ref="CR9:CR32" si="50">CP9-CN9</f>
        <v>0.69880500335980877</v>
      </c>
      <c r="CS9" s="69">
        <f>'RD T1'!E269</f>
        <v>0.49755423375412128</v>
      </c>
      <c r="CT9" s="69">
        <f t="shared" ref="CT9:CT32" si="51">SUM(CR9:CS9)</f>
        <v>1.19635923711393</v>
      </c>
    </row>
    <row r="10" spans="1:98" x14ac:dyDescent="0.2">
      <c r="A10" s="10" t="str">
        <f>name!D6</f>
        <v>21 Science, research, engineering and technology professionals</v>
      </c>
      <c r="B10" s="69">
        <v>1.2741729079371724</v>
      </c>
      <c r="C10" s="69">
        <v>1.4897129139636602</v>
      </c>
      <c r="D10" s="69">
        <v>1.7189662860440558</v>
      </c>
      <c r="E10" s="69">
        <v>2.0464399241829732</v>
      </c>
      <c r="F10" s="69">
        <v>2.5559430325647545</v>
      </c>
      <c r="G10" s="11"/>
      <c r="H10" s="69">
        <f t="shared" si="26"/>
        <v>0.83697674652069876</v>
      </c>
      <c r="I10" s="69">
        <f>'RD T1'!E38</f>
        <v>0.8672659295070726</v>
      </c>
      <c r="J10" s="69">
        <f t="shared" si="27"/>
        <v>1.7042426760277714</v>
      </c>
      <c r="L10" t="str">
        <f t="shared" si="28"/>
        <v>21 Science, research, engineering and technology professionals</v>
      </c>
      <c r="M10" s="69">
        <v>4.5533979595614857</v>
      </c>
      <c r="N10" s="69">
        <v>5.4760570028028646</v>
      </c>
      <c r="O10" s="69">
        <v>6.2057017344062029</v>
      </c>
      <c r="P10" s="69">
        <v>7.6424644556220223</v>
      </c>
      <c r="Q10" s="69">
        <v>9.9095495596841126</v>
      </c>
      <c r="R10" s="11"/>
      <c r="S10" s="69">
        <f t="shared" si="29"/>
        <v>3.7038478252779097</v>
      </c>
      <c r="T10" s="69">
        <f>'RD T1'!E67</f>
        <v>3.4079544678839815</v>
      </c>
      <c r="U10" s="69">
        <f t="shared" si="30"/>
        <v>7.1118022931618912</v>
      </c>
      <c r="W10" t="str">
        <f t="shared" si="31"/>
        <v>21 Science, research, engineering and technology professionals</v>
      </c>
      <c r="X10" s="69">
        <v>9.5174226629787011</v>
      </c>
      <c r="Y10" s="69">
        <v>11.614655906762447</v>
      </c>
      <c r="Z10" s="69">
        <v>11.368749164364718</v>
      </c>
      <c r="AA10" s="69">
        <v>12.314199327918248</v>
      </c>
      <c r="AB10" s="69">
        <v>14.175315099719441</v>
      </c>
      <c r="AC10" s="69"/>
      <c r="AD10" s="69">
        <f t="shared" si="32"/>
        <v>2.8065659353547225</v>
      </c>
      <c r="AE10" s="69">
        <f>'RD T1'!E96</f>
        <v>4.8876212782577779</v>
      </c>
      <c r="AF10" s="69">
        <f t="shared" si="33"/>
        <v>7.6941872136125005</v>
      </c>
      <c r="AH10" t="str">
        <f t="shared" si="34"/>
        <v>21 Science, research, engineering and technology professionals</v>
      </c>
      <c r="AI10" s="69">
        <v>0.92315751556481362</v>
      </c>
      <c r="AJ10" s="69">
        <v>1.0704725272925197</v>
      </c>
      <c r="AK10" s="69">
        <v>1.0968611205790029</v>
      </c>
      <c r="AL10" s="69">
        <v>1.1776750665033326</v>
      </c>
      <c r="AM10" s="69">
        <v>1.3900389931162549</v>
      </c>
      <c r="AN10" s="69"/>
      <c r="AO10" s="69">
        <f t="shared" si="35"/>
        <v>0.29317787253725203</v>
      </c>
      <c r="AP10" s="69">
        <f>'RD T1'!E125</f>
        <v>0.45915458458642955</v>
      </c>
      <c r="AQ10" s="69">
        <f t="shared" si="36"/>
        <v>0.75233245712368157</v>
      </c>
      <c r="AS10" t="str">
        <f t="shared" si="37"/>
        <v>21 Science, research, engineering and technology professionals</v>
      </c>
      <c r="AT10" s="69">
        <v>2.6203365542809505</v>
      </c>
      <c r="AU10" s="69">
        <v>3.0686487275043741</v>
      </c>
      <c r="AV10" s="69">
        <v>2.9980879488766634</v>
      </c>
      <c r="AW10" s="69">
        <v>2.8948477299184927</v>
      </c>
      <c r="AX10" s="69">
        <v>3.1449552370739515</v>
      </c>
      <c r="AY10" s="69"/>
      <c r="AZ10" s="69">
        <f t="shared" si="38"/>
        <v>0.14686728819728812</v>
      </c>
      <c r="BA10" s="69">
        <f>'RD T1'!E154</f>
        <v>1.0251825456613501</v>
      </c>
      <c r="BB10" s="69">
        <f t="shared" si="39"/>
        <v>1.1720498338586383</v>
      </c>
      <c r="BD10" t="str">
        <f t="shared" si="40"/>
        <v>21 Science, research, engineering and technology professionals</v>
      </c>
      <c r="BE10" s="69">
        <v>4.1099735528474923</v>
      </c>
      <c r="BF10" s="69">
        <v>4.2142146706369177</v>
      </c>
      <c r="BG10" s="69">
        <v>4.1715224063587266</v>
      </c>
      <c r="BH10" s="69">
        <v>3.6550599872752927</v>
      </c>
      <c r="BI10" s="69">
        <v>3.1079085008993066</v>
      </c>
      <c r="BJ10" s="69"/>
      <c r="BK10" s="69">
        <f t="shared" si="41"/>
        <v>-1.06361390545942</v>
      </c>
      <c r="BL10" s="69">
        <f>'RD T1'!E183</f>
        <v>1.0464068705030203</v>
      </c>
      <c r="BM10" s="69">
        <f t="shared" si="42"/>
        <v>-1.7207034956399747E-2</v>
      </c>
      <c r="BO10" t="str">
        <f t="shared" si="43"/>
        <v>21 Science, research, engineering and technology professionals</v>
      </c>
      <c r="BP10" s="69">
        <v>3.2452259090698541</v>
      </c>
      <c r="BQ10" s="69">
        <v>3.3175286986855763</v>
      </c>
      <c r="BR10" s="69">
        <v>3.2489918895576135</v>
      </c>
      <c r="BS10" s="69">
        <v>3.1583636182266237</v>
      </c>
      <c r="BT10" s="69">
        <v>2.8105631568296512</v>
      </c>
      <c r="BU10" s="69"/>
      <c r="BV10" s="69">
        <f t="shared" si="44"/>
        <v>-0.43842873272796234</v>
      </c>
      <c r="BW10" s="69">
        <f>'RD T1'!E212</f>
        <v>1.0401337564741622</v>
      </c>
      <c r="BX10" s="69">
        <f t="shared" si="45"/>
        <v>0.60170502374619983</v>
      </c>
      <c r="BZ10" t="str">
        <f t="shared" si="46"/>
        <v>21 Science, research, engineering and technology professionals</v>
      </c>
      <c r="CA10" s="69">
        <v>1.6823260450507043</v>
      </c>
      <c r="CB10" s="69">
        <v>1.8387696906810338</v>
      </c>
      <c r="CC10" s="69">
        <v>1.8324303686407075</v>
      </c>
      <c r="CD10" s="69">
        <v>1.667939510011569</v>
      </c>
      <c r="CE10" s="69">
        <v>1.2136788487795749</v>
      </c>
      <c r="CF10" s="69"/>
      <c r="CG10" s="69">
        <f t="shared" si="47"/>
        <v>-0.61875151986113264</v>
      </c>
      <c r="CH10" s="69">
        <f>'RD T1'!E241</f>
        <v>0.49190497352144669</v>
      </c>
      <c r="CI10" s="69">
        <f t="shared" si="48"/>
        <v>-0.12684654633968595</v>
      </c>
      <c r="CK10" t="str">
        <f t="shared" si="49"/>
        <v>21 Science, research, engineering and technology professionals</v>
      </c>
      <c r="CL10" s="69">
        <v>0.39543840105781791</v>
      </c>
      <c r="CM10" s="69">
        <v>0.39792303629539894</v>
      </c>
      <c r="CN10" s="69">
        <v>0.46282692498243827</v>
      </c>
      <c r="CO10" s="69">
        <v>0.62426925665643029</v>
      </c>
      <c r="CP10" s="69">
        <v>0.83000830983770102</v>
      </c>
      <c r="CQ10" s="69"/>
      <c r="CR10" s="69">
        <f t="shared" si="50"/>
        <v>0.36718138485526275</v>
      </c>
      <c r="CS10" s="69">
        <f>'RD T1'!E270</f>
        <v>0.20826683100957025</v>
      </c>
      <c r="CT10" s="69">
        <f t="shared" si="51"/>
        <v>0.57544821586483297</v>
      </c>
    </row>
    <row r="11" spans="1:98" x14ac:dyDescent="0.2">
      <c r="A11" s="10" t="str">
        <f>name!D7</f>
        <v>22 Health professionals</v>
      </c>
      <c r="B11" s="69">
        <v>1.0530410071599439</v>
      </c>
      <c r="C11" s="69">
        <v>1.2083242900591402</v>
      </c>
      <c r="D11" s="69">
        <v>1.371244908806168</v>
      </c>
      <c r="E11" s="69">
        <v>1.768350656147911</v>
      </c>
      <c r="F11" s="69">
        <v>2.394304411566075</v>
      </c>
      <c r="G11" s="11"/>
      <c r="H11" s="69">
        <f t="shared" si="26"/>
        <v>1.023059502759907</v>
      </c>
      <c r="I11" s="69">
        <f>'RD T1'!E39</f>
        <v>0.9635372465640315</v>
      </c>
      <c r="J11" s="69">
        <f t="shared" si="27"/>
        <v>1.9865967493239385</v>
      </c>
      <c r="L11" t="str">
        <f t="shared" si="28"/>
        <v>22 Health professionals</v>
      </c>
      <c r="M11" s="69">
        <v>3.0125350116147622</v>
      </c>
      <c r="N11" s="69">
        <v>3.5595872539333064</v>
      </c>
      <c r="O11" s="69">
        <v>3.9818497040456555</v>
      </c>
      <c r="P11" s="69">
        <v>4.9775022948488639</v>
      </c>
      <c r="Q11" s="69">
        <v>6.646297557954564</v>
      </c>
      <c r="R11" s="11"/>
      <c r="S11" s="69">
        <f t="shared" si="29"/>
        <v>2.6644478539089085</v>
      </c>
      <c r="T11" s="69">
        <f>'RD T1'!E68</f>
        <v>2.831128175351874</v>
      </c>
      <c r="U11" s="69">
        <f t="shared" si="30"/>
        <v>5.495576029260782</v>
      </c>
      <c r="W11" t="str">
        <f t="shared" si="31"/>
        <v>22 Health professionals</v>
      </c>
      <c r="X11" s="69">
        <v>6.7757293763560664</v>
      </c>
      <c r="Y11" s="69">
        <v>8.0548453522085133</v>
      </c>
      <c r="Z11" s="69">
        <v>8.111794228380715</v>
      </c>
      <c r="AA11" s="69">
        <v>9.6841054626164951</v>
      </c>
      <c r="AB11" s="69">
        <v>11.783047717916075</v>
      </c>
      <c r="AC11" s="69"/>
      <c r="AD11" s="69">
        <f t="shared" si="32"/>
        <v>3.6712534895353599</v>
      </c>
      <c r="AE11" s="69">
        <f>'RD T1'!E97</f>
        <v>5.7087495482754056</v>
      </c>
      <c r="AF11" s="69">
        <f t="shared" si="33"/>
        <v>9.3800030378107664</v>
      </c>
      <c r="AH11" t="str">
        <f t="shared" si="34"/>
        <v>22 Health professionals</v>
      </c>
      <c r="AI11" s="69">
        <v>3.6030261520680127</v>
      </c>
      <c r="AJ11" s="69">
        <v>2.8592457740538242</v>
      </c>
      <c r="AK11" s="69">
        <v>2.5543614635000544</v>
      </c>
      <c r="AL11" s="69">
        <v>1.567922367013618</v>
      </c>
      <c r="AM11" s="69">
        <v>0.57365213984509078</v>
      </c>
      <c r="AN11" s="69"/>
      <c r="AO11" s="69">
        <f t="shared" si="35"/>
        <v>-1.9807093236549638</v>
      </c>
      <c r="AP11" s="69">
        <f>'RD T1'!E126</f>
        <v>0.49855548735762106</v>
      </c>
      <c r="AQ11" s="69">
        <f t="shared" si="36"/>
        <v>-1.4821538362973428</v>
      </c>
      <c r="AS11" t="str">
        <f t="shared" si="37"/>
        <v>22 Health professionals</v>
      </c>
      <c r="AT11" s="69">
        <v>0.4323000740334722</v>
      </c>
      <c r="AU11" s="69">
        <v>0.53179710771781818</v>
      </c>
      <c r="AV11" s="69">
        <v>0.55559026044904236</v>
      </c>
      <c r="AW11" s="69">
        <v>0.63198735301651876</v>
      </c>
      <c r="AX11" s="69">
        <v>0.7813677027321011</v>
      </c>
      <c r="AY11" s="69"/>
      <c r="AZ11" s="69">
        <f t="shared" si="38"/>
        <v>0.22577744228305874</v>
      </c>
      <c r="BA11" s="69">
        <f>'RD T1'!E155</f>
        <v>0.32664550615515331</v>
      </c>
      <c r="BB11" s="69">
        <f t="shared" si="39"/>
        <v>0.55242294843821205</v>
      </c>
      <c r="BD11" t="str">
        <f t="shared" si="40"/>
        <v>22 Health professionals</v>
      </c>
      <c r="BE11" s="69">
        <v>1.6578032616650669</v>
      </c>
      <c r="BF11" s="69">
        <v>2.1167892480956616</v>
      </c>
      <c r="BG11" s="69">
        <v>2.2503434946511645</v>
      </c>
      <c r="BH11" s="69">
        <v>2.4427482794090536</v>
      </c>
      <c r="BI11" s="69">
        <v>2.7623407815695167</v>
      </c>
      <c r="BJ11" s="69"/>
      <c r="BK11" s="69">
        <f t="shared" si="41"/>
        <v>0.51199728691835222</v>
      </c>
      <c r="BL11" s="69">
        <f>'RD T1'!E184</f>
        <v>1.3599091035161335</v>
      </c>
      <c r="BM11" s="69">
        <f t="shared" si="42"/>
        <v>1.8719063904344857</v>
      </c>
      <c r="BO11" t="str">
        <f t="shared" si="43"/>
        <v>22 Health professionals</v>
      </c>
      <c r="BP11" s="69">
        <v>1.333305325357846</v>
      </c>
      <c r="BQ11" s="69">
        <v>1.5711491759965268</v>
      </c>
      <c r="BR11" s="69">
        <v>1.5076304967455556</v>
      </c>
      <c r="BS11" s="69">
        <v>1.5905335340512567</v>
      </c>
      <c r="BT11" s="69">
        <v>1.31764636435063</v>
      </c>
      <c r="BU11" s="69"/>
      <c r="BV11" s="69">
        <f t="shared" si="44"/>
        <v>-0.18998413239492562</v>
      </c>
      <c r="BW11" s="69">
        <f>'RD T1'!E213</f>
        <v>0.67708865886744651</v>
      </c>
      <c r="BX11" s="69">
        <f t="shared" si="45"/>
        <v>0.48710452647252089</v>
      </c>
      <c r="BZ11" t="str">
        <f t="shared" si="46"/>
        <v>22 Health professionals</v>
      </c>
      <c r="CA11" s="69">
        <v>0.78933082169673152</v>
      </c>
      <c r="CB11" s="69">
        <v>0.92734077024162087</v>
      </c>
      <c r="CC11" s="69">
        <v>0.88416637358273598</v>
      </c>
      <c r="CD11" s="69">
        <v>0.85537989518792379</v>
      </c>
      <c r="CE11" s="69">
        <v>0.61609592688191872</v>
      </c>
      <c r="CF11" s="69"/>
      <c r="CG11" s="69">
        <f t="shared" si="47"/>
        <v>-0.26807044670081726</v>
      </c>
      <c r="CH11" s="69">
        <f>'RD T1'!E242</f>
        <v>0.34999246422743946</v>
      </c>
      <c r="CI11" s="69">
        <f t="shared" si="48"/>
        <v>8.1922017526622204E-2</v>
      </c>
      <c r="CK11" t="str">
        <f t="shared" si="49"/>
        <v>22 Health professionals</v>
      </c>
      <c r="CL11" s="69">
        <v>0.11633490836766311</v>
      </c>
      <c r="CM11" s="69">
        <v>0.12844257824264327</v>
      </c>
      <c r="CN11" s="69">
        <v>0.16584571062185707</v>
      </c>
      <c r="CO11" s="69">
        <v>0.22272533842469966</v>
      </c>
      <c r="CP11" s="69">
        <v>0.36820627606489148</v>
      </c>
      <c r="CQ11" s="69"/>
      <c r="CR11" s="69">
        <f t="shared" si="50"/>
        <v>0.20236056544303441</v>
      </c>
      <c r="CS11" s="69">
        <f>'RD T1'!E271</f>
        <v>0.10026211627714993</v>
      </c>
      <c r="CT11" s="69">
        <f t="shared" si="51"/>
        <v>0.30262268172018436</v>
      </c>
    </row>
    <row r="12" spans="1:98" x14ac:dyDescent="0.2">
      <c r="A12" s="10" t="str">
        <f>name!D8</f>
        <v>23 Teaching and other educational professionals</v>
      </c>
      <c r="B12" s="69">
        <v>1.8370785672798438</v>
      </c>
      <c r="C12" s="69">
        <v>1.8917870685503904</v>
      </c>
      <c r="D12" s="69">
        <v>2.0749231925529488</v>
      </c>
      <c r="E12" s="69">
        <v>2.5106863985124468</v>
      </c>
      <c r="F12" s="69">
        <v>3.1998004011698162</v>
      </c>
      <c r="G12" s="11"/>
      <c r="H12" s="69">
        <f t="shared" si="26"/>
        <v>1.1248772086168675</v>
      </c>
      <c r="I12" s="69">
        <f>'RD T1'!E40</f>
        <v>1.34012065507916</v>
      </c>
      <c r="J12" s="69">
        <f t="shared" si="27"/>
        <v>2.4649978636960275</v>
      </c>
      <c r="L12" t="str">
        <f t="shared" si="28"/>
        <v>23 Teaching and other educational professionals</v>
      </c>
      <c r="M12" s="69">
        <v>10.108616025682961</v>
      </c>
      <c r="N12" s="69">
        <v>10.382982860691605</v>
      </c>
      <c r="O12" s="69">
        <v>11.534665397436429</v>
      </c>
      <c r="P12" s="69">
        <v>13.904056589432688</v>
      </c>
      <c r="Q12" s="69">
        <v>17.781081506806888</v>
      </c>
      <c r="R12" s="11"/>
      <c r="S12" s="69">
        <f t="shared" si="29"/>
        <v>6.2464161093704593</v>
      </c>
      <c r="T12" s="69">
        <f>'RD T1'!E69</f>
        <v>7.6940629248262411</v>
      </c>
      <c r="U12" s="69">
        <f t="shared" si="30"/>
        <v>13.9404790341967</v>
      </c>
      <c r="W12" t="str">
        <f t="shared" si="31"/>
        <v>23 Teaching and other educational professionals</v>
      </c>
      <c r="X12" s="69">
        <v>7.1489553716442655</v>
      </c>
      <c r="Y12" s="69">
        <v>6.326195444717424</v>
      </c>
      <c r="Z12" s="69">
        <v>6.2691380257582789</v>
      </c>
      <c r="AA12" s="69">
        <v>5.9913860495097282</v>
      </c>
      <c r="AB12" s="69">
        <v>5.1263054786615134</v>
      </c>
      <c r="AC12" s="69"/>
      <c r="AD12" s="69">
        <f t="shared" si="32"/>
        <v>-1.1428325470967655</v>
      </c>
      <c r="AE12" s="69">
        <f>'RD T1'!E98</f>
        <v>2.9386905296697723</v>
      </c>
      <c r="AF12" s="69">
        <f t="shared" si="33"/>
        <v>1.7958579825730068</v>
      </c>
      <c r="AH12" t="str">
        <f t="shared" si="34"/>
        <v>23 Teaching and other educational professionals</v>
      </c>
      <c r="AI12" s="69">
        <v>0.94616900743833865</v>
      </c>
      <c r="AJ12" s="69">
        <v>0.6327279449730191</v>
      </c>
      <c r="AK12" s="69">
        <v>0.58755963662957345</v>
      </c>
      <c r="AL12" s="69">
        <v>0.4809374328204547</v>
      </c>
      <c r="AM12" s="69">
        <v>0.53853012795095379</v>
      </c>
      <c r="AN12" s="69"/>
      <c r="AO12" s="69">
        <f t="shared" si="35"/>
        <v>-4.902950867861966E-2</v>
      </c>
      <c r="AP12" s="69">
        <f>'RD T1'!E127</f>
        <v>0.15863107870800719</v>
      </c>
      <c r="AQ12" s="69">
        <f t="shared" si="36"/>
        <v>0.10960157002938753</v>
      </c>
      <c r="AS12" t="str">
        <f t="shared" si="37"/>
        <v>23 Teaching and other educational professionals</v>
      </c>
      <c r="AT12" s="69">
        <v>0.29036140364852481</v>
      </c>
      <c r="AU12" s="69">
        <v>0.30993905996421306</v>
      </c>
      <c r="AV12" s="69">
        <v>0.30013272524760093</v>
      </c>
      <c r="AW12" s="69">
        <v>0.28838628168433539</v>
      </c>
      <c r="AX12" s="69">
        <v>0.29587452021189059</v>
      </c>
      <c r="AY12" s="69"/>
      <c r="AZ12" s="69">
        <f t="shared" si="38"/>
        <v>-4.2582050357103385E-3</v>
      </c>
      <c r="BA12" s="69">
        <f>'RD T1'!E156</f>
        <v>0.14000076881487117</v>
      </c>
      <c r="BB12" s="69">
        <f t="shared" si="39"/>
        <v>0.13574256377916083</v>
      </c>
      <c r="BD12" t="str">
        <f t="shared" si="40"/>
        <v>23 Teaching and other educational professionals</v>
      </c>
      <c r="BE12" s="69">
        <v>1.1816542759145472</v>
      </c>
      <c r="BF12" s="69">
        <v>1.1972665042352379</v>
      </c>
      <c r="BG12" s="69">
        <v>1.3408578968260392</v>
      </c>
      <c r="BH12" s="69">
        <v>1.4061019701852477</v>
      </c>
      <c r="BI12" s="69">
        <v>1.6161831483589935</v>
      </c>
      <c r="BJ12" s="69"/>
      <c r="BK12" s="69">
        <f t="shared" si="41"/>
        <v>0.27532525153295428</v>
      </c>
      <c r="BL12" s="69">
        <f>'RD T1'!E185</f>
        <v>0.63413510558713393</v>
      </c>
      <c r="BM12" s="69">
        <f t="shared" si="42"/>
        <v>0.90946035712008821</v>
      </c>
      <c r="BO12" t="str">
        <f t="shared" si="43"/>
        <v>23 Teaching and other educational professionals</v>
      </c>
      <c r="BP12" s="69">
        <v>0.84053916929492534</v>
      </c>
      <c r="BQ12" s="69">
        <v>0.83859006413560899</v>
      </c>
      <c r="BR12" s="69">
        <v>0.83749760423163366</v>
      </c>
      <c r="BS12" s="69">
        <v>0.85185559629358498</v>
      </c>
      <c r="BT12" s="69">
        <v>0.79069587110619832</v>
      </c>
      <c r="BU12" s="69"/>
      <c r="BV12" s="69">
        <f t="shared" si="44"/>
        <v>-4.6801733125435341E-2</v>
      </c>
      <c r="BW12" s="69">
        <f>'RD T1'!E214</f>
        <v>0.37438615029036704</v>
      </c>
      <c r="BX12" s="69">
        <f t="shared" si="45"/>
        <v>0.3275844171649317</v>
      </c>
      <c r="BZ12" t="str">
        <f t="shared" si="46"/>
        <v>23 Teaching and other educational professionals</v>
      </c>
      <c r="CA12" s="69">
        <v>0.596496441042768</v>
      </c>
      <c r="CB12" s="69">
        <v>0.59456580181397867</v>
      </c>
      <c r="CC12" s="69">
        <v>0.64187565445089867</v>
      </c>
      <c r="CD12" s="69">
        <v>0.61732974870227775</v>
      </c>
      <c r="CE12" s="69">
        <v>0.51159846497017381</v>
      </c>
      <c r="CF12" s="69"/>
      <c r="CG12" s="69">
        <f t="shared" si="47"/>
        <v>-0.13027718948072486</v>
      </c>
      <c r="CH12" s="69">
        <f>'RD T1'!E243</f>
        <v>0.2607280117194325</v>
      </c>
      <c r="CI12" s="69">
        <f t="shared" si="48"/>
        <v>0.13045082223870763</v>
      </c>
      <c r="CK12" t="str">
        <f t="shared" si="49"/>
        <v>23 Teaching and other educational professionals</v>
      </c>
      <c r="CL12" s="69">
        <v>0.14083506736162837</v>
      </c>
      <c r="CM12" s="69">
        <v>0.13216190566736707</v>
      </c>
      <c r="CN12" s="69">
        <v>0.19405043810306369</v>
      </c>
      <c r="CO12" s="69">
        <v>0.24963413473943247</v>
      </c>
      <c r="CP12" s="69">
        <v>0.30793886799825265</v>
      </c>
      <c r="CQ12" s="69"/>
      <c r="CR12" s="69">
        <f t="shared" si="50"/>
        <v>0.11388842989518896</v>
      </c>
      <c r="CS12" s="69">
        <f>'RD T1'!E272</f>
        <v>0.10299805241056437</v>
      </c>
      <c r="CT12" s="69">
        <f t="shared" si="51"/>
        <v>0.21688648230575333</v>
      </c>
    </row>
    <row r="13" spans="1:98" x14ac:dyDescent="0.2">
      <c r="A13" s="10" t="str">
        <f>name!D9</f>
        <v>24 Business, media and public service professionals</v>
      </c>
      <c r="B13" s="69">
        <v>0.40889285074790571</v>
      </c>
      <c r="C13" s="69">
        <v>0.52216188050870072</v>
      </c>
      <c r="D13" s="69">
        <v>0.62233344715593386</v>
      </c>
      <c r="E13" s="69">
        <v>0.81087491034195869</v>
      </c>
      <c r="F13" s="69">
        <v>1.0703007426893316</v>
      </c>
      <c r="G13" s="11"/>
      <c r="H13" s="69">
        <f t="shared" si="26"/>
        <v>0.44796729553339776</v>
      </c>
      <c r="I13" s="69">
        <f>'RD T1'!E41</f>
        <v>0.44774070403596006</v>
      </c>
      <c r="J13" s="69">
        <f t="shared" si="27"/>
        <v>0.89570799956935776</v>
      </c>
      <c r="L13" t="str">
        <f t="shared" si="28"/>
        <v>24 Business, media and public service professionals</v>
      </c>
      <c r="M13" s="69">
        <v>5.1328668361778202</v>
      </c>
      <c r="N13" s="69">
        <v>6.5286022715565402</v>
      </c>
      <c r="O13" s="69">
        <v>7.679455757351457</v>
      </c>
      <c r="P13" s="69">
        <v>9.5126052308768951</v>
      </c>
      <c r="Q13" s="69">
        <v>12.232761517564281</v>
      </c>
      <c r="R13" s="11"/>
      <c r="S13" s="69">
        <f t="shared" si="29"/>
        <v>4.5533057602128242</v>
      </c>
      <c r="T13" s="69">
        <f>'RD T1'!E70</f>
        <v>5.2144754554624413</v>
      </c>
      <c r="U13" s="69">
        <f t="shared" si="30"/>
        <v>9.7677812156752655</v>
      </c>
      <c r="W13" t="str">
        <f t="shared" si="31"/>
        <v>24 Business, media and public service professionals</v>
      </c>
      <c r="X13" s="69">
        <v>10.279348872198073</v>
      </c>
      <c r="Y13" s="69">
        <v>12.998491338600761</v>
      </c>
      <c r="Z13" s="69">
        <v>13.676732093144398</v>
      </c>
      <c r="AA13" s="69">
        <v>15.554411314138578</v>
      </c>
      <c r="AB13" s="69">
        <v>17.819202625050067</v>
      </c>
      <c r="AC13" s="69"/>
      <c r="AD13" s="69">
        <f t="shared" si="32"/>
        <v>4.1424705319056692</v>
      </c>
      <c r="AE13" s="69">
        <f>'RD T1'!E99</f>
        <v>8.2195161448103242</v>
      </c>
      <c r="AF13" s="69">
        <f t="shared" si="33"/>
        <v>12.361986676715993</v>
      </c>
      <c r="AH13" t="str">
        <f t="shared" si="34"/>
        <v>24 Business, media and public service professionals</v>
      </c>
      <c r="AI13" s="69">
        <v>0.94404953366719269</v>
      </c>
      <c r="AJ13" s="69">
        <v>0.95067289218082107</v>
      </c>
      <c r="AK13" s="69">
        <v>1.0015090555697399</v>
      </c>
      <c r="AL13" s="69">
        <v>1.0290339118162657</v>
      </c>
      <c r="AM13" s="69">
        <v>1.1888010936283409</v>
      </c>
      <c r="AN13" s="69"/>
      <c r="AO13" s="69">
        <f t="shared" si="35"/>
        <v>0.18729203805860095</v>
      </c>
      <c r="AP13" s="69">
        <f>'RD T1'!E128</f>
        <v>0.3811910408569133</v>
      </c>
      <c r="AQ13" s="69">
        <f t="shared" si="36"/>
        <v>0.5684830789155142</v>
      </c>
      <c r="AS13" t="str">
        <f t="shared" si="37"/>
        <v>24 Business, media and public service professionals</v>
      </c>
      <c r="AT13" s="69">
        <v>1.5586137822971551</v>
      </c>
      <c r="AU13" s="69">
        <v>1.9701568790382453</v>
      </c>
      <c r="AV13" s="69">
        <v>2.1509142869973323</v>
      </c>
      <c r="AW13" s="69">
        <v>2.4982498904128758</v>
      </c>
      <c r="AX13" s="69">
        <v>3.09659377415834</v>
      </c>
      <c r="AY13" s="69"/>
      <c r="AZ13" s="69">
        <f t="shared" si="38"/>
        <v>0.94567948716100769</v>
      </c>
      <c r="BA13" s="69">
        <f>'RD T1'!E157</f>
        <v>1.2738107443418856</v>
      </c>
      <c r="BB13" s="69">
        <f t="shared" si="39"/>
        <v>2.2194902315028933</v>
      </c>
      <c r="BD13" t="str">
        <f t="shared" si="40"/>
        <v>24 Business, media and public service professionals</v>
      </c>
      <c r="BE13" s="69">
        <v>3.8228151042873342</v>
      </c>
      <c r="BF13" s="69">
        <v>4.4227771814377501</v>
      </c>
      <c r="BG13" s="69">
        <v>4.7799656539176354</v>
      </c>
      <c r="BH13" s="69">
        <v>4.9935583899204561</v>
      </c>
      <c r="BI13" s="69">
        <v>4.8871037162652495</v>
      </c>
      <c r="BJ13" s="69"/>
      <c r="BK13" s="69">
        <f t="shared" si="41"/>
        <v>0.10713806234761414</v>
      </c>
      <c r="BL13" s="69">
        <f>'RD T1'!E186</f>
        <v>2.0530165733300039</v>
      </c>
      <c r="BM13" s="69">
        <f t="shared" si="42"/>
        <v>2.160154635677618</v>
      </c>
      <c r="BO13" t="str">
        <f t="shared" si="43"/>
        <v>24 Business, media and public service professionals</v>
      </c>
      <c r="BP13" s="69">
        <v>2.8410337102413723</v>
      </c>
      <c r="BQ13" s="69">
        <v>3.0071180835858238</v>
      </c>
      <c r="BR13" s="69">
        <v>3.1672072244607694</v>
      </c>
      <c r="BS13" s="69">
        <v>3.2057258155776589</v>
      </c>
      <c r="BT13" s="69">
        <v>2.7817691445930719</v>
      </c>
      <c r="BU13" s="69"/>
      <c r="BV13" s="69">
        <f t="shared" si="44"/>
        <v>-0.38543807986769751</v>
      </c>
      <c r="BW13" s="69">
        <f>'RD T1'!E215</f>
        <v>1.2291778766996011</v>
      </c>
      <c r="BX13" s="69">
        <f t="shared" si="45"/>
        <v>0.84373979683190359</v>
      </c>
      <c r="BZ13" t="str">
        <f t="shared" si="46"/>
        <v>24 Business, media and public service professionals</v>
      </c>
      <c r="CA13" s="69">
        <v>1.5415213982492755</v>
      </c>
      <c r="CB13" s="69">
        <v>1.7408842581332107</v>
      </c>
      <c r="CC13" s="69">
        <v>1.8770360179556791</v>
      </c>
      <c r="CD13" s="69">
        <v>1.7166266181722274</v>
      </c>
      <c r="CE13" s="69">
        <v>1.1813672465094105</v>
      </c>
      <c r="CF13" s="69"/>
      <c r="CG13" s="69">
        <f t="shared" si="47"/>
        <v>-0.6956687714462686</v>
      </c>
      <c r="CH13" s="69">
        <f>'RD T1'!E244</f>
        <v>0.63357905741885845</v>
      </c>
      <c r="CI13" s="69">
        <f t="shared" si="48"/>
        <v>-6.2089714027410148E-2</v>
      </c>
      <c r="CK13" t="str">
        <f t="shared" si="49"/>
        <v>24 Business, media and public service professionals</v>
      </c>
      <c r="CL13" s="69">
        <v>0.40633512952819334</v>
      </c>
      <c r="CM13" s="69">
        <v>0.4467237204368979</v>
      </c>
      <c r="CN13" s="69">
        <v>0.54865610937075238</v>
      </c>
      <c r="CO13" s="69">
        <v>0.65095954679407397</v>
      </c>
      <c r="CP13" s="69">
        <v>0.86053715807379472</v>
      </c>
      <c r="CQ13" s="69"/>
      <c r="CR13" s="69">
        <f t="shared" si="50"/>
        <v>0.31188104870304234</v>
      </c>
      <c r="CS13" s="69">
        <f>'RD T1'!E273</f>
        <v>0.25595675092291087</v>
      </c>
      <c r="CT13" s="69">
        <f t="shared" si="51"/>
        <v>0.56783779962595315</v>
      </c>
    </row>
    <row r="14" spans="1:98" x14ac:dyDescent="0.2">
      <c r="A14" s="10" t="str">
        <f>name!D10</f>
        <v>31 Science, engineering and technology associate professionals</v>
      </c>
      <c r="B14" s="69">
        <v>0.15675474593334135</v>
      </c>
      <c r="C14" s="69">
        <v>0.21420721316958469</v>
      </c>
      <c r="D14" s="69">
        <v>0.27351190729551589</v>
      </c>
      <c r="E14" s="69">
        <v>0.30373582776459501</v>
      </c>
      <c r="F14" s="69">
        <v>0.42883915419598556</v>
      </c>
      <c r="G14" s="11"/>
      <c r="H14" s="69">
        <f t="shared" si="26"/>
        <v>0.15532724690046967</v>
      </c>
      <c r="I14" s="69">
        <f>'RD T1'!E42</f>
        <v>0.16376187209846546</v>
      </c>
      <c r="J14" s="69">
        <f t="shared" si="27"/>
        <v>0.31908911899893511</v>
      </c>
      <c r="L14" t="str">
        <f t="shared" si="28"/>
        <v>31 Science, engineering and technology associate professionals</v>
      </c>
      <c r="M14" s="69">
        <v>0.90589356481099981</v>
      </c>
      <c r="N14" s="69">
        <v>1.1153317607982565</v>
      </c>
      <c r="O14" s="69">
        <v>1.341705207259227</v>
      </c>
      <c r="P14" s="69">
        <v>1.3863156323441819</v>
      </c>
      <c r="Q14" s="69">
        <v>1.8030253818899171</v>
      </c>
      <c r="R14" s="11"/>
      <c r="S14" s="69">
        <f t="shared" si="29"/>
        <v>0.46132017463069008</v>
      </c>
      <c r="T14" s="69">
        <f>'RD T1'!E71</f>
        <v>0.68194164929365453</v>
      </c>
      <c r="U14" s="69">
        <f t="shared" si="30"/>
        <v>1.1432618239243446</v>
      </c>
      <c r="W14" t="str">
        <f t="shared" si="31"/>
        <v>31 Science, engineering and technology associate professionals</v>
      </c>
      <c r="X14" s="69">
        <v>2.4626510543465923</v>
      </c>
      <c r="Y14" s="69">
        <v>3.2620445750667169</v>
      </c>
      <c r="Z14" s="69">
        <v>3.4099537502973485</v>
      </c>
      <c r="AA14" s="69">
        <v>3.2611777257918315</v>
      </c>
      <c r="AB14" s="69">
        <v>3.8428497262584962</v>
      </c>
      <c r="AC14" s="69"/>
      <c r="AD14" s="69">
        <f t="shared" si="32"/>
        <v>0.43289597596114771</v>
      </c>
      <c r="AE14" s="69">
        <f>'RD T1'!E100</f>
        <v>1.5173310319528612</v>
      </c>
      <c r="AF14" s="69">
        <f t="shared" si="33"/>
        <v>1.9502270079140089</v>
      </c>
      <c r="AH14" t="str">
        <f t="shared" si="34"/>
        <v>31 Science, engineering and technology associate professionals</v>
      </c>
      <c r="AI14" s="69">
        <v>0.39787355068076186</v>
      </c>
      <c r="AJ14" s="69">
        <v>0.53354460866191578</v>
      </c>
      <c r="AK14" s="69">
        <v>0.55837782407755576</v>
      </c>
      <c r="AL14" s="69">
        <v>0.58730688515428986</v>
      </c>
      <c r="AM14" s="69">
        <v>0.77344576918156271</v>
      </c>
      <c r="AN14" s="69"/>
      <c r="AO14" s="69">
        <f t="shared" si="35"/>
        <v>0.21506794510400695</v>
      </c>
      <c r="AP14" s="69">
        <f>'RD T1'!E129</f>
        <v>0.28428385797953765</v>
      </c>
      <c r="AQ14" s="69">
        <f t="shared" si="36"/>
        <v>0.4993518030835446</v>
      </c>
      <c r="AS14" t="str">
        <f t="shared" si="37"/>
        <v>31 Science, engineering and technology associate professionals</v>
      </c>
      <c r="AT14" s="69">
        <v>1.0933931628066516</v>
      </c>
      <c r="AU14" s="69">
        <v>1.3486265142268381</v>
      </c>
      <c r="AV14" s="69">
        <v>1.3999004579353449</v>
      </c>
      <c r="AW14" s="69">
        <v>1.190943836387625</v>
      </c>
      <c r="AX14" s="69">
        <v>1.2006159987312881</v>
      </c>
      <c r="AY14" s="69"/>
      <c r="AZ14" s="69">
        <f t="shared" si="38"/>
        <v>-0.1992844592040568</v>
      </c>
      <c r="BA14" s="69">
        <f>'RD T1'!E158</f>
        <v>0.45487189839350961</v>
      </c>
      <c r="BB14" s="69">
        <f t="shared" si="39"/>
        <v>0.25558743918945281</v>
      </c>
      <c r="BD14" t="str">
        <f t="shared" si="40"/>
        <v>31 Science, engineering and technology associate professionals</v>
      </c>
      <c r="BE14" s="69">
        <v>1.8758232260985528</v>
      </c>
      <c r="BF14" s="69">
        <v>1.9909691297784808</v>
      </c>
      <c r="BG14" s="69">
        <v>2.0836261804520908</v>
      </c>
      <c r="BH14" s="69">
        <v>1.4947436594746266</v>
      </c>
      <c r="BI14" s="69">
        <v>1.1382325575326997</v>
      </c>
      <c r="BJ14" s="69"/>
      <c r="BK14" s="69">
        <f t="shared" si="41"/>
        <v>-0.94539362291939111</v>
      </c>
      <c r="BL14" s="69">
        <f>'RD T1'!E187</f>
        <v>0.48512754794502938</v>
      </c>
      <c r="BM14" s="69">
        <f t="shared" si="42"/>
        <v>-0.46026607497436173</v>
      </c>
      <c r="BO14" t="str">
        <f t="shared" si="43"/>
        <v>31 Science, engineering and technology associate professionals</v>
      </c>
      <c r="BP14" s="69">
        <v>1.4749055255978474</v>
      </c>
      <c r="BQ14" s="69">
        <v>1.5946067868963714</v>
      </c>
      <c r="BR14" s="69">
        <v>1.6048092414366193</v>
      </c>
      <c r="BS14" s="69">
        <v>1.2957097597543299</v>
      </c>
      <c r="BT14" s="69">
        <v>1.158673375674353</v>
      </c>
      <c r="BU14" s="69"/>
      <c r="BV14" s="69">
        <f t="shared" si="44"/>
        <v>-0.44613586576226627</v>
      </c>
      <c r="BW14" s="69">
        <f>'RD T1'!E216</f>
        <v>0.47439775035870807</v>
      </c>
      <c r="BX14" s="69">
        <f t="shared" si="45"/>
        <v>2.82618845964418E-2</v>
      </c>
      <c r="BZ14" t="str">
        <f t="shared" si="46"/>
        <v>31 Science, engineering and technology associate professionals</v>
      </c>
      <c r="CA14" s="69">
        <v>1.032551137825108</v>
      </c>
      <c r="CB14" s="69">
        <v>1.2249588281432675</v>
      </c>
      <c r="CC14" s="69">
        <v>1.3085895137546404</v>
      </c>
      <c r="CD14" s="69">
        <v>1.0165700627227587</v>
      </c>
      <c r="CE14" s="69">
        <v>0.79303920847894771</v>
      </c>
      <c r="CF14" s="69"/>
      <c r="CG14" s="69">
        <f t="shared" si="47"/>
        <v>-0.51555030527569268</v>
      </c>
      <c r="CH14" s="69">
        <f>'RD T1'!E245</f>
        <v>0.35599883098945279</v>
      </c>
      <c r="CI14" s="69">
        <f t="shared" si="48"/>
        <v>-0.15955147428623989</v>
      </c>
      <c r="CK14" t="str">
        <f t="shared" si="49"/>
        <v>31 Science, engineering and technology associate professionals</v>
      </c>
      <c r="CL14" s="69">
        <v>0.21380499652363494</v>
      </c>
      <c r="CM14" s="69">
        <v>0.24914100800441225</v>
      </c>
      <c r="CN14" s="69">
        <v>0.34255171091026859</v>
      </c>
      <c r="CO14" s="69">
        <v>0.40049700699947932</v>
      </c>
      <c r="CP14" s="69">
        <v>0.61337880538850797</v>
      </c>
      <c r="CQ14" s="69"/>
      <c r="CR14" s="69">
        <f t="shared" si="50"/>
        <v>0.27082709447823938</v>
      </c>
      <c r="CS14" s="69">
        <f>'RD T1'!E274</f>
        <v>0.17769980352794393</v>
      </c>
      <c r="CT14" s="69">
        <f t="shared" si="51"/>
        <v>0.44852689800618328</v>
      </c>
    </row>
    <row r="15" spans="1:98" x14ac:dyDescent="0.2">
      <c r="A15" s="10" t="str">
        <f>name!D11</f>
        <v>32 Health and social care associate professionals</v>
      </c>
      <c r="B15" s="69">
        <v>3.0534564471776455E-2</v>
      </c>
      <c r="C15" s="69">
        <v>3.828594869072531E-2</v>
      </c>
      <c r="D15" s="69">
        <v>4.2740100254191331E-2</v>
      </c>
      <c r="E15" s="69">
        <v>5.7522561442590998E-2</v>
      </c>
      <c r="F15" s="69">
        <v>8.8509997963274523E-2</v>
      </c>
      <c r="G15" s="11"/>
      <c r="H15" s="69">
        <f t="shared" si="26"/>
        <v>4.5769897709083192E-2</v>
      </c>
      <c r="I15" s="69">
        <f>'RD T1'!E43</f>
        <v>4.0020944341579559E-2</v>
      </c>
      <c r="J15" s="69">
        <f t="shared" si="27"/>
        <v>8.5790842050662758E-2</v>
      </c>
      <c r="L15" t="str">
        <f t="shared" si="28"/>
        <v>32 Health and social care associate professionals</v>
      </c>
      <c r="M15" s="69">
        <v>0.74425273859848395</v>
      </c>
      <c r="N15" s="69">
        <v>0.88270076302654787</v>
      </c>
      <c r="O15" s="69">
        <v>1.0349584805076435</v>
      </c>
      <c r="P15" s="69">
        <v>1.2934676672818628</v>
      </c>
      <c r="Q15" s="69">
        <v>1.899134489658288</v>
      </c>
      <c r="R15" s="11"/>
      <c r="S15" s="69">
        <f t="shared" si="29"/>
        <v>0.86417600915064452</v>
      </c>
      <c r="T15" s="69">
        <f>'RD T1'!E72</f>
        <v>0.85364972095576475</v>
      </c>
      <c r="U15" s="69">
        <f t="shared" si="30"/>
        <v>1.7178257301064093</v>
      </c>
      <c r="W15" t="str">
        <f t="shared" si="31"/>
        <v>32 Health and social care associate professionals</v>
      </c>
      <c r="X15" s="69">
        <v>2.4147472269590309</v>
      </c>
      <c r="Y15" s="69">
        <v>2.8486725007558351</v>
      </c>
      <c r="Z15" s="69">
        <v>2.9422254240520958</v>
      </c>
      <c r="AA15" s="69">
        <v>3.476688145946309</v>
      </c>
      <c r="AB15" s="69">
        <v>4.5554909463499378</v>
      </c>
      <c r="AC15" s="69"/>
      <c r="AD15" s="69">
        <f t="shared" si="32"/>
        <v>1.613265522297842</v>
      </c>
      <c r="AE15" s="69">
        <f>'RD T1'!E101</f>
        <v>2.3621879465797679</v>
      </c>
      <c r="AF15" s="69">
        <f t="shared" si="33"/>
        <v>3.97545346887761</v>
      </c>
      <c r="AH15" t="str">
        <f t="shared" si="34"/>
        <v>32 Health and social care associate professionals</v>
      </c>
      <c r="AI15" s="69">
        <v>1.7453429786228036</v>
      </c>
      <c r="AJ15" s="69">
        <v>1.5117760131763438</v>
      </c>
      <c r="AK15" s="69">
        <v>1.456381908925805</v>
      </c>
      <c r="AL15" s="69">
        <v>1.1440623098102543</v>
      </c>
      <c r="AM15" s="69">
        <v>0.70509645763122719</v>
      </c>
      <c r="AN15" s="69"/>
      <c r="AO15" s="69">
        <f t="shared" si="35"/>
        <v>-0.7512854512945778</v>
      </c>
      <c r="AP15" s="69">
        <f>'RD T1'!E130</f>
        <v>0.4457054746673012</v>
      </c>
      <c r="AQ15" s="69">
        <f t="shared" si="36"/>
        <v>-0.30557997662727659</v>
      </c>
      <c r="AS15" t="str">
        <f t="shared" si="37"/>
        <v>32 Health and social care associate professionals</v>
      </c>
      <c r="AT15" s="69">
        <v>0.36413661432367272</v>
      </c>
      <c r="AU15" s="69">
        <v>0.42810808274930517</v>
      </c>
      <c r="AV15" s="69">
        <v>0.46170823205468908</v>
      </c>
      <c r="AW15" s="69">
        <v>0.47940290742653924</v>
      </c>
      <c r="AX15" s="69">
        <v>0.58836421855044174</v>
      </c>
      <c r="AY15" s="69"/>
      <c r="AZ15" s="69">
        <f t="shared" si="38"/>
        <v>0.12665598649575266</v>
      </c>
      <c r="BA15" s="69">
        <f>'RD T1'!E159</f>
        <v>0.28796012813565625</v>
      </c>
      <c r="BB15" s="69">
        <f t="shared" si="39"/>
        <v>0.41461611463140891</v>
      </c>
      <c r="BD15" t="str">
        <f t="shared" si="40"/>
        <v>32 Health and social care associate professionals</v>
      </c>
      <c r="BE15" s="69">
        <v>1.4862340188101444</v>
      </c>
      <c r="BF15" s="69">
        <v>1.7581286451723823</v>
      </c>
      <c r="BG15" s="69">
        <v>1.97349363895796</v>
      </c>
      <c r="BH15" s="69">
        <v>2.0383550143466005</v>
      </c>
      <c r="BI15" s="69">
        <v>2.484306610456811</v>
      </c>
      <c r="BJ15" s="69"/>
      <c r="BK15" s="69">
        <f t="shared" si="41"/>
        <v>0.51081297149885097</v>
      </c>
      <c r="BL15" s="69">
        <f>'RD T1'!E188</f>
        <v>1.2451888270020128</v>
      </c>
      <c r="BM15" s="69">
        <f t="shared" si="42"/>
        <v>1.7560017985008638</v>
      </c>
      <c r="BO15" t="str">
        <f t="shared" si="43"/>
        <v>32 Health and social care associate professionals</v>
      </c>
      <c r="BP15" s="69">
        <v>1.264556583311522</v>
      </c>
      <c r="BQ15" s="69">
        <v>1.3890382453148484</v>
      </c>
      <c r="BR15" s="69">
        <v>1.3707481991713721</v>
      </c>
      <c r="BS15" s="69">
        <v>1.3846291958659132</v>
      </c>
      <c r="BT15" s="69">
        <v>1.2288948112092795</v>
      </c>
      <c r="BU15" s="69"/>
      <c r="BV15" s="69">
        <f t="shared" si="44"/>
        <v>-0.14185338796209268</v>
      </c>
      <c r="BW15" s="69">
        <f>'RD T1'!E217</f>
        <v>0.67054916324855962</v>
      </c>
      <c r="BX15" s="69">
        <f t="shared" si="45"/>
        <v>0.52869577528646694</v>
      </c>
      <c r="BZ15" t="str">
        <f t="shared" si="46"/>
        <v>32 Health and social care associate professionals</v>
      </c>
      <c r="CA15" s="69">
        <v>0.4894336385525328</v>
      </c>
      <c r="CB15" s="69">
        <v>0.44287839733619511</v>
      </c>
      <c r="CC15" s="69">
        <v>0.42258824183710114</v>
      </c>
      <c r="CD15" s="69">
        <v>0.35923656209748056</v>
      </c>
      <c r="CE15" s="69">
        <v>0.24975931903557202</v>
      </c>
      <c r="CF15" s="69"/>
      <c r="CG15" s="69">
        <f t="shared" si="47"/>
        <v>-0.17282892280152912</v>
      </c>
      <c r="CH15" s="69">
        <f>'RD T1'!E246</f>
        <v>0.15087301353133184</v>
      </c>
      <c r="CI15" s="69">
        <f t="shared" si="48"/>
        <v>-2.1955909270197277E-2</v>
      </c>
      <c r="CK15" t="str">
        <f t="shared" si="49"/>
        <v>32 Health and social care associate professionals</v>
      </c>
      <c r="CL15" s="69">
        <v>8.544881428530228E-2</v>
      </c>
      <c r="CM15" s="69">
        <v>7.9602703499749822E-2</v>
      </c>
      <c r="CN15" s="69">
        <v>0.1001382878410554</v>
      </c>
      <c r="CO15" s="69">
        <v>0.12020401375006809</v>
      </c>
      <c r="CP15" s="69">
        <v>0.19769972336377398</v>
      </c>
      <c r="CQ15" s="69"/>
      <c r="CR15" s="69">
        <f t="shared" si="50"/>
        <v>9.7561435522718579E-2</v>
      </c>
      <c r="CS15" s="69">
        <f>'RD T1'!E275</f>
        <v>5.8198164284368352E-2</v>
      </c>
      <c r="CT15" s="69">
        <f t="shared" si="51"/>
        <v>0.15575959980708692</v>
      </c>
    </row>
    <row r="16" spans="1:98" x14ac:dyDescent="0.2">
      <c r="A16" s="10" t="str">
        <f>name!D12</f>
        <v>33 Protective service occupations</v>
      </c>
      <c r="B16" s="69">
        <v>1.3929387416124296E-2</v>
      </c>
      <c r="C16" s="69">
        <v>1.7826219805911581E-2</v>
      </c>
      <c r="D16" s="69">
        <v>2.0342797536235052E-2</v>
      </c>
      <c r="E16" s="69">
        <v>3.0515321950090483E-2</v>
      </c>
      <c r="F16" s="69">
        <v>4.5771118015684592E-2</v>
      </c>
      <c r="G16" s="11"/>
      <c r="H16" s="69">
        <f t="shared" si="26"/>
        <v>2.542832047944954E-2</v>
      </c>
      <c r="I16" s="69">
        <f>'RD T1'!E44</f>
        <v>1.2823447317753594E-2</v>
      </c>
      <c r="J16" s="69">
        <f t="shared" si="27"/>
        <v>3.8251767797203136E-2</v>
      </c>
      <c r="L16" t="str">
        <f t="shared" si="28"/>
        <v>33 Protective service occupations</v>
      </c>
      <c r="M16" s="69">
        <v>0.19145836553566004</v>
      </c>
      <c r="N16" s="69">
        <v>0.22217513101518957</v>
      </c>
      <c r="O16" s="69">
        <v>0.25716823854707899</v>
      </c>
      <c r="P16" s="69">
        <v>0.35498839856183612</v>
      </c>
      <c r="Q16" s="69">
        <v>0.51851173890427071</v>
      </c>
      <c r="R16" s="11"/>
      <c r="S16" s="69">
        <f t="shared" si="29"/>
        <v>0.26134350035719173</v>
      </c>
      <c r="T16" s="69">
        <f>'RD T1'!E73</f>
        <v>0.13339159642397388</v>
      </c>
      <c r="U16" s="69">
        <f t="shared" si="30"/>
        <v>0.39473509678116558</v>
      </c>
      <c r="W16" t="str">
        <f t="shared" si="31"/>
        <v>33 Protective service occupations</v>
      </c>
      <c r="X16" s="69">
        <v>0.83223204450648913</v>
      </c>
      <c r="Y16" s="69">
        <v>1.0225821699560469</v>
      </c>
      <c r="Z16" s="69">
        <v>1.0741454174116196</v>
      </c>
      <c r="AA16" s="69">
        <v>1.40136580877696</v>
      </c>
      <c r="AB16" s="69">
        <v>2.0480310811987756</v>
      </c>
      <c r="AC16" s="69"/>
      <c r="AD16" s="69">
        <f t="shared" si="32"/>
        <v>0.97388566378715602</v>
      </c>
      <c r="AE16" s="69">
        <f>'RD T1'!E102</f>
        <v>0.61254996911467174</v>
      </c>
      <c r="AF16" s="69">
        <f t="shared" si="33"/>
        <v>1.5864356329018277</v>
      </c>
      <c r="AH16" t="str">
        <f t="shared" si="34"/>
        <v>33 Protective service occupations</v>
      </c>
      <c r="AI16" s="69">
        <v>0.24581141206301058</v>
      </c>
      <c r="AJ16" s="69">
        <v>0.29458734926819546</v>
      </c>
      <c r="AK16" s="69">
        <v>0.31451792348183882</v>
      </c>
      <c r="AL16" s="69">
        <v>0.40793751767812225</v>
      </c>
      <c r="AM16" s="69">
        <v>0.59725097173239605</v>
      </c>
      <c r="AN16" s="69"/>
      <c r="AO16" s="69">
        <f t="shared" si="35"/>
        <v>0.28273304825055723</v>
      </c>
      <c r="AP16" s="69">
        <f>'RD T1'!E131</f>
        <v>0.15920265571903452</v>
      </c>
      <c r="AQ16" s="69">
        <f t="shared" si="36"/>
        <v>0.44193570396959175</v>
      </c>
      <c r="AS16" t="str">
        <f t="shared" si="37"/>
        <v>33 Protective service occupations</v>
      </c>
      <c r="AT16" s="69">
        <v>0.23297384657180273</v>
      </c>
      <c r="AU16" s="69">
        <v>0.23847011072659058</v>
      </c>
      <c r="AV16" s="69">
        <v>0.23890227239437586</v>
      </c>
      <c r="AW16" s="69">
        <v>0.26601018514206093</v>
      </c>
      <c r="AX16" s="69">
        <v>0.31429243385284794</v>
      </c>
      <c r="AY16" s="69"/>
      <c r="AZ16" s="69">
        <f t="shared" si="38"/>
        <v>7.5390161458472077E-2</v>
      </c>
      <c r="BA16" s="69">
        <f>'RD T1'!E160</f>
        <v>9.9705037653715134E-2</v>
      </c>
      <c r="BB16" s="69">
        <f t="shared" si="39"/>
        <v>0.17509519911218721</v>
      </c>
      <c r="BD16" t="str">
        <f t="shared" si="40"/>
        <v>33 Protective service occupations</v>
      </c>
      <c r="BE16" s="69">
        <v>0.99447290895668827</v>
      </c>
      <c r="BF16" s="69">
        <v>0.94228947227330817</v>
      </c>
      <c r="BG16" s="69">
        <v>0.94044674526584549</v>
      </c>
      <c r="BH16" s="69">
        <v>0.99891794638308806</v>
      </c>
      <c r="BI16" s="69">
        <v>0.90828163194058553</v>
      </c>
      <c r="BJ16" s="69"/>
      <c r="BK16" s="69">
        <f t="shared" si="41"/>
        <v>-3.2165113325259953E-2</v>
      </c>
      <c r="BL16" s="69">
        <f>'RD T1'!E189</f>
        <v>0.23888766689631288</v>
      </c>
      <c r="BM16" s="69">
        <f t="shared" si="42"/>
        <v>0.20672255357105293</v>
      </c>
      <c r="BO16" t="str">
        <f t="shared" si="43"/>
        <v>33 Protective service occupations</v>
      </c>
      <c r="BP16" s="69">
        <v>1.1544861470629428</v>
      </c>
      <c r="BQ16" s="69">
        <v>1.0858796825838002</v>
      </c>
      <c r="BR16" s="69">
        <v>1.0450707488730206</v>
      </c>
      <c r="BS16" s="69">
        <v>1.1292184909331902</v>
      </c>
      <c r="BT16" s="69">
        <v>0.98094610191114184</v>
      </c>
      <c r="BU16" s="69"/>
      <c r="BV16" s="69">
        <f t="shared" si="44"/>
        <v>-6.4124646961878806E-2</v>
      </c>
      <c r="BW16" s="69">
        <f>'RD T1'!E218</f>
        <v>0.30347426380383791</v>
      </c>
      <c r="BX16" s="69">
        <f t="shared" si="45"/>
        <v>0.2393496168419591</v>
      </c>
      <c r="BZ16" t="str">
        <f t="shared" si="46"/>
        <v>33 Protective service occupations</v>
      </c>
      <c r="CA16" s="69">
        <v>0.54104019125417924</v>
      </c>
      <c r="CB16" s="69">
        <v>0.52072072399856884</v>
      </c>
      <c r="CC16" s="69">
        <v>0.53681407004758241</v>
      </c>
      <c r="CD16" s="69">
        <v>0.53650447334854168</v>
      </c>
      <c r="CE16" s="69">
        <v>0.42387811107330781</v>
      </c>
      <c r="CF16" s="69"/>
      <c r="CG16" s="69">
        <f t="shared" si="47"/>
        <v>-0.11293595897427461</v>
      </c>
      <c r="CH16" s="69">
        <f>'RD T1'!E247</f>
        <v>0.16974425388246384</v>
      </c>
      <c r="CI16" s="69">
        <f t="shared" si="48"/>
        <v>5.6808294908189227E-2</v>
      </c>
      <c r="CK16" t="str">
        <f t="shared" si="49"/>
        <v>33 Protective service occupations</v>
      </c>
      <c r="CL16" s="69">
        <v>0.10940511215437626</v>
      </c>
      <c r="CM16" s="69">
        <v>7.7363931919786064E-2</v>
      </c>
      <c r="CN16" s="69">
        <v>8.7382671125713407E-2</v>
      </c>
      <c r="CO16" s="69">
        <v>8.666872408837667E-2</v>
      </c>
      <c r="CP16" s="69">
        <v>9.4196493158489825E-2</v>
      </c>
      <c r="CQ16" s="69"/>
      <c r="CR16" s="69">
        <f t="shared" si="50"/>
        <v>6.8138220327764176E-3</v>
      </c>
      <c r="CS16" s="69">
        <f>'RD T1'!E276</f>
        <v>1.8466840370818763E-2</v>
      </c>
      <c r="CT16" s="69">
        <f t="shared" si="51"/>
        <v>2.528066240359518E-2</v>
      </c>
    </row>
    <row r="17" spans="1:98" x14ac:dyDescent="0.2">
      <c r="A17" s="10" t="str">
        <f>name!D13</f>
        <v>34 Culture, media and sports occupations</v>
      </c>
      <c r="B17" s="69">
        <v>6.9468284230680494E-2</v>
      </c>
      <c r="C17" s="69">
        <v>8.1409785062921916E-2</v>
      </c>
      <c r="D17" s="69">
        <v>8.2220842152933932E-2</v>
      </c>
      <c r="E17" s="69">
        <v>9.3220910287217698E-2</v>
      </c>
      <c r="F17" s="69">
        <v>0.11908122150595261</v>
      </c>
      <c r="G17" s="11"/>
      <c r="H17" s="69">
        <f t="shared" si="26"/>
        <v>3.6860379353018682E-2</v>
      </c>
      <c r="I17" s="69">
        <f>'RD T1'!E45</f>
        <v>5.4180443327058944E-2</v>
      </c>
      <c r="J17" s="69">
        <f t="shared" si="27"/>
        <v>9.1040822680077627E-2</v>
      </c>
      <c r="L17" t="str">
        <f t="shared" si="28"/>
        <v>34 Culture, media and sports occupations</v>
      </c>
      <c r="M17" s="69">
        <v>1.0052390163183591</v>
      </c>
      <c r="N17" s="69">
        <v>1.1545041767298923</v>
      </c>
      <c r="O17" s="69">
        <v>1.256870937445864</v>
      </c>
      <c r="P17" s="69">
        <v>1.3724877591059113</v>
      </c>
      <c r="Q17" s="69">
        <v>1.848807278475701</v>
      </c>
      <c r="R17" s="11"/>
      <c r="S17" s="69">
        <f t="shared" si="29"/>
        <v>0.59193634102983705</v>
      </c>
      <c r="T17" s="69">
        <f>'RD T1'!E74</f>
        <v>0.76192348679386634</v>
      </c>
      <c r="U17" s="69">
        <f t="shared" si="30"/>
        <v>1.3538598278237033</v>
      </c>
      <c r="W17" t="str">
        <f t="shared" si="31"/>
        <v>34 Culture, media and sports occupations</v>
      </c>
      <c r="X17" s="69">
        <v>2.5173943821989608</v>
      </c>
      <c r="Y17" s="69">
        <v>3.0374822071196297</v>
      </c>
      <c r="Z17" s="69">
        <v>2.828351369060226</v>
      </c>
      <c r="AA17" s="69">
        <v>2.8079274822654248</v>
      </c>
      <c r="AB17" s="69">
        <v>3.257793700981364</v>
      </c>
      <c r="AC17" s="69"/>
      <c r="AD17" s="69">
        <f t="shared" si="32"/>
        <v>0.42944233192113801</v>
      </c>
      <c r="AE17" s="69">
        <f>'RD T1'!E103</f>
        <v>1.4279003892989528</v>
      </c>
      <c r="AF17" s="69">
        <f t="shared" si="33"/>
        <v>1.8573427212200908</v>
      </c>
      <c r="AH17" t="str">
        <f t="shared" si="34"/>
        <v>34 Culture, media and sports occupations</v>
      </c>
      <c r="AI17" s="69">
        <v>0.29475161234011288</v>
      </c>
      <c r="AJ17" s="69">
        <v>0.32827670631232719</v>
      </c>
      <c r="AK17" s="69">
        <v>0.36767505221166141</v>
      </c>
      <c r="AL17" s="69">
        <v>0.36461351853972634</v>
      </c>
      <c r="AM17" s="69">
        <v>0.48466610839792074</v>
      </c>
      <c r="AN17" s="69"/>
      <c r="AO17" s="69">
        <f t="shared" si="35"/>
        <v>0.11699105618625932</v>
      </c>
      <c r="AP17" s="69">
        <f>'RD T1'!E132</f>
        <v>0.18644368303096029</v>
      </c>
      <c r="AQ17" s="69">
        <f t="shared" si="36"/>
        <v>0.30343473921721964</v>
      </c>
      <c r="AS17" t="str">
        <f t="shared" si="37"/>
        <v>34 Culture, media and sports occupations</v>
      </c>
      <c r="AT17" s="69">
        <v>0.41834653578635594</v>
      </c>
      <c r="AU17" s="69">
        <v>0.4596403640270546</v>
      </c>
      <c r="AV17" s="69">
        <v>0.44387751704176742</v>
      </c>
      <c r="AW17" s="69">
        <v>0.41089469347654833</v>
      </c>
      <c r="AX17" s="69">
        <v>0.43974053895295079</v>
      </c>
      <c r="AY17" s="69"/>
      <c r="AZ17" s="69">
        <f t="shared" si="38"/>
        <v>-4.1369780888166341E-3</v>
      </c>
      <c r="BA17" s="69">
        <f>'RD T1'!E161</f>
        <v>0.1918906953020055</v>
      </c>
      <c r="BB17" s="69">
        <f t="shared" si="39"/>
        <v>0.18775371721318887</v>
      </c>
      <c r="BD17" t="str">
        <f t="shared" si="40"/>
        <v>34 Culture, media and sports occupations</v>
      </c>
      <c r="BE17" s="69">
        <v>1.0315852203059979</v>
      </c>
      <c r="BF17" s="69">
        <v>1.0991957664102618</v>
      </c>
      <c r="BG17" s="69">
        <v>1.0291686277061638</v>
      </c>
      <c r="BH17" s="69">
        <v>0.85849245367072624</v>
      </c>
      <c r="BI17" s="69">
        <v>0.82410639996902191</v>
      </c>
      <c r="BJ17" s="69"/>
      <c r="BK17" s="69">
        <f t="shared" si="41"/>
        <v>-0.20506222773714189</v>
      </c>
      <c r="BL17" s="69">
        <f>'RD T1'!E190</f>
        <v>0.33208784657311247</v>
      </c>
      <c r="BM17" s="69">
        <f t="shared" si="42"/>
        <v>0.12702561883597058</v>
      </c>
      <c r="BO17" t="str">
        <f t="shared" si="43"/>
        <v>34 Culture, media and sports occupations</v>
      </c>
      <c r="BP17" s="69">
        <v>0.67103394442601116</v>
      </c>
      <c r="BQ17" s="69">
        <v>0.61125081991784147</v>
      </c>
      <c r="BR17" s="69">
        <v>0.53717498044696554</v>
      </c>
      <c r="BS17" s="69">
        <v>0.4384779008500132</v>
      </c>
      <c r="BT17" s="69">
        <v>0.32365170004425653</v>
      </c>
      <c r="BU17" s="69"/>
      <c r="BV17" s="69">
        <f t="shared" si="44"/>
        <v>-0.21352328040270901</v>
      </c>
      <c r="BW17" s="69">
        <f>'RD T1'!E219</f>
        <v>0.14622548882334438</v>
      </c>
      <c r="BX17" s="69">
        <f t="shared" si="45"/>
        <v>-6.7297791579364635E-2</v>
      </c>
      <c r="BZ17" t="str">
        <f t="shared" si="46"/>
        <v>34 Culture, media and sports occupations</v>
      </c>
      <c r="CA17" s="69">
        <v>0.50913755960636597</v>
      </c>
      <c r="CB17" s="69">
        <v>0.49417888963578127</v>
      </c>
      <c r="CC17" s="69">
        <v>0.47588194647049098</v>
      </c>
      <c r="CD17" s="69">
        <v>0.37264343164381569</v>
      </c>
      <c r="CE17" s="69">
        <v>0.2736760366674551</v>
      </c>
      <c r="CF17" s="69"/>
      <c r="CG17" s="69">
        <f t="shared" si="47"/>
        <v>-0.20220590980303588</v>
      </c>
      <c r="CH17" s="69">
        <f>'RD T1'!E248</f>
        <v>0.1366091530237761</v>
      </c>
      <c r="CI17" s="69">
        <f t="shared" si="48"/>
        <v>-6.5596756779259774E-2</v>
      </c>
      <c r="CK17" t="str">
        <f t="shared" si="49"/>
        <v>34 Culture, media and sports occupations</v>
      </c>
      <c r="CL17" s="69">
        <v>0.17434216882580511</v>
      </c>
      <c r="CM17" s="69">
        <v>0.17099868881400926</v>
      </c>
      <c r="CN17" s="69">
        <v>0.18296485121424996</v>
      </c>
      <c r="CO17" s="69">
        <v>0.19454282589203706</v>
      </c>
      <c r="CP17" s="69">
        <v>0.27810514004069281</v>
      </c>
      <c r="CQ17" s="69"/>
      <c r="CR17" s="69">
        <f t="shared" si="50"/>
        <v>9.5140288826442848E-2</v>
      </c>
      <c r="CS17" s="69">
        <f>'RD T1'!E277</f>
        <v>7.2643564878054706E-2</v>
      </c>
      <c r="CT17" s="69">
        <f t="shared" si="51"/>
        <v>0.16778385370449755</v>
      </c>
    </row>
    <row r="18" spans="1:98" x14ac:dyDescent="0.2">
      <c r="A18" s="10" t="str">
        <f>name!D14</f>
        <v>35 Business and public service associate professionals</v>
      </c>
      <c r="B18" s="69">
        <v>0.28912803736859038</v>
      </c>
      <c r="C18" s="69">
        <v>0.35068946106602222</v>
      </c>
      <c r="D18" s="69">
        <v>0.39592682575078603</v>
      </c>
      <c r="E18" s="69">
        <v>0.46168971048967716</v>
      </c>
      <c r="F18" s="69">
        <v>0.59715637795063004</v>
      </c>
      <c r="G18" s="11"/>
      <c r="H18" s="69">
        <f t="shared" si="26"/>
        <v>0.20122955219984401</v>
      </c>
      <c r="I18" s="69">
        <f>'RD T1'!E46</f>
        <v>0.24690217605246423</v>
      </c>
      <c r="J18" s="69">
        <f t="shared" si="27"/>
        <v>0.44813172825230824</v>
      </c>
      <c r="L18" t="str">
        <f t="shared" si="28"/>
        <v>35 Business and public service associate professionals</v>
      </c>
      <c r="M18" s="69">
        <v>3.1141844964177254</v>
      </c>
      <c r="N18" s="69">
        <v>3.8459475867257575</v>
      </c>
      <c r="O18" s="69">
        <v>4.2963337860835376</v>
      </c>
      <c r="P18" s="69">
        <v>4.9503597379438613</v>
      </c>
      <c r="Q18" s="69">
        <v>6.3706510151656754</v>
      </c>
      <c r="R18" s="11"/>
      <c r="S18" s="69">
        <f t="shared" si="29"/>
        <v>2.0743172290821379</v>
      </c>
      <c r="T18" s="69">
        <f>'RD T1'!E75</f>
        <v>2.7579874789084919</v>
      </c>
      <c r="U18" s="69">
        <f t="shared" si="30"/>
        <v>4.8323047079906303</v>
      </c>
      <c r="W18" t="str">
        <f t="shared" si="31"/>
        <v>35 Business and public service associate professionals</v>
      </c>
      <c r="X18" s="69">
        <v>7.4528998584637547</v>
      </c>
      <c r="Y18" s="69">
        <v>9.0361311527867212</v>
      </c>
      <c r="Z18" s="69">
        <v>8.8926145538508585</v>
      </c>
      <c r="AA18" s="69">
        <v>9.1005813728420932</v>
      </c>
      <c r="AB18" s="69">
        <v>10.296745787271325</v>
      </c>
      <c r="AC18" s="69"/>
      <c r="AD18" s="69">
        <f t="shared" si="32"/>
        <v>1.4041312334204665</v>
      </c>
      <c r="AE18" s="69">
        <f>'RD T1'!E104</f>
        <v>4.7723446293367218</v>
      </c>
      <c r="AF18" s="69">
        <f t="shared" si="33"/>
        <v>6.1764758627571883</v>
      </c>
      <c r="AH18" t="str">
        <f t="shared" si="34"/>
        <v>35 Business and public service associate professionals</v>
      </c>
      <c r="AI18" s="69">
        <v>1.8920945387672383</v>
      </c>
      <c r="AJ18" s="69">
        <v>2.1662246081873735</v>
      </c>
      <c r="AK18" s="69">
        <v>2.2222031513056462</v>
      </c>
      <c r="AL18" s="69">
        <v>2.2717392852980542</v>
      </c>
      <c r="AM18" s="69">
        <v>2.6700262704065936</v>
      </c>
      <c r="AN18" s="69"/>
      <c r="AO18" s="69">
        <f t="shared" si="35"/>
        <v>0.44782311910094741</v>
      </c>
      <c r="AP18" s="69">
        <f>'RD T1'!E133</f>
        <v>1.1521623292724934</v>
      </c>
      <c r="AQ18" s="69">
        <f t="shared" si="36"/>
        <v>1.5999854483734408</v>
      </c>
      <c r="AS18" t="str">
        <f t="shared" si="37"/>
        <v>35 Business and public service associate professionals</v>
      </c>
      <c r="AT18" s="69">
        <v>1.7425045635967111</v>
      </c>
      <c r="AU18" s="69">
        <v>2.0261227729583804</v>
      </c>
      <c r="AV18" s="69">
        <v>2.0675866630569693</v>
      </c>
      <c r="AW18" s="69">
        <v>2.0776363567262042</v>
      </c>
      <c r="AX18" s="69">
        <v>2.3808937708499074</v>
      </c>
      <c r="AY18" s="69"/>
      <c r="AZ18" s="69">
        <f t="shared" si="38"/>
        <v>0.31330710779293813</v>
      </c>
      <c r="BA18" s="69">
        <f>'RD T1'!E162</f>
        <v>1.017796480519658</v>
      </c>
      <c r="BB18" s="69">
        <f t="shared" si="39"/>
        <v>1.3311035883125961</v>
      </c>
      <c r="BD18" t="str">
        <f t="shared" si="40"/>
        <v>35 Business and public service associate professionals</v>
      </c>
      <c r="BE18" s="69">
        <v>5.6406850321435913</v>
      </c>
      <c r="BF18" s="69">
        <v>5.9094341172816813</v>
      </c>
      <c r="BG18" s="69">
        <v>6.1513477895194661</v>
      </c>
      <c r="BH18" s="69">
        <v>5.3114232925456974</v>
      </c>
      <c r="BI18" s="69">
        <v>4.8304413356374072</v>
      </c>
      <c r="BJ18" s="69"/>
      <c r="BK18" s="69">
        <f t="shared" si="41"/>
        <v>-1.320906453882059</v>
      </c>
      <c r="BL18" s="69">
        <f>'RD T1'!E191</f>
        <v>2.2190143313155462</v>
      </c>
      <c r="BM18" s="69">
        <f t="shared" si="42"/>
        <v>0.89810787743348719</v>
      </c>
      <c r="BO18" t="str">
        <f t="shared" si="43"/>
        <v>35 Business and public service associate professionals</v>
      </c>
      <c r="BP18" s="69">
        <v>4.9843201659302441</v>
      </c>
      <c r="BQ18" s="69">
        <v>5.0246544249058154</v>
      </c>
      <c r="BR18" s="69">
        <v>4.8492158420627067</v>
      </c>
      <c r="BS18" s="69">
        <v>4.2223840520785041</v>
      </c>
      <c r="BT18" s="69">
        <v>3.3432000171018506</v>
      </c>
      <c r="BU18" s="69"/>
      <c r="BV18" s="69">
        <f t="shared" si="44"/>
        <v>-1.5060158249608562</v>
      </c>
      <c r="BW18" s="69">
        <f>'RD T1'!E220</f>
        <v>1.5734885484124916</v>
      </c>
      <c r="BX18" s="69">
        <f t="shared" si="45"/>
        <v>6.7472723451635463E-2</v>
      </c>
      <c r="BZ18" t="str">
        <f t="shared" si="46"/>
        <v>35 Business and public service associate professionals</v>
      </c>
      <c r="CA18" s="69">
        <v>2.7512163977054591</v>
      </c>
      <c r="CB18" s="69">
        <v>2.8551347434961944</v>
      </c>
      <c r="CC18" s="69">
        <v>2.825825077423803</v>
      </c>
      <c r="CD18" s="69">
        <v>2.170775457805191</v>
      </c>
      <c r="CE18" s="69">
        <v>1.3951244418194839</v>
      </c>
      <c r="CF18" s="69"/>
      <c r="CG18" s="69">
        <f t="shared" si="47"/>
        <v>-1.430700635604319</v>
      </c>
      <c r="CH18" s="69">
        <f>'RD T1'!E249</f>
        <v>0.74168424042173065</v>
      </c>
      <c r="CI18" s="69">
        <f t="shared" si="48"/>
        <v>-0.68901639518258839</v>
      </c>
      <c r="CK18" t="str">
        <f t="shared" si="49"/>
        <v>35 Business and public service associate professionals</v>
      </c>
      <c r="CL18" s="69">
        <v>0.68097631611196874</v>
      </c>
      <c r="CM18" s="69">
        <v>0.6318019383952459</v>
      </c>
      <c r="CN18" s="69">
        <v>0.7150754002145433</v>
      </c>
      <c r="CO18" s="69">
        <v>0.6813588369842547</v>
      </c>
      <c r="CP18" s="69">
        <v>0.96887528879209472</v>
      </c>
      <c r="CQ18" s="69"/>
      <c r="CR18" s="69">
        <f t="shared" si="50"/>
        <v>0.25379988857755142</v>
      </c>
      <c r="CS18" s="69">
        <f>'RD T1'!E278</f>
        <v>0.26243171403708515</v>
      </c>
      <c r="CT18" s="69">
        <f t="shared" si="51"/>
        <v>0.51623160261463652</v>
      </c>
    </row>
    <row r="19" spans="1:98" x14ac:dyDescent="0.2">
      <c r="A19" s="10" t="str">
        <f>name!D15</f>
        <v>41 Administrative occupations</v>
      </c>
      <c r="B19" s="69">
        <v>0.25139863791980205</v>
      </c>
      <c r="C19" s="69">
        <v>0.29621658480374896</v>
      </c>
      <c r="D19" s="69">
        <v>0.34619825725203196</v>
      </c>
      <c r="E19" s="69">
        <v>0.41451337215195305</v>
      </c>
      <c r="F19" s="69">
        <v>0.57207680849243059</v>
      </c>
      <c r="G19" s="11"/>
      <c r="H19" s="69">
        <f t="shared" si="26"/>
        <v>0.22587855124039863</v>
      </c>
      <c r="I19" s="69">
        <f>'RD T1'!E47</f>
        <v>0.23862257674946419</v>
      </c>
      <c r="J19" s="69">
        <f t="shared" si="27"/>
        <v>0.46450112798986282</v>
      </c>
      <c r="L19" t="str">
        <f t="shared" si="28"/>
        <v>41 Administrative occupations</v>
      </c>
      <c r="M19" s="69">
        <v>2.9264761081861703</v>
      </c>
      <c r="N19" s="69">
        <v>3.4311549243599919</v>
      </c>
      <c r="O19" s="69">
        <v>3.9902899914791123</v>
      </c>
      <c r="P19" s="69">
        <v>4.7833413749869163</v>
      </c>
      <c r="Q19" s="69">
        <v>6.6139257427364528</v>
      </c>
      <c r="R19" s="11"/>
      <c r="S19" s="69">
        <f t="shared" si="29"/>
        <v>2.6236357512573405</v>
      </c>
      <c r="T19" s="69">
        <f>'RD T1'!E76</f>
        <v>2.8591225177438235</v>
      </c>
      <c r="U19" s="69">
        <f t="shared" si="30"/>
        <v>5.482758269001164</v>
      </c>
      <c r="W19" t="str">
        <f t="shared" si="31"/>
        <v>41 Administrative occupations</v>
      </c>
      <c r="X19" s="69">
        <v>10.733809793302138</v>
      </c>
      <c r="Y19" s="69">
        <v>12.156056531854684</v>
      </c>
      <c r="Z19" s="69">
        <v>12.596749304942771</v>
      </c>
      <c r="AA19" s="69">
        <v>13.713883884904906</v>
      </c>
      <c r="AB19" s="69">
        <v>17.028138324356938</v>
      </c>
      <c r="AC19" s="69"/>
      <c r="AD19" s="69">
        <f t="shared" si="32"/>
        <v>4.4313890194141674</v>
      </c>
      <c r="AE19" s="69">
        <f>'RD T1'!E105</f>
        <v>7.9036428758465513</v>
      </c>
      <c r="AF19" s="69">
        <f t="shared" si="33"/>
        <v>12.33503189526072</v>
      </c>
      <c r="AH19" t="str">
        <f t="shared" si="34"/>
        <v>41 Administrative occupations</v>
      </c>
      <c r="AI19" s="69">
        <v>3.3899689257754138</v>
      </c>
      <c r="AJ19" s="69">
        <v>3.6291491068868029</v>
      </c>
      <c r="AK19" s="69">
        <v>3.6527072964119442</v>
      </c>
      <c r="AL19" s="69">
        <v>3.8091697498728481</v>
      </c>
      <c r="AM19" s="69">
        <v>4.4590471462295289</v>
      </c>
      <c r="AN19" s="69"/>
      <c r="AO19" s="69">
        <f t="shared" si="35"/>
        <v>0.80633984981758466</v>
      </c>
      <c r="AP19" s="69">
        <f>'RD T1'!E134</f>
        <v>2.3478610705774856</v>
      </c>
      <c r="AQ19" s="69">
        <f t="shared" si="36"/>
        <v>3.1542009203950703</v>
      </c>
      <c r="AS19" t="str">
        <f t="shared" si="37"/>
        <v>41 Administrative occupations</v>
      </c>
      <c r="AT19" s="69">
        <v>3.4674533283714686</v>
      </c>
      <c r="AU19" s="69">
        <v>3.9186312029766817</v>
      </c>
      <c r="AV19" s="69">
        <v>4.1824537610024324</v>
      </c>
      <c r="AW19" s="69">
        <v>4.3354806690410275</v>
      </c>
      <c r="AX19" s="69">
        <v>5.2257633308955436</v>
      </c>
      <c r="AY19" s="69"/>
      <c r="AZ19" s="69">
        <f t="shared" si="38"/>
        <v>1.0433095698931112</v>
      </c>
      <c r="BA19" s="69">
        <f>'RD T1'!E163</f>
        <v>2.4622137448312471</v>
      </c>
      <c r="BB19" s="69">
        <f t="shared" si="39"/>
        <v>3.5055233147243583</v>
      </c>
      <c r="BD19" t="str">
        <f t="shared" si="40"/>
        <v>41 Administrative occupations</v>
      </c>
      <c r="BE19" s="69">
        <v>12.480402338500825</v>
      </c>
      <c r="BF19" s="69">
        <v>12.490737310450543</v>
      </c>
      <c r="BG19" s="69">
        <v>13.599056323117431</v>
      </c>
      <c r="BH19" s="69">
        <v>11.660092135737845</v>
      </c>
      <c r="BI19" s="69">
        <v>10.237638327489197</v>
      </c>
      <c r="BJ19" s="69"/>
      <c r="BK19" s="69">
        <f t="shared" si="41"/>
        <v>-3.3614179956282335</v>
      </c>
      <c r="BL19" s="69">
        <f>'RD T1'!E192</f>
        <v>5.1890365491240287</v>
      </c>
      <c r="BM19" s="69">
        <f t="shared" si="42"/>
        <v>1.8276185534957952</v>
      </c>
      <c r="BO19" t="str">
        <f t="shared" si="43"/>
        <v>41 Administrative occupations</v>
      </c>
      <c r="BP19" s="69">
        <v>14.975730544557589</v>
      </c>
      <c r="BQ19" s="69">
        <v>14.566656096242381</v>
      </c>
      <c r="BR19" s="69">
        <v>14.279922126183431</v>
      </c>
      <c r="BS19" s="69">
        <v>12.81305591767412</v>
      </c>
      <c r="BT19" s="69">
        <v>9.3369252296109408</v>
      </c>
      <c r="BU19" s="69"/>
      <c r="BV19" s="69">
        <f t="shared" si="44"/>
        <v>-4.94299689657249</v>
      </c>
      <c r="BW19" s="69">
        <f>'RD T1'!E221</f>
        <v>4.943011585794423</v>
      </c>
      <c r="BX19" s="69">
        <f t="shared" si="45"/>
        <v>1.4689221933039676E-5</v>
      </c>
      <c r="BZ19" t="str">
        <f t="shared" si="46"/>
        <v>41 Administrative occupations</v>
      </c>
      <c r="CA19" s="69">
        <v>7.3830944693618612</v>
      </c>
      <c r="CB19" s="69">
        <v>6.833489646779273</v>
      </c>
      <c r="CC19" s="69">
        <v>6.7592243467130935</v>
      </c>
      <c r="CD19" s="69">
        <v>4.7414816255348873</v>
      </c>
      <c r="CE19" s="69">
        <v>1.9611157343448831</v>
      </c>
      <c r="CF19" s="69"/>
      <c r="CG19" s="69">
        <f t="shared" si="47"/>
        <v>-4.7981086123682104</v>
      </c>
      <c r="CH19" s="69">
        <f>'RD T1'!E250</f>
        <v>1.4900376457941191</v>
      </c>
      <c r="CI19" s="69">
        <f t="shared" si="48"/>
        <v>-3.3080709665740913</v>
      </c>
      <c r="CK19" t="str">
        <f t="shared" si="49"/>
        <v>41 Administrative occupations</v>
      </c>
      <c r="CL19" s="69">
        <v>2.0947323175294863</v>
      </c>
      <c r="CM19" s="69">
        <v>1.6552683432567759</v>
      </c>
      <c r="CN19" s="69">
        <v>2.1374399810000391</v>
      </c>
      <c r="CO19" s="69">
        <v>1.9766660578037001</v>
      </c>
      <c r="CP19" s="69">
        <v>2.0508013292865384</v>
      </c>
      <c r="CQ19" s="69"/>
      <c r="CR19" s="69">
        <f t="shared" si="50"/>
        <v>-8.6638651713500714E-2</v>
      </c>
      <c r="CS19" s="69">
        <f>'RD T1'!E279</f>
        <v>0.61565787346505085</v>
      </c>
      <c r="CT19" s="69">
        <f t="shared" si="51"/>
        <v>0.52901922175155014</v>
      </c>
    </row>
    <row r="20" spans="1:98" x14ac:dyDescent="0.2">
      <c r="A20" s="10" t="str">
        <f>name!D16</f>
        <v>42 Secretarial and related occupations</v>
      </c>
      <c r="B20" s="69">
        <v>1.9994170683272781E-2</v>
      </c>
      <c r="C20" s="69">
        <v>2.173102756712713E-2</v>
      </c>
      <c r="D20" s="69">
        <v>2.4405681466095491E-2</v>
      </c>
      <c r="E20" s="69">
        <v>3.7390318994075855E-2</v>
      </c>
      <c r="F20" s="69">
        <v>7.0270857378522164E-2</v>
      </c>
      <c r="G20" s="11"/>
      <c r="H20" s="69">
        <f t="shared" si="26"/>
        <v>4.586517591242667E-2</v>
      </c>
      <c r="I20" s="69">
        <f>'RD T1'!E48</f>
        <v>2.8119040518177429E-2</v>
      </c>
      <c r="J20" s="69">
        <f t="shared" si="27"/>
        <v>7.3984216430604099E-2</v>
      </c>
      <c r="L20" t="str">
        <f t="shared" si="28"/>
        <v>42 Secretarial and related occupations</v>
      </c>
      <c r="M20" s="69">
        <v>0.46092543368666916</v>
      </c>
      <c r="N20" s="69">
        <v>0.47273962291735938</v>
      </c>
      <c r="O20" s="69">
        <v>0.53516363963411162</v>
      </c>
      <c r="P20" s="69">
        <v>0.82214400331007309</v>
      </c>
      <c r="Q20" s="69">
        <v>1.2629548360949037</v>
      </c>
      <c r="R20" s="11"/>
      <c r="S20" s="69">
        <f t="shared" si="29"/>
        <v>0.72779119646079204</v>
      </c>
      <c r="T20" s="69">
        <f>'RD T1'!E77</f>
        <v>0.55693072422571521</v>
      </c>
      <c r="U20" s="69">
        <f t="shared" si="30"/>
        <v>1.2847219206865073</v>
      </c>
      <c r="W20" t="str">
        <f t="shared" si="31"/>
        <v>42 Secretarial and related occupations</v>
      </c>
      <c r="X20" s="69">
        <v>1.7355689531470933</v>
      </c>
      <c r="Y20" s="69">
        <v>1.8391180458492646</v>
      </c>
      <c r="Z20" s="69">
        <v>1.7236109887365427</v>
      </c>
      <c r="AA20" s="69">
        <v>2.5388990024912994</v>
      </c>
      <c r="AB20" s="69">
        <v>3.3618039046075205</v>
      </c>
      <c r="AC20" s="69"/>
      <c r="AD20" s="69">
        <f t="shared" si="32"/>
        <v>1.6381929158709778</v>
      </c>
      <c r="AE20" s="69">
        <f>'RD T1'!E106</f>
        <v>1.7202552725790212</v>
      </c>
      <c r="AF20" s="69">
        <f t="shared" si="33"/>
        <v>3.3584481884499988</v>
      </c>
      <c r="AH20" t="str">
        <f t="shared" si="34"/>
        <v>42 Secretarial and related occupations</v>
      </c>
      <c r="AI20" s="69">
        <v>0.73544418310767146</v>
      </c>
      <c r="AJ20" s="69">
        <v>0.78190889349109427</v>
      </c>
      <c r="AK20" s="69">
        <v>0.75683163950940135</v>
      </c>
      <c r="AL20" s="69">
        <v>0.99211059956097791</v>
      </c>
      <c r="AM20" s="69">
        <v>1.04010357465609</v>
      </c>
      <c r="AN20" s="69"/>
      <c r="AO20" s="69">
        <f t="shared" si="35"/>
        <v>0.28327193514668869</v>
      </c>
      <c r="AP20" s="69">
        <f>'RD T1'!E135</f>
        <v>0.58906503290510681</v>
      </c>
      <c r="AQ20" s="69">
        <f t="shared" si="36"/>
        <v>0.8723369680517955</v>
      </c>
      <c r="AS20" t="str">
        <f t="shared" si="37"/>
        <v>42 Secretarial and related occupations</v>
      </c>
      <c r="AT20" s="69">
        <v>0.59853302697677802</v>
      </c>
      <c r="AU20" s="69">
        <v>0.5811662343561993</v>
      </c>
      <c r="AV20" s="69">
        <v>0.57632198057768425</v>
      </c>
      <c r="AW20" s="69">
        <v>0.70107273345371168</v>
      </c>
      <c r="AX20" s="69">
        <v>0.63446774491052083</v>
      </c>
      <c r="AY20" s="69"/>
      <c r="AZ20" s="69">
        <f t="shared" si="38"/>
        <v>5.814576433283658E-2</v>
      </c>
      <c r="BA20" s="69">
        <f>'RD T1'!E164</f>
        <v>0.37511594011490923</v>
      </c>
      <c r="BB20" s="69">
        <f t="shared" si="39"/>
        <v>0.43326170444774581</v>
      </c>
      <c r="BD20" t="str">
        <f t="shared" si="40"/>
        <v>42 Secretarial and related occupations</v>
      </c>
      <c r="BE20" s="69">
        <v>2.4119385703839278</v>
      </c>
      <c r="BF20" s="69">
        <v>2.1976503024619998</v>
      </c>
      <c r="BG20" s="69">
        <v>2.283587710648868</v>
      </c>
      <c r="BH20" s="69">
        <v>2.3847895612777683</v>
      </c>
      <c r="BI20" s="69">
        <v>0.79656593163391176</v>
      </c>
      <c r="BJ20" s="69"/>
      <c r="BK20" s="69">
        <f t="shared" si="41"/>
        <v>-1.4870217790149562</v>
      </c>
      <c r="BL20" s="69">
        <f>'RD T1'!E193</f>
        <v>0.88803968655999044</v>
      </c>
      <c r="BM20" s="69">
        <f t="shared" si="42"/>
        <v>-0.59898209245496581</v>
      </c>
      <c r="BO20" t="str">
        <f t="shared" si="43"/>
        <v>42 Secretarial and related occupations</v>
      </c>
      <c r="BP20" s="69">
        <v>3.1105289161762499</v>
      </c>
      <c r="BQ20" s="69">
        <v>2.73477340362611</v>
      </c>
      <c r="BR20" s="69">
        <v>2.3740807727657698</v>
      </c>
      <c r="BS20" s="69">
        <v>2.2125832937926964</v>
      </c>
      <c r="BT20" s="69">
        <v>0.66570763091926866</v>
      </c>
      <c r="BU20" s="69"/>
      <c r="BV20" s="69">
        <f t="shared" si="44"/>
        <v>-1.7083731418465011</v>
      </c>
      <c r="BW20" s="69">
        <f>'RD T1'!E222</f>
        <v>0.73636617215335332</v>
      </c>
      <c r="BX20" s="69">
        <f t="shared" si="45"/>
        <v>-0.97200696969314782</v>
      </c>
      <c r="BZ20" t="str">
        <f t="shared" si="46"/>
        <v>42 Secretarial and related occupations</v>
      </c>
      <c r="CA20" s="69">
        <v>2.766009402330984</v>
      </c>
      <c r="CB20" s="69">
        <v>2.5277168372223624</v>
      </c>
      <c r="CC20" s="69">
        <v>2.3156493892854408</v>
      </c>
      <c r="CD20" s="69">
        <v>1.617165429849128</v>
      </c>
      <c r="CE20" s="69">
        <v>0.33593020091985176</v>
      </c>
      <c r="CF20" s="69"/>
      <c r="CG20" s="69">
        <f t="shared" si="47"/>
        <v>-1.9797191883655891</v>
      </c>
      <c r="CH20" s="69">
        <f>'RD T1'!E251</f>
        <v>0.54541154724193608</v>
      </c>
      <c r="CI20" s="69">
        <f t="shared" si="48"/>
        <v>-1.4343076411236531</v>
      </c>
      <c r="CK20" t="str">
        <f t="shared" si="49"/>
        <v>42 Secretarial and related occupations</v>
      </c>
      <c r="CL20" s="69">
        <v>0.74976118907062572</v>
      </c>
      <c r="CM20" s="69">
        <v>0.70216625700999058</v>
      </c>
      <c r="CN20" s="69">
        <v>0.84676155906327955</v>
      </c>
      <c r="CO20" s="69">
        <v>0.98323927777402487</v>
      </c>
      <c r="CP20" s="69">
        <v>0.99807180656790395</v>
      </c>
      <c r="CQ20" s="69"/>
      <c r="CR20" s="69">
        <f t="shared" si="50"/>
        <v>0.15131024750462441</v>
      </c>
      <c r="CS20" s="69">
        <f>'RD T1'!E280</f>
        <v>0.38798487459910896</v>
      </c>
      <c r="CT20" s="69">
        <f t="shared" si="51"/>
        <v>0.53929512210373343</v>
      </c>
    </row>
    <row r="21" spans="1:98" x14ac:dyDescent="0.2">
      <c r="A21" s="10" t="str">
        <f>name!D17</f>
        <v>51 Skilled agricultural and related trades</v>
      </c>
      <c r="B21" s="69">
        <v>1.7760575291844164E-2</v>
      </c>
      <c r="C21" s="69">
        <v>1.2053654520816682E-2</v>
      </c>
      <c r="D21" s="69">
        <v>1.6477636920270801E-2</v>
      </c>
      <c r="E21" s="69">
        <v>1.9597197005375797E-2</v>
      </c>
      <c r="F21" s="69">
        <v>2.7841996099281972E-2</v>
      </c>
      <c r="G21" s="11"/>
      <c r="H21" s="69">
        <f t="shared" si="26"/>
        <v>1.1364359179011171E-2</v>
      </c>
      <c r="I21" s="69">
        <f>'RD T1'!E49</f>
        <v>1.4810649201973385E-2</v>
      </c>
      <c r="J21" s="69">
        <f t="shared" si="27"/>
        <v>2.6175008380984556E-2</v>
      </c>
      <c r="L21" t="str">
        <f t="shared" si="28"/>
        <v>51 Skilled agricultural and related trades</v>
      </c>
      <c r="M21" s="69">
        <v>7.6546376349334935E-2</v>
      </c>
      <c r="N21" s="69">
        <v>7.9880808365924191E-2</v>
      </c>
      <c r="O21" s="69">
        <v>7.7023000969111119E-2</v>
      </c>
      <c r="P21" s="69">
        <v>8.4204979683346254E-2</v>
      </c>
      <c r="Q21" s="69">
        <v>0.12566820431344497</v>
      </c>
      <c r="R21" s="11"/>
      <c r="S21" s="69">
        <f t="shared" si="29"/>
        <v>4.8645203344333851E-2</v>
      </c>
      <c r="T21" s="69">
        <f>'RD T1'!E78</f>
        <v>5.1365014751817463E-2</v>
      </c>
      <c r="U21" s="69">
        <f t="shared" si="30"/>
        <v>0.10001021809615132</v>
      </c>
      <c r="W21" t="str">
        <f t="shared" si="31"/>
        <v>51 Skilled agricultural and related trades</v>
      </c>
      <c r="X21" s="69">
        <v>0.67665667838950905</v>
      </c>
      <c r="Y21" s="69">
        <v>0.79591354574529427</v>
      </c>
      <c r="Z21" s="69">
        <v>0.8593195782662516</v>
      </c>
      <c r="AA21" s="69">
        <v>0.99055762104658807</v>
      </c>
      <c r="AB21" s="69">
        <v>1.4424449919376598</v>
      </c>
      <c r="AC21" s="69"/>
      <c r="AD21" s="69">
        <f t="shared" si="32"/>
        <v>0.58312541367140824</v>
      </c>
      <c r="AE21" s="69">
        <f>'RD T1'!E107</f>
        <v>0.73535344836449879</v>
      </c>
      <c r="AF21" s="69">
        <f t="shared" si="33"/>
        <v>1.3184788620359069</v>
      </c>
      <c r="AH21" t="str">
        <f t="shared" si="34"/>
        <v>51 Skilled agricultural and related trades</v>
      </c>
      <c r="AI21" s="69">
        <v>0.31143527540853128</v>
      </c>
      <c r="AJ21" s="69">
        <v>0.39245831642692453</v>
      </c>
      <c r="AK21" s="69">
        <v>0.37024081043580254</v>
      </c>
      <c r="AL21" s="69">
        <v>0.4241078246654677</v>
      </c>
      <c r="AM21" s="69">
        <v>0.59095878013971503</v>
      </c>
      <c r="AN21" s="69"/>
      <c r="AO21" s="69">
        <f t="shared" si="35"/>
        <v>0.2207179697039125</v>
      </c>
      <c r="AP21" s="69">
        <f>'RD T1'!E136</f>
        <v>0.32901029404705184</v>
      </c>
      <c r="AQ21" s="69">
        <f t="shared" si="36"/>
        <v>0.5497282637509644</v>
      </c>
      <c r="AS21" t="str">
        <f t="shared" si="37"/>
        <v>51 Skilled agricultural and related trades</v>
      </c>
      <c r="AT21" s="69">
        <v>0.40282917850309036</v>
      </c>
      <c r="AU21" s="69">
        <v>0.53933910147759379</v>
      </c>
      <c r="AV21" s="69">
        <v>0.5336904394633053</v>
      </c>
      <c r="AW21" s="69">
        <v>0.58982295584907141</v>
      </c>
      <c r="AX21" s="69">
        <v>0.84455771511763678</v>
      </c>
      <c r="AY21" s="69"/>
      <c r="AZ21" s="69">
        <f t="shared" si="38"/>
        <v>0.31086727565433148</v>
      </c>
      <c r="BA21" s="69">
        <f>'RD T1'!E165</f>
        <v>0.42870678497279546</v>
      </c>
      <c r="BB21" s="69">
        <f t="shared" si="39"/>
        <v>0.73957406062712694</v>
      </c>
      <c r="BD21" t="str">
        <f t="shared" si="40"/>
        <v>51 Skilled agricultural and related trades</v>
      </c>
      <c r="BE21" s="69">
        <v>0.90432589290934939</v>
      </c>
      <c r="BF21" s="69">
        <v>0.90572813659742213</v>
      </c>
      <c r="BG21" s="69">
        <v>0.86178401384403869</v>
      </c>
      <c r="BH21" s="69">
        <v>0.82112189368583166</v>
      </c>
      <c r="BI21" s="69">
        <v>0.83821546949534609</v>
      </c>
      <c r="BJ21" s="69"/>
      <c r="BK21" s="69">
        <f t="shared" si="41"/>
        <v>-2.3568544348692599E-2</v>
      </c>
      <c r="BL21" s="69">
        <f>'RD T1'!E194</f>
        <v>0.44890337154115101</v>
      </c>
      <c r="BM21" s="69">
        <f t="shared" si="42"/>
        <v>0.42533482719245841</v>
      </c>
      <c r="BO21" t="str">
        <f t="shared" si="43"/>
        <v>51 Skilled agricultural and related trades</v>
      </c>
      <c r="BP21" s="69">
        <v>1.5623596937670841</v>
      </c>
      <c r="BQ21" s="69">
        <v>1.5410231764734021</v>
      </c>
      <c r="BR21" s="69">
        <v>1.3936711015447587</v>
      </c>
      <c r="BS21" s="69">
        <v>1.3853395746856128</v>
      </c>
      <c r="BT21" s="69">
        <v>1.3694830481625717</v>
      </c>
      <c r="BU21" s="69"/>
      <c r="BV21" s="69">
        <f t="shared" si="44"/>
        <v>-2.4188053382186991E-2</v>
      </c>
      <c r="BW21" s="69">
        <f>'RD T1'!E223</f>
        <v>0.75670309728027219</v>
      </c>
      <c r="BX21" s="69">
        <f t="shared" si="45"/>
        <v>0.73251504389808519</v>
      </c>
      <c r="BZ21" t="str">
        <f t="shared" si="46"/>
        <v>51 Skilled agricultural and related trades</v>
      </c>
      <c r="CA21" s="69">
        <v>1.0162995884866406</v>
      </c>
      <c r="CB21" s="69">
        <v>1.0420357963807616</v>
      </c>
      <c r="CC21" s="69">
        <v>0.97950160377645379</v>
      </c>
      <c r="CD21" s="69">
        <v>0.83096106923890922</v>
      </c>
      <c r="CE21" s="69">
        <v>0.79772287873176895</v>
      </c>
      <c r="CF21" s="69"/>
      <c r="CG21" s="69">
        <f t="shared" si="47"/>
        <v>-0.18177872504468484</v>
      </c>
      <c r="CH21" s="69">
        <f>'RD T1'!E252</f>
        <v>0.40518074388751013</v>
      </c>
      <c r="CI21" s="69">
        <f t="shared" si="48"/>
        <v>0.22340201884282529</v>
      </c>
      <c r="CK21" t="str">
        <f t="shared" si="49"/>
        <v>51 Skilled agricultural and related trades</v>
      </c>
      <c r="CL21" s="69">
        <v>0.86693295876437815</v>
      </c>
      <c r="CM21" s="69">
        <v>0.86933562648154228</v>
      </c>
      <c r="CN21" s="69">
        <v>0.79187168780649375</v>
      </c>
      <c r="CO21" s="69">
        <v>0.83454434225634222</v>
      </c>
      <c r="CP21" s="69">
        <v>0.46248373078047639</v>
      </c>
      <c r="CQ21" s="69"/>
      <c r="CR21" s="69">
        <f t="shared" si="50"/>
        <v>-0.32938795702601736</v>
      </c>
      <c r="CS21" s="69">
        <f>'RD T1'!E281</f>
        <v>0.26045357052459123</v>
      </c>
      <c r="CT21" s="69">
        <f t="shared" si="51"/>
        <v>-6.8934386501426137E-2</v>
      </c>
    </row>
    <row r="22" spans="1:98" x14ac:dyDescent="0.2">
      <c r="A22" s="10" t="str">
        <f>name!D18</f>
        <v>52 Skilled metal, electrical and electronic trades</v>
      </c>
      <c r="B22" s="69">
        <v>1.4315939318230246E-2</v>
      </c>
      <c r="C22" s="69">
        <v>1.5173854211516263E-2</v>
      </c>
      <c r="D22" s="69">
        <v>1.7026478695711843E-2</v>
      </c>
      <c r="E22" s="69">
        <v>2.1226642911938647E-2</v>
      </c>
      <c r="F22" s="69">
        <v>2.9303889079053881E-2</v>
      </c>
      <c r="G22" s="11"/>
      <c r="H22" s="69">
        <f t="shared" si="26"/>
        <v>1.2277410383342038E-2</v>
      </c>
      <c r="I22" s="69">
        <f>'RD T1'!E50</f>
        <v>1.0745788594529224E-2</v>
      </c>
      <c r="J22" s="69">
        <f t="shared" si="27"/>
        <v>2.3023198977871261E-2</v>
      </c>
      <c r="L22" t="str">
        <f t="shared" si="28"/>
        <v>52 Skilled metal, electrical and electronic trades</v>
      </c>
      <c r="M22" s="69">
        <v>0.26269451347697836</v>
      </c>
      <c r="N22" s="69">
        <v>0.35028203851750983</v>
      </c>
      <c r="O22" s="69">
        <v>0.30035160646282305</v>
      </c>
      <c r="P22" s="69">
        <v>0.41949121604328754</v>
      </c>
      <c r="Q22" s="69">
        <v>0.60661326732530563</v>
      </c>
      <c r="R22" s="11"/>
      <c r="S22" s="69">
        <f t="shared" si="29"/>
        <v>0.30626166086248258</v>
      </c>
      <c r="T22" s="69">
        <f>'RD T1'!E79</f>
        <v>0.22800877462177749</v>
      </c>
      <c r="U22" s="69">
        <f t="shared" si="30"/>
        <v>0.53427043548426001</v>
      </c>
      <c r="W22" t="str">
        <f t="shared" si="31"/>
        <v>52 Skilled metal, electrical and electronic trades</v>
      </c>
      <c r="X22" s="69">
        <v>0.89964888952173738</v>
      </c>
      <c r="Y22" s="69">
        <v>1.2163160907158002</v>
      </c>
      <c r="Z22" s="69">
        <v>0.99657276918328119</v>
      </c>
      <c r="AA22" s="69">
        <v>1.2238929710573816</v>
      </c>
      <c r="AB22" s="69">
        <v>1.6714821708438083</v>
      </c>
      <c r="AC22" s="69"/>
      <c r="AD22" s="69">
        <f t="shared" si="32"/>
        <v>0.67490940166052715</v>
      </c>
      <c r="AE22" s="69">
        <f>'RD T1'!E108</f>
        <v>0.62587589965114965</v>
      </c>
      <c r="AF22" s="69">
        <f t="shared" si="33"/>
        <v>1.3007853013116768</v>
      </c>
      <c r="AH22" t="str">
        <f t="shared" si="34"/>
        <v>52 Skilled metal, electrical and electronic trades</v>
      </c>
      <c r="AI22" s="69">
        <v>0.30707086748064849</v>
      </c>
      <c r="AJ22" s="69">
        <v>0.4048940442005447</v>
      </c>
      <c r="AK22" s="69">
        <v>0.34706748417570021</v>
      </c>
      <c r="AL22" s="69">
        <v>0.38115048330525797</v>
      </c>
      <c r="AM22" s="69">
        <v>0.50841561452658701</v>
      </c>
      <c r="AN22" s="69"/>
      <c r="AO22" s="69">
        <f t="shared" si="35"/>
        <v>0.1613481303508868</v>
      </c>
      <c r="AP22" s="69">
        <f>'RD T1'!E137</f>
        <v>0.18008324606444298</v>
      </c>
      <c r="AQ22" s="69">
        <f t="shared" si="36"/>
        <v>0.34143137641532978</v>
      </c>
      <c r="AS22" t="str">
        <f t="shared" si="37"/>
        <v>52 Skilled metal, electrical and electronic trades</v>
      </c>
      <c r="AT22" s="69">
        <v>1.3218359215892941</v>
      </c>
      <c r="AU22" s="69">
        <v>1.7129471591319201</v>
      </c>
      <c r="AV22" s="69">
        <v>1.4894965093480532</v>
      </c>
      <c r="AW22" s="69">
        <v>1.6309102475931783</v>
      </c>
      <c r="AX22" s="69">
        <v>2.0776412249253</v>
      </c>
      <c r="AY22" s="69"/>
      <c r="AZ22" s="69">
        <f t="shared" si="38"/>
        <v>0.58814471557724679</v>
      </c>
      <c r="BA22" s="69">
        <f>'RD T1'!E166</f>
        <v>0.74304077508069266</v>
      </c>
      <c r="BB22" s="69">
        <f t="shared" si="39"/>
        <v>1.3311854906579395</v>
      </c>
      <c r="BD22" t="str">
        <f t="shared" si="40"/>
        <v>52 Skilled metal, electrical and electronic trades</v>
      </c>
      <c r="BE22" s="69">
        <v>8.1952765812020214</v>
      </c>
      <c r="BF22" s="69">
        <v>9.0468156854034376</v>
      </c>
      <c r="BG22" s="69">
        <v>7.610684542154516</v>
      </c>
      <c r="BH22" s="69">
        <v>7.2578540483180047</v>
      </c>
      <c r="BI22" s="69">
        <v>6.2555381077564176</v>
      </c>
      <c r="BJ22" s="69"/>
      <c r="BK22" s="69">
        <f t="shared" si="41"/>
        <v>-1.3551464343980983</v>
      </c>
      <c r="BL22" s="69">
        <f>'RD T1'!E195</f>
        <v>2.4178013738975981</v>
      </c>
      <c r="BM22" s="69">
        <f t="shared" si="42"/>
        <v>1.0626549394994997</v>
      </c>
      <c r="BO22" t="str">
        <f t="shared" si="43"/>
        <v>52 Skilled metal, electrical and electronic trades</v>
      </c>
      <c r="BP22" s="69">
        <v>5.3198857535919153</v>
      </c>
      <c r="BQ22" s="69">
        <v>5.3822784347657704</v>
      </c>
      <c r="BR22" s="69">
        <v>4.4637408114898598</v>
      </c>
      <c r="BS22" s="69">
        <v>4.0648555202288819</v>
      </c>
      <c r="BT22" s="69">
        <v>3.3604439002015538</v>
      </c>
      <c r="BU22" s="69"/>
      <c r="BV22" s="69">
        <f t="shared" si="44"/>
        <v>-1.103296911288306</v>
      </c>
      <c r="BW22" s="69">
        <f>'RD T1'!E224</f>
        <v>1.4052346977256693</v>
      </c>
      <c r="BX22" s="69">
        <f t="shared" si="45"/>
        <v>0.30193778643736335</v>
      </c>
      <c r="BZ22" t="str">
        <f t="shared" si="46"/>
        <v>52 Skilled metal, electrical and electronic trades</v>
      </c>
      <c r="CA22" s="69">
        <v>2.2625496981320308</v>
      </c>
      <c r="CB22" s="69">
        <v>2.3679310091145345</v>
      </c>
      <c r="CC22" s="69">
        <v>1.9874843810764613</v>
      </c>
      <c r="CD22" s="69">
        <v>1.6930991441347434</v>
      </c>
      <c r="CE22" s="69">
        <v>0.9454503887676432</v>
      </c>
      <c r="CF22" s="69"/>
      <c r="CG22" s="69">
        <f t="shared" si="47"/>
        <v>-1.0420339923088182</v>
      </c>
      <c r="CH22" s="69">
        <f>'RD T1'!E253</f>
        <v>0.54954233689859566</v>
      </c>
      <c r="CI22" s="69">
        <f t="shared" si="48"/>
        <v>-0.49249165541022255</v>
      </c>
      <c r="CK22" t="str">
        <f t="shared" si="49"/>
        <v>52 Skilled metal, electrical and electronic trades</v>
      </c>
      <c r="CL22" s="69">
        <v>1.0630290066595234</v>
      </c>
      <c r="CM22" s="69">
        <v>1.0616673664487444</v>
      </c>
      <c r="CN22" s="69">
        <v>0.90702563267808767</v>
      </c>
      <c r="CO22" s="69">
        <v>0.87053338388391821</v>
      </c>
      <c r="CP22" s="69">
        <v>0.61750128656249248</v>
      </c>
      <c r="CQ22" s="69"/>
      <c r="CR22" s="69">
        <f t="shared" si="50"/>
        <v>-0.28952434611559519</v>
      </c>
      <c r="CS22" s="69">
        <f>'RD T1'!E282</f>
        <v>0.27017713743705862</v>
      </c>
      <c r="CT22" s="69">
        <f t="shared" si="51"/>
        <v>-1.9347208678536565E-2</v>
      </c>
    </row>
    <row r="23" spans="1:98" x14ac:dyDescent="0.2">
      <c r="A23" s="10" t="str">
        <f>name!D19</f>
        <v>53 Skilled construction and building trades</v>
      </c>
      <c r="B23" s="69">
        <v>5.710704549740867E-3</v>
      </c>
      <c r="C23" s="69">
        <v>5.1712232062303947E-3</v>
      </c>
      <c r="D23" s="69">
        <v>4.8962844960561405E-3</v>
      </c>
      <c r="E23" s="69">
        <v>8.9701415065610614E-3</v>
      </c>
      <c r="F23" s="69">
        <v>9.0153378018443687E-3</v>
      </c>
      <c r="G23" s="11"/>
      <c r="H23" s="69">
        <f t="shared" si="26"/>
        <v>4.1190533057882282E-3</v>
      </c>
      <c r="I23" s="69">
        <f>'RD T1'!E51</f>
        <v>4.0093166527319464E-3</v>
      </c>
      <c r="J23" s="69">
        <f t="shared" si="27"/>
        <v>8.1283699585201746E-3</v>
      </c>
      <c r="L23" t="str">
        <f t="shared" si="28"/>
        <v>53 Skilled construction and building trades</v>
      </c>
      <c r="M23" s="69">
        <v>0.10792255224596325</v>
      </c>
      <c r="N23" s="69">
        <v>0.13074011638758015</v>
      </c>
      <c r="O23" s="69">
        <v>0.11860365120644367</v>
      </c>
      <c r="P23" s="69">
        <v>0.15847192560296131</v>
      </c>
      <c r="Q23" s="69">
        <v>0.19491459318457605</v>
      </c>
      <c r="R23" s="11"/>
      <c r="S23" s="69">
        <f t="shared" si="29"/>
        <v>7.6310941978132374E-2</v>
      </c>
      <c r="T23" s="69">
        <f>'RD T1'!E80</f>
        <v>8.4904506525936285E-2</v>
      </c>
      <c r="U23" s="69">
        <f t="shared" si="30"/>
        <v>0.16121544850406866</v>
      </c>
      <c r="W23" t="str">
        <f t="shared" si="31"/>
        <v>53 Skilled construction and building trades</v>
      </c>
      <c r="X23" s="69">
        <v>0.4273512632941448</v>
      </c>
      <c r="Y23" s="69">
        <v>0.55261329977671092</v>
      </c>
      <c r="Z23" s="69">
        <v>0.48020093115220513</v>
      </c>
      <c r="AA23" s="69">
        <v>0.62141835361292785</v>
      </c>
      <c r="AB23" s="69">
        <v>0.83803364039081096</v>
      </c>
      <c r="AC23" s="69"/>
      <c r="AD23" s="69">
        <f t="shared" si="32"/>
        <v>0.35783270923860583</v>
      </c>
      <c r="AE23" s="69">
        <f>'RD T1'!E109</f>
        <v>0.33801131532223722</v>
      </c>
      <c r="AF23" s="69">
        <f t="shared" si="33"/>
        <v>0.69584402456084304</v>
      </c>
      <c r="AH23" t="str">
        <f t="shared" si="34"/>
        <v>53 Skilled construction and building trades</v>
      </c>
      <c r="AI23" s="69">
        <v>0.24626525930937879</v>
      </c>
      <c r="AJ23" s="69">
        <v>0.34960021604540004</v>
      </c>
      <c r="AK23" s="69">
        <v>0.31089664432161263</v>
      </c>
      <c r="AL23" s="69">
        <v>0.39497330204306103</v>
      </c>
      <c r="AM23" s="69">
        <v>0.55396599685142256</v>
      </c>
      <c r="AN23" s="69"/>
      <c r="AO23" s="69">
        <f t="shared" si="35"/>
        <v>0.24306935252980993</v>
      </c>
      <c r="AP23" s="69">
        <f>'RD T1'!E138</f>
        <v>0.22616971909515352</v>
      </c>
      <c r="AQ23" s="69">
        <f t="shared" si="36"/>
        <v>0.46923907162496348</v>
      </c>
      <c r="AS23" t="str">
        <f t="shared" si="37"/>
        <v>53 Skilled construction and building trades</v>
      </c>
      <c r="AT23" s="69">
        <v>0.39803828056446844</v>
      </c>
      <c r="AU23" s="69">
        <v>0.52677376052641645</v>
      </c>
      <c r="AV23" s="69">
        <v>0.45935619843041842</v>
      </c>
      <c r="AW23" s="69">
        <v>0.58831031259383093</v>
      </c>
      <c r="AX23" s="69">
        <v>0.74131404926694699</v>
      </c>
      <c r="AY23" s="69"/>
      <c r="AZ23" s="69">
        <f t="shared" si="38"/>
        <v>0.28195785083652858</v>
      </c>
      <c r="BA23" s="69">
        <f>'RD T1'!E167</f>
        <v>0.31421473141755002</v>
      </c>
      <c r="BB23" s="69">
        <f t="shared" si="39"/>
        <v>0.59617258225407865</v>
      </c>
      <c r="BD23" t="str">
        <f t="shared" si="40"/>
        <v>53 Skilled construction and building trades</v>
      </c>
      <c r="BE23" s="69">
        <v>5.5016121551247341</v>
      </c>
      <c r="BF23" s="69">
        <v>5.7976261725699638</v>
      </c>
      <c r="BG23" s="69">
        <v>4.9314229099868561</v>
      </c>
      <c r="BH23" s="69">
        <v>4.9449486806152807</v>
      </c>
      <c r="BI23" s="69">
        <v>4.3743601950997757</v>
      </c>
      <c r="BJ23" s="69"/>
      <c r="BK23" s="69">
        <f t="shared" si="41"/>
        <v>-0.55706271488708037</v>
      </c>
      <c r="BL23" s="69">
        <f>'RD T1'!E196</f>
        <v>1.7960715238184026</v>
      </c>
      <c r="BM23" s="69">
        <f t="shared" si="42"/>
        <v>1.2390088089313223</v>
      </c>
      <c r="BO23" t="str">
        <f t="shared" si="43"/>
        <v>53 Skilled construction and building trades</v>
      </c>
      <c r="BP23" s="69">
        <v>5.1448213752166829</v>
      </c>
      <c r="BQ23" s="69">
        <v>5.6132889871033829</v>
      </c>
      <c r="BR23" s="69">
        <v>4.6960452511595987</v>
      </c>
      <c r="BS23" s="69">
        <v>5.0376596465241308</v>
      </c>
      <c r="BT23" s="69">
        <v>4.8735249942056456</v>
      </c>
      <c r="BU23" s="69"/>
      <c r="BV23" s="69">
        <f t="shared" si="44"/>
        <v>0.17747974304604686</v>
      </c>
      <c r="BW23" s="69">
        <f>'RD T1'!E225</f>
        <v>2.1731483767650297</v>
      </c>
      <c r="BX23" s="69">
        <f t="shared" si="45"/>
        <v>2.3506281198110766</v>
      </c>
      <c r="BZ23" t="str">
        <f t="shared" si="46"/>
        <v>53 Skilled construction and building trades</v>
      </c>
      <c r="CA23" s="69">
        <v>2.2442662501069752</v>
      </c>
      <c r="CB23" s="69">
        <v>2.4667201839679231</v>
      </c>
      <c r="CC23" s="69">
        <v>2.1380021597146386</v>
      </c>
      <c r="CD23" s="69">
        <v>1.9902458377675094</v>
      </c>
      <c r="CE23" s="69">
        <v>1.6571952689934333</v>
      </c>
      <c r="CF23" s="69"/>
      <c r="CG23" s="69">
        <f t="shared" si="47"/>
        <v>-0.4808068907212053</v>
      </c>
      <c r="CH23" s="69">
        <f>'RD T1'!E254</f>
        <v>0.77282073913941418</v>
      </c>
      <c r="CI23" s="69">
        <f t="shared" si="48"/>
        <v>0.29201384841820888</v>
      </c>
      <c r="CK23" t="str">
        <f t="shared" si="49"/>
        <v>53 Skilled construction and building trades</v>
      </c>
      <c r="CL23" s="69">
        <v>1.5417083430490581</v>
      </c>
      <c r="CM23" s="69">
        <v>1.3503000495082709</v>
      </c>
      <c r="CN23" s="69">
        <v>1.1337805912121199</v>
      </c>
      <c r="CO23" s="69">
        <v>0.89547415663936458</v>
      </c>
      <c r="CP23" s="69">
        <v>0.23612636599441389</v>
      </c>
      <c r="CQ23" s="69"/>
      <c r="CR23" s="69">
        <f t="shared" si="50"/>
        <v>-0.89765422521770599</v>
      </c>
      <c r="CS23" s="69">
        <f>'RD T1'!E283</f>
        <v>0.1858963861847012</v>
      </c>
      <c r="CT23" s="69">
        <f t="shared" si="51"/>
        <v>-0.71175783903300482</v>
      </c>
    </row>
    <row r="24" spans="1:98" x14ac:dyDescent="0.2">
      <c r="A24" s="10" t="str">
        <f>name!D20</f>
        <v>54 Textiles, printing and other skilled trades</v>
      </c>
      <c r="B24" s="69">
        <v>3.3869145203855977E-2</v>
      </c>
      <c r="C24" s="69">
        <v>3.4073260694454634E-2</v>
      </c>
      <c r="D24" s="69">
        <v>3.388619723232604E-2</v>
      </c>
      <c r="E24" s="69">
        <v>4.5387625064923526E-2</v>
      </c>
      <c r="F24" s="69">
        <v>6.3881013058428887E-2</v>
      </c>
      <c r="G24" s="11"/>
      <c r="H24" s="69">
        <f t="shared" si="26"/>
        <v>2.9994815826102847E-2</v>
      </c>
      <c r="I24" s="69">
        <f>'RD T1'!E52</f>
        <v>2.6900013525492209E-2</v>
      </c>
      <c r="J24" s="69">
        <f t="shared" si="27"/>
        <v>5.6894829351595053E-2</v>
      </c>
      <c r="L24" t="str">
        <f t="shared" si="28"/>
        <v>54 Textiles, printing and other skilled trades</v>
      </c>
      <c r="M24" s="69">
        <v>0.24880494138647938</v>
      </c>
      <c r="N24" s="69">
        <v>0.29033156973615781</v>
      </c>
      <c r="O24" s="69">
        <v>0.29582998150530421</v>
      </c>
      <c r="P24" s="69">
        <v>0.37834532703837531</v>
      </c>
      <c r="Q24" s="69">
        <v>0.55133936332622369</v>
      </c>
      <c r="R24" s="11"/>
      <c r="S24" s="69">
        <f t="shared" si="29"/>
        <v>0.25550938182091948</v>
      </c>
      <c r="T24" s="69">
        <f>'RD T1'!E81</f>
        <v>0.24599593614555434</v>
      </c>
      <c r="U24" s="69">
        <f t="shared" si="30"/>
        <v>0.5015053179664738</v>
      </c>
      <c r="W24" t="str">
        <f t="shared" si="31"/>
        <v>54 Textiles, printing and other skilled trades</v>
      </c>
      <c r="X24" s="69">
        <v>0.8084205720756541</v>
      </c>
      <c r="Y24" s="69">
        <v>0.85014205799316944</v>
      </c>
      <c r="Z24" s="69">
        <v>0.8120795695316082</v>
      </c>
      <c r="AA24" s="69">
        <v>1.0200015196948338</v>
      </c>
      <c r="AB24" s="69">
        <v>1.3533229670340932</v>
      </c>
      <c r="AC24" s="69"/>
      <c r="AD24" s="69">
        <f t="shared" si="32"/>
        <v>0.54124339750248496</v>
      </c>
      <c r="AE24" s="69">
        <f>'RD T1'!E110</f>
        <v>0.63795606826231532</v>
      </c>
      <c r="AF24" s="69">
        <f t="shared" si="33"/>
        <v>1.1791994657648002</v>
      </c>
      <c r="AH24" t="str">
        <f t="shared" si="34"/>
        <v>54 Textiles, printing and other skilled trades</v>
      </c>
      <c r="AI24" s="69">
        <v>0.29655926547707018</v>
      </c>
      <c r="AJ24" s="69">
        <v>0.26836476787342067</v>
      </c>
      <c r="AK24" s="69">
        <v>0.28137734823576982</v>
      </c>
      <c r="AL24" s="69">
        <v>0.3185518434752137</v>
      </c>
      <c r="AM24" s="69">
        <v>0.41656973332532582</v>
      </c>
      <c r="AN24" s="69"/>
      <c r="AO24" s="69">
        <f t="shared" si="35"/>
        <v>0.135192385089556</v>
      </c>
      <c r="AP24" s="69">
        <f>'RD T1'!E139</f>
        <v>0.19938786254340829</v>
      </c>
      <c r="AQ24" s="69">
        <f t="shared" si="36"/>
        <v>0.33458024763296429</v>
      </c>
      <c r="AS24" t="str">
        <f t="shared" si="37"/>
        <v>54 Textiles, printing and other skilled trades</v>
      </c>
      <c r="AT24" s="69">
        <v>0.34324246432865391</v>
      </c>
      <c r="AU24" s="69">
        <v>0.34577747593435709</v>
      </c>
      <c r="AV24" s="69">
        <v>0.33541754834244303</v>
      </c>
      <c r="AW24" s="69">
        <v>0.40361901734725192</v>
      </c>
      <c r="AX24" s="69">
        <v>0.52816765536832289</v>
      </c>
      <c r="AY24" s="69"/>
      <c r="AZ24" s="69">
        <f t="shared" si="38"/>
        <v>0.19275010702587986</v>
      </c>
      <c r="BA24" s="69">
        <f>'RD T1'!E168</f>
        <v>0.23971964711277896</v>
      </c>
      <c r="BB24" s="69">
        <f t="shared" si="39"/>
        <v>0.43246975413865885</v>
      </c>
      <c r="BD24" t="str">
        <f t="shared" si="40"/>
        <v>54 Textiles, printing and other skilled trades</v>
      </c>
      <c r="BE24" s="69">
        <v>2.6167282381079402</v>
      </c>
      <c r="BF24" s="69">
        <v>2.423731289463317</v>
      </c>
      <c r="BG24" s="69">
        <v>2.2826623352565352</v>
      </c>
      <c r="BH24" s="69">
        <v>2.3760716461538278</v>
      </c>
      <c r="BI24" s="69">
        <v>2.3570286853930642</v>
      </c>
      <c r="BJ24" s="69"/>
      <c r="BK24" s="69">
        <f t="shared" si="41"/>
        <v>7.4366350136529036E-2</v>
      </c>
      <c r="BL24" s="69">
        <f>'RD T1'!E197</f>
        <v>1.0116993929010942</v>
      </c>
      <c r="BM24" s="69">
        <f t="shared" si="42"/>
        <v>1.0860657430376233</v>
      </c>
      <c r="BO24" t="str">
        <f t="shared" si="43"/>
        <v>54 Textiles, printing and other skilled trades</v>
      </c>
      <c r="BP24" s="69">
        <v>3.1936668977161533</v>
      </c>
      <c r="BQ24" s="69">
        <v>2.5897320462108779</v>
      </c>
      <c r="BR24" s="69">
        <v>2.4532703371818192</v>
      </c>
      <c r="BS24" s="69">
        <v>2.3830591619354426</v>
      </c>
      <c r="BT24" s="69">
        <v>2.2768323435792333</v>
      </c>
      <c r="BU24" s="69"/>
      <c r="BV24" s="69">
        <f t="shared" si="44"/>
        <v>-0.17643799360258594</v>
      </c>
      <c r="BW24" s="69">
        <f>'RD T1'!E226</f>
        <v>0.89121741655265219</v>
      </c>
      <c r="BX24" s="69">
        <f t="shared" si="45"/>
        <v>0.71477942295006625</v>
      </c>
      <c r="BZ24" t="str">
        <f t="shared" si="46"/>
        <v>54 Textiles, printing and other skilled trades</v>
      </c>
      <c r="CA24" s="69">
        <v>2.2363900411925108</v>
      </c>
      <c r="CB24" s="69">
        <v>1.9151467519208136</v>
      </c>
      <c r="CC24" s="69">
        <v>1.8963244133372894</v>
      </c>
      <c r="CD24" s="69">
        <v>1.695183895919482</v>
      </c>
      <c r="CE24" s="69">
        <v>1.235525209481156</v>
      </c>
      <c r="CF24" s="69"/>
      <c r="CG24" s="69">
        <f t="shared" si="47"/>
        <v>-0.66079920385613344</v>
      </c>
      <c r="CH24" s="69">
        <f>'RD T1'!E255</f>
        <v>0.61524505430351972</v>
      </c>
      <c r="CI24" s="69">
        <f t="shared" si="48"/>
        <v>-4.5554149552613721E-2</v>
      </c>
      <c r="CK24" t="str">
        <f t="shared" si="49"/>
        <v>54 Textiles, printing and other skilled trades</v>
      </c>
      <c r="CL24" s="69">
        <v>1.3360924357592139</v>
      </c>
      <c r="CM24" s="69">
        <v>0.90851683309256792</v>
      </c>
      <c r="CN24" s="69">
        <v>0.98435780729424993</v>
      </c>
      <c r="CO24" s="69">
        <v>0.7198264074879982</v>
      </c>
      <c r="CP24" s="69">
        <v>0.6550569367140604</v>
      </c>
      <c r="CQ24" s="69"/>
      <c r="CR24" s="69">
        <f t="shared" si="50"/>
        <v>-0.32930087058018953</v>
      </c>
      <c r="CS24" s="69">
        <f>'RD T1'!E284</f>
        <v>0.22903082040458936</v>
      </c>
      <c r="CT24" s="69">
        <f t="shared" si="51"/>
        <v>-0.10027005017560017</v>
      </c>
    </row>
    <row r="25" spans="1:98" x14ac:dyDescent="0.2">
      <c r="A25" s="10" t="str">
        <f>name!D21</f>
        <v>61 Caring personal service occupations</v>
      </c>
      <c r="B25" s="69">
        <v>2.424402383137602E-2</v>
      </c>
      <c r="C25" s="69">
        <v>2.831183180142726E-2</v>
      </c>
      <c r="D25" s="69">
        <v>3.0057982825263035E-2</v>
      </c>
      <c r="E25" s="69">
        <v>4.0921705527056151E-2</v>
      </c>
      <c r="F25" s="69">
        <v>5.8391547918442289E-2</v>
      </c>
      <c r="G25" s="11"/>
      <c r="H25" s="69">
        <f t="shared" si="26"/>
        <v>2.8333565093179254E-2</v>
      </c>
      <c r="I25" s="69">
        <f>'RD T1'!E53</f>
        <v>2.5795999541576412E-2</v>
      </c>
      <c r="J25" s="69">
        <f t="shared" si="27"/>
        <v>5.412956463475567E-2</v>
      </c>
      <c r="L25" t="str">
        <f t="shared" si="28"/>
        <v>61 Caring personal service occupations</v>
      </c>
      <c r="M25" s="69">
        <v>1.1896863779093125</v>
      </c>
      <c r="N25" s="69">
        <v>1.3179231155016264</v>
      </c>
      <c r="O25" s="69">
        <v>1.4288572515013991</v>
      </c>
      <c r="P25" s="69">
        <v>1.9943734771836497</v>
      </c>
      <c r="Q25" s="69">
        <v>2.9870134576484779</v>
      </c>
      <c r="R25" s="11"/>
      <c r="S25" s="69">
        <f t="shared" si="29"/>
        <v>1.5581562061470788</v>
      </c>
      <c r="T25" s="69">
        <f>'RD T1'!E82</f>
        <v>1.348028867002137</v>
      </c>
      <c r="U25" s="69">
        <f t="shared" si="30"/>
        <v>2.9061850731492158</v>
      </c>
      <c r="W25" t="str">
        <f t="shared" si="31"/>
        <v>61 Caring personal service occupations</v>
      </c>
      <c r="X25" s="69">
        <v>4.0653682283393833</v>
      </c>
      <c r="Y25" s="69">
        <v>4.37027705385107</v>
      </c>
      <c r="Z25" s="69">
        <v>4.2448489700664256</v>
      </c>
      <c r="AA25" s="69">
        <v>5.4307688021257698</v>
      </c>
      <c r="AB25" s="69">
        <v>7.2226932286253929</v>
      </c>
      <c r="AC25" s="69"/>
      <c r="AD25" s="69">
        <f t="shared" si="32"/>
        <v>2.9778442585589673</v>
      </c>
      <c r="AE25" s="69">
        <f>'RD T1'!E111</f>
        <v>3.8274771399887002</v>
      </c>
      <c r="AF25" s="69">
        <f t="shared" si="33"/>
        <v>6.805321398547667</v>
      </c>
      <c r="AH25" t="str">
        <f t="shared" si="34"/>
        <v>61 Caring personal service occupations</v>
      </c>
      <c r="AI25" s="69">
        <v>3.767428052214568</v>
      </c>
      <c r="AJ25" s="69">
        <v>3.5917456874069691</v>
      </c>
      <c r="AK25" s="69">
        <v>3.4672956307623526</v>
      </c>
      <c r="AL25" s="69">
        <v>3.9375884725150909</v>
      </c>
      <c r="AM25" s="69">
        <v>4.4326899448858725</v>
      </c>
      <c r="AN25" s="69"/>
      <c r="AO25" s="69">
        <f t="shared" si="35"/>
        <v>0.96539431412351995</v>
      </c>
      <c r="AP25" s="69">
        <f>'RD T1'!E140</f>
        <v>2.3843226852179038</v>
      </c>
      <c r="AQ25" s="69">
        <f t="shared" si="36"/>
        <v>3.3497169993414238</v>
      </c>
      <c r="AS25" t="str">
        <f t="shared" si="37"/>
        <v>61 Caring personal service occupations</v>
      </c>
      <c r="AT25" s="69">
        <v>1.9490153455282406</v>
      </c>
      <c r="AU25" s="69">
        <v>2.0322910086931327</v>
      </c>
      <c r="AV25" s="69">
        <v>2.0105439830445695</v>
      </c>
      <c r="AW25" s="69">
        <v>2.3751326391522771</v>
      </c>
      <c r="AX25" s="69">
        <v>2.9090767660171815</v>
      </c>
      <c r="AY25" s="69"/>
      <c r="AZ25" s="69">
        <f t="shared" si="38"/>
        <v>0.89853278297261197</v>
      </c>
      <c r="BA25" s="69">
        <f>'RD T1'!E169</f>
        <v>1.517995040745058</v>
      </c>
      <c r="BB25" s="69">
        <f t="shared" si="39"/>
        <v>2.4165278237176699</v>
      </c>
      <c r="BD25" t="str">
        <f t="shared" si="40"/>
        <v>61 Caring personal service occupations</v>
      </c>
      <c r="BE25" s="69">
        <v>12.592642284763338</v>
      </c>
      <c r="BF25" s="69">
        <v>13.071404463860786</v>
      </c>
      <c r="BG25" s="69">
        <v>14.12374891785916</v>
      </c>
      <c r="BH25" s="69">
        <v>15.868829583837396</v>
      </c>
      <c r="BI25" s="69">
        <v>19.42611945282129</v>
      </c>
      <c r="BJ25" s="69"/>
      <c r="BK25" s="69">
        <f t="shared" si="41"/>
        <v>5.3023705349621295</v>
      </c>
      <c r="BL25" s="69">
        <f>'RD T1'!E198</f>
        <v>9.4211417288512767</v>
      </c>
      <c r="BM25" s="69">
        <f t="shared" si="42"/>
        <v>14.723512263813406</v>
      </c>
      <c r="BO25" t="str">
        <f t="shared" si="43"/>
        <v>61 Caring personal service occupations</v>
      </c>
      <c r="BP25" s="69">
        <v>10.583522816282434</v>
      </c>
      <c r="BQ25" s="69">
        <v>10.089649656390872</v>
      </c>
      <c r="BR25" s="69">
        <v>9.2361306351161883</v>
      </c>
      <c r="BS25" s="69">
        <v>10.103691790272316</v>
      </c>
      <c r="BT25" s="69">
        <v>8.9853525991369931</v>
      </c>
      <c r="BU25" s="69"/>
      <c r="BV25" s="69">
        <f t="shared" si="44"/>
        <v>-0.25077803597919512</v>
      </c>
      <c r="BW25" s="69">
        <f>'RD T1'!E227</f>
        <v>4.6520910315055453</v>
      </c>
      <c r="BX25" s="69">
        <f t="shared" si="45"/>
        <v>4.4013129955263501</v>
      </c>
      <c r="BZ25" t="str">
        <f t="shared" si="46"/>
        <v>61 Caring personal service occupations</v>
      </c>
      <c r="CA25" s="69">
        <v>2.910147348381884</v>
      </c>
      <c r="CB25" s="69">
        <v>1.6505945856414519</v>
      </c>
      <c r="CC25" s="69">
        <v>1.4261107475444545</v>
      </c>
      <c r="CD25" s="69">
        <v>1.0491482322712848</v>
      </c>
      <c r="CE25" s="69">
        <v>0.88959061783413096</v>
      </c>
      <c r="CF25" s="69"/>
      <c r="CG25" s="69">
        <f t="shared" si="47"/>
        <v>-0.53652012971032359</v>
      </c>
      <c r="CH25" s="69">
        <f>'RD T1'!E256</f>
        <v>0.33214917010705797</v>
      </c>
      <c r="CI25" s="69">
        <f t="shared" si="48"/>
        <v>-0.20437095960326562</v>
      </c>
      <c r="CK25" t="str">
        <f t="shared" si="49"/>
        <v>61 Caring personal service occupations</v>
      </c>
      <c r="CL25" s="69">
        <v>0.57430208581369724</v>
      </c>
      <c r="CM25" s="69">
        <v>0.43246098824941281</v>
      </c>
      <c r="CN25" s="69">
        <v>0.45267846624636465</v>
      </c>
      <c r="CO25" s="69">
        <v>0.53757849826901627</v>
      </c>
      <c r="CP25" s="69">
        <v>0.68428408122353224</v>
      </c>
      <c r="CQ25" s="69"/>
      <c r="CR25" s="69">
        <f t="shared" si="50"/>
        <v>0.23160561497716758</v>
      </c>
      <c r="CS25" s="69">
        <f>'RD T1'!E285</f>
        <v>0.15586926666247122</v>
      </c>
      <c r="CT25" s="69">
        <f t="shared" si="51"/>
        <v>0.38747488163963884</v>
      </c>
    </row>
    <row r="26" spans="1:98" x14ac:dyDescent="0.2">
      <c r="A26" s="10" t="str">
        <f>name!D22</f>
        <v>62 Leisure, travel and related personal service occupations</v>
      </c>
      <c r="B26" s="69">
        <v>9.1237832683447109E-3</v>
      </c>
      <c r="C26" s="69">
        <v>1.7033768131459587E-2</v>
      </c>
      <c r="D26" s="69">
        <v>1.4830166596319029E-2</v>
      </c>
      <c r="E26" s="69">
        <v>1.9466901718060297E-2</v>
      </c>
      <c r="F26" s="69">
        <v>2.6259226690172142E-2</v>
      </c>
      <c r="G26" s="11"/>
      <c r="H26" s="69">
        <f t="shared" si="26"/>
        <v>1.1429060093853112E-2</v>
      </c>
      <c r="I26" s="69">
        <f>'RD T1'!E54</f>
        <v>1.1733321697349041E-2</v>
      </c>
      <c r="J26" s="69">
        <f t="shared" si="27"/>
        <v>2.3162381791202155E-2</v>
      </c>
      <c r="L26" t="str">
        <f t="shared" si="28"/>
        <v>62 Leisure, travel and related personal service occupations</v>
      </c>
      <c r="M26" s="69">
        <v>0.24245255501256768</v>
      </c>
      <c r="N26" s="69">
        <v>0.26486469532705087</v>
      </c>
      <c r="O26" s="69">
        <v>0.25235861648416258</v>
      </c>
      <c r="P26" s="69">
        <v>0.32538167007241031</v>
      </c>
      <c r="Q26" s="69">
        <v>0.45262209043618667</v>
      </c>
      <c r="R26" s="11"/>
      <c r="S26" s="69">
        <f t="shared" si="29"/>
        <v>0.2002634739520241</v>
      </c>
      <c r="T26" s="69">
        <f>'RD T1'!E83</f>
        <v>0.20450309822988419</v>
      </c>
      <c r="U26" s="69">
        <f t="shared" si="30"/>
        <v>0.40476657218190826</v>
      </c>
      <c r="W26" t="str">
        <f t="shared" si="31"/>
        <v>62 Leisure, travel and related personal service occupations</v>
      </c>
      <c r="X26" s="69">
        <v>1.0555911163511662</v>
      </c>
      <c r="Y26" s="69">
        <v>1.290017085785145</v>
      </c>
      <c r="Z26" s="69">
        <v>1.0821116370689383</v>
      </c>
      <c r="AA26" s="69">
        <v>1.337576724864677</v>
      </c>
      <c r="AB26" s="69">
        <v>1.7829357263613015</v>
      </c>
      <c r="AC26" s="69"/>
      <c r="AD26" s="69">
        <f t="shared" si="32"/>
        <v>0.70082408929236317</v>
      </c>
      <c r="AE26" s="69">
        <f>'RD T1'!E112</f>
        <v>0.90053932045619101</v>
      </c>
      <c r="AF26" s="69">
        <f t="shared" si="33"/>
        <v>1.6013634097485543</v>
      </c>
      <c r="AH26" t="str">
        <f t="shared" si="34"/>
        <v>62 Leisure, travel and related personal service occupations</v>
      </c>
      <c r="AI26" s="69">
        <v>0.68022581290194184</v>
      </c>
      <c r="AJ26" s="69">
        <v>0.76860299394041287</v>
      </c>
      <c r="AK26" s="69">
        <v>0.63621603880029953</v>
      </c>
      <c r="AL26" s="69">
        <v>0.7600385876678476</v>
      </c>
      <c r="AM26" s="69">
        <v>1.0378125701907843</v>
      </c>
      <c r="AN26" s="69"/>
      <c r="AO26" s="69">
        <f t="shared" si="35"/>
        <v>0.40159653139048479</v>
      </c>
      <c r="AP26" s="69">
        <f>'RD T1'!E141</f>
        <v>0.53027382090741071</v>
      </c>
      <c r="AQ26" s="69">
        <f t="shared" si="36"/>
        <v>0.9318703522978955</v>
      </c>
      <c r="AS26" t="str">
        <f t="shared" si="37"/>
        <v>62 Leisure, travel and related personal service occupations</v>
      </c>
      <c r="AT26" s="69">
        <v>0.84878253760063971</v>
      </c>
      <c r="AU26" s="69">
        <v>0.96712856779341227</v>
      </c>
      <c r="AV26" s="69">
        <v>0.90648870292220696</v>
      </c>
      <c r="AW26" s="69">
        <v>1.1235401950199573</v>
      </c>
      <c r="AX26" s="69">
        <v>1.6177139514898415</v>
      </c>
      <c r="AY26" s="69"/>
      <c r="AZ26" s="69">
        <f t="shared" si="38"/>
        <v>0.71122524856763458</v>
      </c>
      <c r="BA26" s="69">
        <f>'RD T1'!E170</f>
        <v>0.78046936575783732</v>
      </c>
      <c r="BB26" s="69">
        <f t="shared" si="39"/>
        <v>1.4916946143254719</v>
      </c>
      <c r="BD26" t="str">
        <f t="shared" si="40"/>
        <v>62 Leisure, travel and related personal service occupations</v>
      </c>
      <c r="BE26" s="69">
        <v>3.2209873929518373</v>
      </c>
      <c r="BF26" s="69">
        <v>3.0069406718317824</v>
      </c>
      <c r="BG26" s="69">
        <v>2.7432194506962473</v>
      </c>
      <c r="BH26" s="69">
        <v>2.5434996735304858</v>
      </c>
      <c r="BI26" s="69">
        <v>2.3037023039432052</v>
      </c>
      <c r="BJ26" s="69"/>
      <c r="BK26" s="69">
        <f t="shared" si="41"/>
        <v>-0.4395171467530421</v>
      </c>
      <c r="BL26" s="69">
        <f>'RD T1'!E199</f>
        <v>1.1274447993954575</v>
      </c>
      <c r="BM26" s="69">
        <f t="shared" si="42"/>
        <v>0.6879276526424154</v>
      </c>
      <c r="BO26" t="str">
        <f t="shared" si="43"/>
        <v>62 Leisure, travel and related personal service occupations</v>
      </c>
      <c r="BP26" s="69">
        <v>3.4012837819733255</v>
      </c>
      <c r="BQ26" s="69">
        <v>3.1740340403926166</v>
      </c>
      <c r="BR26" s="69">
        <v>2.5114455704622154</v>
      </c>
      <c r="BS26" s="69">
        <v>2.3904253866193796</v>
      </c>
      <c r="BT26" s="69">
        <v>1.9820129107690558</v>
      </c>
      <c r="BU26" s="69"/>
      <c r="BV26" s="69">
        <f t="shared" si="44"/>
        <v>-0.52943265969315956</v>
      </c>
      <c r="BW26" s="69">
        <f>'RD T1'!E228</f>
        <v>1.0259428643313955</v>
      </c>
      <c r="BX26" s="69">
        <f t="shared" si="45"/>
        <v>0.49651020463823592</v>
      </c>
      <c r="BZ26" t="str">
        <f t="shared" si="46"/>
        <v>62 Leisure, travel and related personal service occupations</v>
      </c>
      <c r="CA26" s="69">
        <v>2.1036287248764394</v>
      </c>
      <c r="CB26" s="69">
        <v>2.0107928241188398</v>
      </c>
      <c r="CC26" s="69">
        <v>1.745534736690433</v>
      </c>
      <c r="CD26" s="69">
        <v>1.616599058792527</v>
      </c>
      <c r="CE26" s="69">
        <v>1.2459349437743492</v>
      </c>
      <c r="CF26" s="69"/>
      <c r="CG26" s="69">
        <f t="shared" si="47"/>
        <v>-0.49959979291608381</v>
      </c>
      <c r="CH26" s="69">
        <f>'RD T1'!E257</f>
        <v>0.6589773568956605</v>
      </c>
      <c r="CI26" s="69">
        <f t="shared" si="48"/>
        <v>0.1593775639795767</v>
      </c>
      <c r="CK26" t="str">
        <f t="shared" si="49"/>
        <v>62 Leisure, travel and related personal service occupations</v>
      </c>
      <c r="CL26" s="69">
        <v>0.99072216123939949</v>
      </c>
      <c r="CM26" s="69">
        <v>0.71149518208381846</v>
      </c>
      <c r="CN26" s="69">
        <v>0.73815401182462625</v>
      </c>
      <c r="CO26" s="69">
        <v>0.64912737302111256</v>
      </c>
      <c r="CP26" s="69">
        <v>0.51187887332846638</v>
      </c>
      <c r="CQ26" s="69"/>
      <c r="CR26" s="69">
        <f t="shared" si="50"/>
        <v>-0.22627513849615988</v>
      </c>
      <c r="CS26" s="69">
        <f>'RD T1'!E286</f>
        <v>0.19421895471329589</v>
      </c>
      <c r="CT26" s="69">
        <f t="shared" si="51"/>
        <v>-3.2056183782863984E-2</v>
      </c>
    </row>
    <row r="27" spans="1:98" x14ac:dyDescent="0.2">
      <c r="A27" s="10" t="str">
        <f>name!D23</f>
        <v>63 Community and civil enforcement occupations</v>
      </c>
      <c r="B27" s="69">
        <v>9.0069408049367927E-4</v>
      </c>
      <c r="C27" s="69">
        <v>1.0953840480397792E-3</v>
      </c>
      <c r="D27" s="69">
        <v>1.237039418175495E-3</v>
      </c>
      <c r="E27" s="69">
        <v>1.5318748795309361E-3</v>
      </c>
      <c r="F27" s="69">
        <v>2.1197334039687026E-3</v>
      </c>
      <c r="G27" s="11"/>
      <c r="H27" s="69">
        <f t="shared" si="26"/>
        <v>8.8269398579320763E-4</v>
      </c>
      <c r="I27" s="69">
        <f>'RD T1'!E55</f>
        <v>9.1809702627383477E-4</v>
      </c>
      <c r="J27" s="69">
        <f t="shared" si="27"/>
        <v>1.8007910120670424E-3</v>
      </c>
      <c r="L27" t="str">
        <f t="shared" si="28"/>
        <v>63 Community and civil enforcement occupations</v>
      </c>
      <c r="M27" s="69">
        <v>1.3818768048485737E-2</v>
      </c>
      <c r="N27" s="69">
        <v>1.3538877651559355E-2</v>
      </c>
      <c r="O27" s="69">
        <v>1.8773226425886715E-2</v>
      </c>
      <c r="P27" s="69">
        <v>1.823438332344271E-2</v>
      </c>
      <c r="Q27" s="69">
        <v>2.5753686426040777E-2</v>
      </c>
      <c r="R27" s="11"/>
      <c r="S27" s="69">
        <f t="shared" si="29"/>
        <v>6.9804600001540616E-3</v>
      </c>
      <c r="T27" s="69">
        <f>'RD T1'!E84</f>
        <v>1.1160547145535134E-2</v>
      </c>
      <c r="U27" s="69">
        <f t="shared" si="30"/>
        <v>1.8141007145689197E-2</v>
      </c>
      <c r="W27" t="str">
        <f t="shared" si="31"/>
        <v>63 Community and civil enforcement occupations</v>
      </c>
      <c r="X27" s="69">
        <v>6.0682290948512116E-2</v>
      </c>
      <c r="Y27" s="69">
        <v>6.6187515541467817E-2</v>
      </c>
      <c r="Z27" s="69">
        <v>7.6123109670783173E-2</v>
      </c>
      <c r="AA27" s="69">
        <v>7.85221167041837E-2</v>
      </c>
      <c r="AB27" s="69">
        <v>0.11122894862664</v>
      </c>
      <c r="AC27" s="69"/>
      <c r="AD27" s="69">
        <f t="shared" si="32"/>
        <v>3.5105838955856825E-2</v>
      </c>
      <c r="AE27" s="69">
        <f>'RD T1'!E113</f>
        <v>5.3303601253448983E-2</v>
      </c>
      <c r="AF27" s="69">
        <f t="shared" si="33"/>
        <v>8.8409440209305801E-2</v>
      </c>
      <c r="AH27" t="str">
        <f t="shared" si="34"/>
        <v>63 Community and civil enforcement occupations</v>
      </c>
      <c r="AI27" s="69">
        <v>1.8805856377820378E-2</v>
      </c>
      <c r="AJ27" s="69">
        <v>1.9544445757776675E-2</v>
      </c>
      <c r="AK27" s="69">
        <v>2.5348097461146954E-2</v>
      </c>
      <c r="AL27" s="69">
        <v>2.1905827581476578E-2</v>
      </c>
      <c r="AM27" s="69">
        <v>3.0710506935457058E-2</v>
      </c>
      <c r="AN27" s="69"/>
      <c r="AO27" s="69">
        <f t="shared" si="35"/>
        <v>5.3624094743101036E-3</v>
      </c>
      <c r="AP27" s="69">
        <f>'RD T1'!E142</f>
        <v>1.3820395397468379E-2</v>
      </c>
      <c r="AQ27" s="69">
        <f t="shared" si="36"/>
        <v>1.918280487177848E-2</v>
      </c>
      <c r="AS27" t="str">
        <f t="shared" si="37"/>
        <v>63 Community and civil enforcement occupations</v>
      </c>
      <c r="AT27" s="69">
        <v>1.8717300565318104E-2</v>
      </c>
      <c r="AU27" s="69">
        <v>1.8001167592540477E-2</v>
      </c>
      <c r="AV27" s="69">
        <v>2.2712787454357532E-2</v>
      </c>
      <c r="AW27" s="69">
        <v>1.7818738994936776E-2</v>
      </c>
      <c r="AX27" s="69">
        <v>2.2354768587478199E-2</v>
      </c>
      <c r="AY27" s="69"/>
      <c r="AZ27" s="69">
        <f t="shared" si="38"/>
        <v>-3.5801886687933382E-4</v>
      </c>
      <c r="BA27" s="69">
        <f>'RD T1'!E171</f>
        <v>1.1110809063373129E-2</v>
      </c>
      <c r="BB27" s="69">
        <f t="shared" si="39"/>
        <v>1.0752790196493795E-2</v>
      </c>
      <c r="BD27" t="str">
        <f t="shared" si="40"/>
        <v>63 Community and civil enforcement occupations</v>
      </c>
      <c r="BE27" s="69">
        <v>9.266760945438822E-2</v>
      </c>
      <c r="BF27" s="69">
        <v>6.5169746524017511E-2</v>
      </c>
      <c r="BG27" s="69">
        <v>8.8823669384837226E-2</v>
      </c>
      <c r="BH27" s="69">
        <v>5.7190899837139188E-2</v>
      </c>
      <c r="BI27" s="69">
        <v>6.0972506720834457E-2</v>
      </c>
      <c r="BJ27" s="69"/>
      <c r="BK27" s="69">
        <f t="shared" si="41"/>
        <v>-2.7851162664002768E-2</v>
      </c>
      <c r="BL27" s="69">
        <f>'RD T1'!E200</f>
        <v>2.2173361418493971E-2</v>
      </c>
      <c r="BM27" s="69">
        <f t="shared" si="42"/>
        <v>-5.677801245508797E-3</v>
      </c>
      <c r="BO27" t="str">
        <f t="shared" si="43"/>
        <v>63 Community and civil enforcement occupations</v>
      </c>
      <c r="BP27" s="69">
        <v>0.14382469789283278</v>
      </c>
      <c r="BQ27" s="69">
        <v>0.11454943701262769</v>
      </c>
      <c r="BR27" s="69">
        <v>0.14070685067545916</v>
      </c>
      <c r="BS27" s="69">
        <v>0.10616701160518315</v>
      </c>
      <c r="BT27" s="69">
        <v>0.10998540858379793</v>
      </c>
      <c r="BU27" s="69"/>
      <c r="BV27" s="69">
        <f t="shared" si="44"/>
        <v>-3.0721442091661222E-2</v>
      </c>
      <c r="BW27" s="69">
        <f>'RD T1'!E229</f>
        <v>4.5433784887011351E-2</v>
      </c>
      <c r="BX27" s="69">
        <f t="shared" si="45"/>
        <v>1.4712342795350129E-2</v>
      </c>
      <c r="BZ27" t="str">
        <f t="shared" si="46"/>
        <v>63 Community and civil enforcement occupations</v>
      </c>
      <c r="CA27" s="69">
        <v>0.10525535262662976</v>
      </c>
      <c r="CB27" s="69">
        <v>9.1711158853896635E-2</v>
      </c>
      <c r="CC27" s="69">
        <v>0.11869125864511459</v>
      </c>
      <c r="CD27" s="69">
        <v>8.3651333297390301E-2</v>
      </c>
      <c r="CE27" s="69">
        <v>7.4848290657852201E-2</v>
      </c>
      <c r="CF27" s="69"/>
      <c r="CG27" s="69">
        <f t="shared" si="47"/>
        <v>-4.3842967987262393E-2</v>
      </c>
      <c r="CH27" s="69">
        <f>'RD T1'!E258</f>
        <v>3.3800619758392755E-2</v>
      </c>
      <c r="CI27" s="69">
        <f t="shared" si="48"/>
        <v>-1.0042348228869638E-2</v>
      </c>
      <c r="CK27" t="str">
        <f t="shared" si="49"/>
        <v>63 Community and civil enforcement occupations</v>
      </c>
      <c r="CL27" s="69">
        <v>4.7701127494196277E-2</v>
      </c>
      <c r="CM27" s="69">
        <v>2.6782597009142033E-2</v>
      </c>
      <c r="CN27" s="69">
        <v>3.7595334543198779E-2</v>
      </c>
      <c r="CO27" s="69">
        <v>2.3706548537917919E-2</v>
      </c>
      <c r="CP27" s="69">
        <v>2.251589027103822E-2</v>
      </c>
      <c r="CQ27" s="69"/>
      <c r="CR27" s="69">
        <f t="shared" si="50"/>
        <v>-1.5079444272160559E-2</v>
      </c>
      <c r="CS27" s="69">
        <f>'RD T1'!E287</f>
        <v>6.1639779493924607E-3</v>
      </c>
      <c r="CT27" s="69">
        <f t="shared" si="51"/>
        <v>-8.9154663227680973E-3</v>
      </c>
    </row>
    <row r="28" spans="1:98" x14ac:dyDescent="0.2">
      <c r="A28" s="10" t="str">
        <f>name!D24</f>
        <v>71 Sales occupations</v>
      </c>
      <c r="B28" s="69">
        <v>0.1013904588521491</v>
      </c>
      <c r="C28" s="69">
        <v>0.10914164400914765</v>
      </c>
      <c r="D28" s="69">
        <v>0.10537667442012177</v>
      </c>
      <c r="E28" s="69">
        <v>0.1214111774340703</v>
      </c>
      <c r="F28" s="69">
        <v>0.15317181937061841</v>
      </c>
      <c r="G28" s="11"/>
      <c r="H28" s="69">
        <f t="shared" si="26"/>
        <v>4.7795144950496637E-2</v>
      </c>
      <c r="I28" s="69">
        <f>'RD T1'!E56</f>
        <v>6.5784319602433583E-2</v>
      </c>
      <c r="J28" s="69">
        <f t="shared" si="27"/>
        <v>0.11357946455293022</v>
      </c>
      <c r="L28" t="str">
        <f t="shared" si="28"/>
        <v>71 Sales occupations</v>
      </c>
      <c r="M28" s="69">
        <v>1.061197196502655</v>
      </c>
      <c r="N28" s="69">
        <v>1.220632796164117</v>
      </c>
      <c r="O28" s="69">
        <v>1.2722925910786176</v>
      </c>
      <c r="P28" s="69">
        <v>1.5177843307688246</v>
      </c>
      <c r="Q28" s="69">
        <v>2.1363678027960105</v>
      </c>
      <c r="R28" s="11"/>
      <c r="S28" s="69">
        <f t="shared" si="29"/>
        <v>0.86407521171739288</v>
      </c>
      <c r="T28" s="69">
        <f>'RD T1'!E85</f>
        <v>0.85567268834378085</v>
      </c>
      <c r="U28" s="69">
        <f t="shared" si="30"/>
        <v>1.7197479000611737</v>
      </c>
      <c r="W28" t="str">
        <f t="shared" si="31"/>
        <v>71 Sales occupations</v>
      </c>
      <c r="X28" s="69">
        <v>4.6987798147751034</v>
      </c>
      <c r="Y28" s="69">
        <v>5.6957992076270685</v>
      </c>
      <c r="Z28" s="69">
        <v>5.4321952149328272</v>
      </c>
      <c r="AA28" s="69">
        <v>6.1188990905486076</v>
      </c>
      <c r="AB28" s="69">
        <v>8.2804194768990165</v>
      </c>
      <c r="AC28" s="69"/>
      <c r="AD28" s="69">
        <f t="shared" si="32"/>
        <v>2.8482242619661893</v>
      </c>
      <c r="AE28" s="69">
        <f>'RD T1'!E114</f>
        <v>3.6468013794995358</v>
      </c>
      <c r="AF28" s="69">
        <f t="shared" si="33"/>
        <v>6.495025641465725</v>
      </c>
      <c r="AH28" t="str">
        <f t="shared" si="34"/>
        <v>71 Sales occupations</v>
      </c>
      <c r="AI28" s="69">
        <v>1.6297580754640073</v>
      </c>
      <c r="AJ28" s="69">
        <v>1.847142211499524</v>
      </c>
      <c r="AK28" s="69">
        <v>1.7945728842794033</v>
      </c>
      <c r="AL28" s="69">
        <v>1.9338277908493473</v>
      </c>
      <c r="AM28" s="69">
        <v>2.5209238266002361</v>
      </c>
      <c r="AN28" s="69"/>
      <c r="AO28" s="69">
        <f t="shared" si="35"/>
        <v>0.72635094232083275</v>
      </c>
      <c r="AP28" s="69">
        <f>'RD T1'!E143</f>
        <v>1.1773952764149378</v>
      </c>
      <c r="AQ28" s="69">
        <f t="shared" si="36"/>
        <v>1.9037462187357705</v>
      </c>
      <c r="AS28" t="str">
        <f t="shared" si="37"/>
        <v>71 Sales occupations</v>
      </c>
      <c r="AT28" s="69">
        <v>1.3252405518040788</v>
      </c>
      <c r="AU28" s="69">
        <v>1.4857174699030713</v>
      </c>
      <c r="AV28" s="69">
        <v>1.4013485194339443</v>
      </c>
      <c r="AW28" s="69">
        <v>1.4515276641334782</v>
      </c>
      <c r="AX28" s="69">
        <v>1.8262807845224045</v>
      </c>
      <c r="AY28" s="69"/>
      <c r="AZ28" s="69">
        <f t="shared" si="38"/>
        <v>0.42493226508846016</v>
      </c>
      <c r="BA28" s="69">
        <f>'RD T1'!E172</f>
        <v>0.75812957455151964</v>
      </c>
      <c r="BB28" s="69">
        <f t="shared" si="39"/>
        <v>1.1830618396399797</v>
      </c>
      <c r="BD28" t="str">
        <f t="shared" si="40"/>
        <v>71 Sales occupations</v>
      </c>
      <c r="BE28" s="69">
        <v>10.947958028813792</v>
      </c>
      <c r="BF28" s="69">
        <v>11.750527038968272</v>
      </c>
      <c r="BG28" s="69">
        <v>11.718993598141406</v>
      </c>
      <c r="BH28" s="69">
        <v>11.06894558938143</v>
      </c>
      <c r="BI28" s="69">
        <v>11.304545794264904</v>
      </c>
      <c r="BJ28" s="69"/>
      <c r="BK28" s="69">
        <f t="shared" si="41"/>
        <v>-0.41444780387650226</v>
      </c>
      <c r="BL28" s="69">
        <f>'RD T1'!E201</f>
        <v>5.2628387794117604</v>
      </c>
      <c r="BM28" s="69">
        <f t="shared" si="42"/>
        <v>4.8483909755352581</v>
      </c>
      <c r="BO28" t="str">
        <f t="shared" si="43"/>
        <v>71 Sales occupations</v>
      </c>
      <c r="BP28" s="69">
        <v>12.128035939383114</v>
      </c>
      <c r="BQ28" s="69">
        <v>11.981124887709287</v>
      </c>
      <c r="BR28" s="69">
        <v>10.65534449316989</v>
      </c>
      <c r="BS28" s="69">
        <v>10.062911618875768</v>
      </c>
      <c r="BT28" s="69">
        <v>8.4446593489911788</v>
      </c>
      <c r="BU28" s="69"/>
      <c r="BV28" s="69">
        <f t="shared" si="44"/>
        <v>-2.2106851441787114</v>
      </c>
      <c r="BW28" s="69">
        <f>'RD T1'!E230</f>
        <v>4.4209434838299</v>
      </c>
      <c r="BX28" s="69">
        <f t="shared" si="45"/>
        <v>2.2102583396511886</v>
      </c>
      <c r="BZ28" t="str">
        <f t="shared" si="46"/>
        <v>71 Sales occupations</v>
      </c>
      <c r="CA28" s="69">
        <v>7.6534302392926001</v>
      </c>
      <c r="CB28" s="69">
        <v>7.9864666496717973</v>
      </c>
      <c r="CC28" s="69">
        <v>7.250518061606785</v>
      </c>
      <c r="CD28" s="69">
        <v>5.8378541038086214</v>
      </c>
      <c r="CE28" s="69">
        <v>2.4621534506028397</v>
      </c>
      <c r="CF28" s="69"/>
      <c r="CG28" s="69">
        <f t="shared" si="47"/>
        <v>-4.7883646110039457</v>
      </c>
      <c r="CH28" s="69">
        <f>'RD T1'!E259</f>
        <v>1.9729411728499127</v>
      </c>
      <c r="CI28" s="69">
        <f t="shared" si="48"/>
        <v>-2.8154234381540331</v>
      </c>
      <c r="CK28" t="str">
        <f t="shared" si="49"/>
        <v>71 Sales occupations</v>
      </c>
      <c r="CL28" s="69">
        <v>4.2006739642471977</v>
      </c>
      <c r="CM28" s="69">
        <v>3.1361808305804852</v>
      </c>
      <c r="CN28" s="69">
        <v>3.2724613303563053</v>
      </c>
      <c r="CO28" s="69">
        <v>2.3517196711678565</v>
      </c>
      <c r="CP28" s="69">
        <v>1.6416205127729506</v>
      </c>
      <c r="CQ28" s="69"/>
      <c r="CR28" s="69">
        <f t="shared" si="50"/>
        <v>-1.6308408175833546</v>
      </c>
      <c r="CS28" s="69">
        <f>'RD T1'!E288</f>
        <v>0.58426463369819481</v>
      </c>
      <c r="CT28" s="69">
        <f t="shared" si="51"/>
        <v>-1.0465761838851599</v>
      </c>
    </row>
    <row r="29" spans="1:98" x14ac:dyDescent="0.2">
      <c r="A29" s="10" t="str">
        <f>name!D25</f>
        <v>72 Customer service occupations</v>
      </c>
      <c r="B29" s="69">
        <v>3.3136479957432761E-2</v>
      </c>
      <c r="C29" s="69">
        <v>3.9838908845188752E-2</v>
      </c>
      <c r="D29" s="69">
        <v>4.6812470049654602E-2</v>
      </c>
      <c r="E29" s="69">
        <v>7.8810436549104482E-2</v>
      </c>
      <c r="F29" s="69">
        <v>0.11209944216273553</v>
      </c>
      <c r="G29" s="11"/>
      <c r="H29" s="69">
        <f>F29-D29</f>
        <v>6.5286972113080932E-2</v>
      </c>
      <c r="I29" s="69">
        <f>'RD T1'!E57</f>
        <v>3.9855517471208191E-2</v>
      </c>
      <c r="J29" s="69">
        <f t="shared" si="27"/>
        <v>0.10514248958428912</v>
      </c>
      <c r="L29" t="str">
        <f t="shared" si="28"/>
        <v>72 Customer service occupations</v>
      </c>
      <c r="M29" s="69">
        <v>0.36606626322570252</v>
      </c>
      <c r="N29" s="69">
        <v>0.45536751132947223</v>
      </c>
      <c r="O29" s="69">
        <v>0.48314409021621518</v>
      </c>
      <c r="P29" s="69">
        <v>0.76865612873818634</v>
      </c>
      <c r="Q29" s="69">
        <v>1.1177149457559885</v>
      </c>
      <c r="R29" s="11"/>
      <c r="S29" s="69">
        <f t="shared" si="29"/>
        <v>0.63457085553977333</v>
      </c>
      <c r="T29" s="69">
        <f>'RD T1'!E86</f>
        <v>0.42744967172218751</v>
      </c>
      <c r="U29" s="69">
        <f t="shared" si="30"/>
        <v>1.0620205272619607</v>
      </c>
      <c r="W29" t="str">
        <f t="shared" si="31"/>
        <v>72 Customer service occupations</v>
      </c>
      <c r="X29" s="69">
        <v>1.7113248085796553</v>
      </c>
      <c r="Y29" s="69">
        <v>2.0103066993594099</v>
      </c>
      <c r="Z29" s="69">
        <v>2.0515900195128456</v>
      </c>
      <c r="AA29" s="69">
        <v>3.0003060369903043</v>
      </c>
      <c r="AB29" s="69">
        <v>4.1686205443937272</v>
      </c>
      <c r="AC29" s="69"/>
      <c r="AD29" s="69">
        <f t="shared" si="32"/>
        <v>2.1170305248808816</v>
      </c>
      <c r="AE29" s="69">
        <f>'RD T1'!E115</f>
        <v>1.6132614854266991</v>
      </c>
      <c r="AF29" s="69">
        <f t="shared" si="33"/>
        <v>3.730292010307581</v>
      </c>
      <c r="AH29" t="str">
        <f t="shared" si="34"/>
        <v>72 Customer service occupations</v>
      </c>
      <c r="AI29" s="69">
        <v>0.43260679452632872</v>
      </c>
      <c r="AJ29" s="69">
        <v>0.54224757904935905</v>
      </c>
      <c r="AK29" s="69">
        <v>0.54918385776247935</v>
      </c>
      <c r="AL29" s="69">
        <v>0.78356390980478896</v>
      </c>
      <c r="AM29" s="69">
        <v>1.0631202615708826</v>
      </c>
      <c r="AN29" s="69"/>
      <c r="AO29" s="69">
        <f t="shared" si="35"/>
        <v>0.51393640380840322</v>
      </c>
      <c r="AP29" s="69">
        <f>'RD T1'!E144</f>
        <v>0.45358773420433918</v>
      </c>
      <c r="AQ29" s="69">
        <f t="shared" si="36"/>
        <v>0.9675241380127424</v>
      </c>
      <c r="AS29" t="str">
        <f t="shared" si="37"/>
        <v>72 Customer service occupations</v>
      </c>
      <c r="AT29" s="69">
        <v>0.76283114508321659</v>
      </c>
      <c r="AU29" s="69">
        <v>0.90620047517386759</v>
      </c>
      <c r="AV29" s="69">
        <v>0.88376104357525453</v>
      </c>
      <c r="AW29" s="69">
        <v>1.2301396537246736</v>
      </c>
      <c r="AX29" s="69">
        <v>1.5636409890877467</v>
      </c>
      <c r="AY29" s="69"/>
      <c r="AZ29" s="69">
        <f t="shared" si="38"/>
        <v>0.6798799455124922</v>
      </c>
      <c r="BA29" s="69">
        <f>'RD T1'!E173</f>
        <v>0.58898363482502913</v>
      </c>
      <c r="BB29" s="69">
        <f t="shared" si="39"/>
        <v>1.2688635803375212</v>
      </c>
      <c r="BD29" t="str">
        <f t="shared" si="40"/>
        <v>72 Customer service occupations</v>
      </c>
      <c r="BE29" s="69">
        <v>2.8931402416487622</v>
      </c>
      <c r="BF29" s="69">
        <v>3.0457368144172601</v>
      </c>
      <c r="BG29" s="69">
        <v>3.1171811009011505</v>
      </c>
      <c r="BH29" s="69">
        <v>3.8331365820046286</v>
      </c>
      <c r="BI29" s="69">
        <v>4.2808377753108608</v>
      </c>
      <c r="BJ29" s="69"/>
      <c r="BK29" s="69">
        <f t="shared" si="41"/>
        <v>1.1636566744097103</v>
      </c>
      <c r="BL29" s="69">
        <f>'RD T1'!E202</f>
        <v>1.6446226102449462</v>
      </c>
      <c r="BM29" s="69">
        <f t="shared" si="42"/>
        <v>2.8082792846546565</v>
      </c>
      <c r="BO29" t="str">
        <f t="shared" si="43"/>
        <v>72 Customer service occupations</v>
      </c>
      <c r="BP29" s="69">
        <v>3.2081222772305216</v>
      </c>
      <c r="BQ29" s="69">
        <v>3.400690133099153</v>
      </c>
      <c r="BR29" s="69">
        <v>3.1356807758386749</v>
      </c>
      <c r="BS29" s="69">
        <v>4.0125617330762475</v>
      </c>
      <c r="BT29" s="69">
        <v>3.9149609244421812</v>
      </c>
      <c r="BU29" s="69"/>
      <c r="BV29" s="69">
        <f t="shared" si="44"/>
        <v>0.77928014860350636</v>
      </c>
      <c r="BW29" s="69">
        <f>'RD T1'!E231</f>
        <v>1.7495482769687947</v>
      </c>
      <c r="BX29" s="69">
        <f t="shared" si="45"/>
        <v>2.5288284255723008</v>
      </c>
      <c r="BZ29" t="str">
        <f t="shared" si="46"/>
        <v>72 Customer service occupations</v>
      </c>
      <c r="CA29" s="69">
        <v>1.6220124645835678</v>
      </c>
      <c r="CB29" s="69">
        <v>1.5851977092706599</v>
      </c>
      <c r="CC29" s="69">
        <v>1.5737868926825707</v>
      </c>
      <c r="CD29" s="69">
        <v>1.7151498602126343</v>
      </c>
      <c r="CE29" s="69">
        <v>1.6353929399391363</v>
      </c>
      <c r="CF29" s="69"/>
      <c r="CG29" s="69">
        <f t="shared" si="47"/>
        <v>6.1606047256565599E-2</v>
      </c>
      <c r="CH29" s="69">
        <f>'RD T1'!E260</f>
        <v>0.58945930068154428</v>
      </c>
      <c r="CI29" s="69">
        <f t="shared" si="48"/>
        <v>0.65106534793810988</v>
      </c>
      <c r="CK29" t="str">
        <f t="shared" si="49"/>
        <v>72 Customer service occupations</v>
      </c>
      <c r="CL29" s="69">
        <v>0.48914152546532769</v>
      </c>
      <c r="CM29" s="69">
        <v>0.48164824622240809</v>
      </c>
      <c r="CN29" s="69">
        <v>0.56749867718760183</v>
      </c>
      <c r="CO29" s="69">
        <v>0.83250680455464177</v>
      </c>
      <c r="CP29" s="69">
        <v>1.1686347121101457</v>
      </c>
      <c r="CQ29" s="69"/>
      <c r="CR29" s="69">
        <f t="shared" si="50"/>
        <v>0.60113603492254386</v>
      </c>
      <c r="CS29" s="69">
        <f>'RD T1'!E289</f>
        <v>0.30359294468942033</v>
      </c>
      <c r="CT29" s="69">
        <f t="shared" si="51"/>
        <v>0.90472897961196419</v>
      </c>
    </row>
    <row r="30" spans="1:98" x14ac:dyDescent="0.2">
      <c r="A30" s="10" t="str">
        <f>name!D26</f>
        <v>81 Process, plant and machine operatives</v>
      </c>
      <c r="B30" s="69">
        <v>2.0222670918117032E-2</v>
      </c>
      <c r="C30" s="69">
        <v>2.7591190213827124E-2</v>
      </c>
      <c r="D30" s="69">
        <v>2.3738544422622777E-2</v>
      </c>
      <c r="E30" s="69">
        <v>4.4333233292453651E-2</v>
      </c>
      <c r="F30" s="69">
        <v>8.910900218683096E-2</v>
      </c>
      <c r="G30" s="11"/>
      <c r="H30" s="69">
        <f t="shared" si="26"/>
        <v>6.537045776420819E-2</v>
      </c>
      <c r="I30" s="69">
        <f>'RD T1'!E58</f>
        <v>2.9996732609864525E-2</v>
      </c>
      <c r="J30" s="69">
        <f t="shared" si="27"/>
        <v>9.5367190374072708E-2</v>
      </c>
      <c r="L30" t="str">
        <f t="shared" si="28"/>
        <v>81 Process, plant and machine operatives</v>
      </c>
      <c r="M30" s="69">
        <v>0.14486909025677194</v>
      </c>
      <c r="N30" s="69">
        <v>0.1814745316304093</v>
      </c>
      <c r="O30" s="69">
        <v>0.16536216610442639</v>
      </c>
      <c r="P30" s="69">
        <v>0.26003406268317458</v>
      </c>
      <c r="Q30" s="69">
        <v>0.44967200671630847</v>
      </c>
      <c r="R30" s="11"/>
      <c r="S30" s="69">
        <f t="shared" si="29"/>
        <v>0.28430984061188208</v>
      </c>
      <c r="T30" s="69">
        <f>'RD T1'!E87</f>
        <v>0.15820563752854036</v>
      </c>
      <c r="U30" s="69">
        <f t="shared" si="30"/>
        <v>0.44251547814042247</v>
      </c>
      <c r="W30" t="str">
        <f t="shared" si="31"/>
        <v>81 Process, plant and machine operatives</v>
      </c>
      <c r="X30" s="69">
        <v>0.42841745012689963</v>
      </c>
      <c r="Y30" s="69">
        <v>0.51987426840826112</v>
      </c>
      <c r="Z30" s="69">
        <v>0.44401372877474021</v>
      </c>
      <c r="AA30" s="69">
        <v>0.73139885054378317</v>
      </c>
      <c r="AB30" s="69">
        <v>1.2611563688235239</v>
      </c>
      <c r="AC30" s="69"/>
      <c r="AD30" s="69">
        <f t="shared" si="32"/>
        <v>0.81714264004878367</v>
      </c>
      <c r="AE30" s="69">
        <f>'RD T1'!E116</f>
        <v>0.44652165565194502</v>
      </c>
      <c r="AF30" s="69">
        <f t="shared" si="33"/>
        <v>1.2636642957007287</v>
      </c>
      <c r="AH30" t="str">
        <f t="shared" si="34"/>
        <v>81 Process, plant and machine operatives</v>
      </c>
      <c r="AI30" s="69">
        <v>0.20687523448829306</v>
      </c>
      <c r="AJ30" s="69">
        <v>0.2409774127325319</v>
      </c>
      <c r="AK30" s="69">
        <v>0.21514968985163202</v>
      </c>
      <c r="AL30" s="69">
        <v>0.34239526935939285</v>
      </c>
      <c r="AM30" s="69">
        <v>0.56239470757661525</v>
      </c>
      <c r="AN30" s="69"/>
      <c r="AO30" s="69">
        <f t="shared" si="35"/>
        <v>0.34724501772498323</v>
      </c>
      <c r="AP30" s="69">
        <f>'RD T1'!E145</f>
        <v>0.18691606176240727</v>
      </c>
      <c r="AQ30" s="69">
        <f t="shared" si="36"/>
        <v>0.53416107948739056</v>
      </c>
      <c r="AS30" t="str">
        <f t="shared" si="37"/>
        <v>81 Process, plant and machine operatives</v>
      </c>
      <c r="AT30" s="69">
        <v>0.39315773421333772</v>
      </c>
      <c r="AU30" s="69">
        <v>0.50279863038524308</v>
      </c>
      <c r="AV30" s="69">
        <v>0.43761539912489822</v>
      </c>
      <c r="AW30" s="69">
        <v>0.64930289530494956</v>
      </c>
      <c r="AX30" s="69">
        <v>0.9624233277219536</v>
      </c>
      <c r="AY30" s="69"/>
      <c r="AZ30" s="69">
        <f t="shared" si="38"/>
        <v>0.52480792859705538</v>
      </c>
      <c r="BA30" s="69">
        <f>'RD T1'!E174</f>
        <v>0.33001081061044707</v>
      </c>
      <c r="BB30" s="69">
        <f t="shared" si="39"/>
        <v>0.8548187392075024</v>
      </c>
      <c r="BD30" t="str">
        <f t="shared" si="40"/>
        <v>81 Process, plant and machine operatives</v>
      </c>
      <c r="BE30" s="69">
        <v>3.0390579818418511</v>
      </c>
      <c r="BF30" s="69">
        <v>3.2804235289416916</v>
      </c>
      <c r="BG30" s="69">
        <v>2.8110642071261696</v>
      </c>
      <c r="BH30" s="69">
        <v>3.6597740919369346</v>
      </c>
      <c r="BI30" s="69">
        <v>3.9387319338245024</v>
      </c>
      <c r="BJ30" s="69"/>
      <c r="BK30" s="69">
        <f t="shared" si="41"/>
        <v>1.1276677266983328</v>
      </c>
      <c r="BL30" s="69">
        <f>'RD T1'!E203</f>
        <v>1.3349165182397789</v>
      </c>
      <c r="BM30" s="69">
        <f t="shared" si="42"/>
        <v>2.4625842449381117</v>
      </c>
      <c r="BO30" t="str">
        <f t="shared" si="43"/>
        <v>81 Process, plant and machine operatives</v>
      </c>
      <c r="BP30" s="69">
        <v>4.0919579499944616</v>
      </c>
      <c r="BQ30" s="69">
        <v>4.0827230071209177</v>
      </c>
      <c r="BR30" s="69">
        <v>3.3715760123086826</v>
      </c>
      <c r="BS30" s="69">
        <v>4.3041324367867011</v>
      </c>
      <c r="BT30" s="69">
        <v>4.1328724540331807</v>
      </c>
      <c r="BU30" s="69"/>
      <c r="BV30" s="69">
        <f t="shared" si="44"/>
        <v>0.76129644172449806</v>
      </c>
      <c r="BW30" s="69">
        <f>'RD T1'!E232</f>
        <v>1.6071352831272097</v>
      </c>
      <c r="BX30" s="69">
        <f t="shared" si="45"/>
        <v>2.3684317248517077</v>
      </c>
      <c r="BZ30" t="str">
        <f t="shared" si="46"/>
        <v>81 Process, plant and machine operatives</v>
      </c>
      <c r="CA30" s="69">
        <v>3.1156620195453901</v>
      </c>
      <c r="CB30" s="69">
        <v>3.1764952879802877</v>
      </c>
      <c r="CC30" s="69">
        <v>2.6674399240399591</v>
      </c>
      <c r="CD30" s="69">
        <v>2.7620235963694943</v>
      </c>
      <c r="CE30" s="69">
        <v>1.0313654671222419</v>
      </c>
      <c r="CF30" s="69"/>
      <c r="CG30" s="69">
        <f t="shared" si="47"/>
        <v>-1.6360744569177172</v>
      </c>
      <c r="CH30" s="69">
        <f>'RD T1'!E261</f>
        <v>0.79932180531674901</v>
      </c>
      <c r="CI30" s="69">
        <f t="shared" si="48"/>
        <v>-0.83675265160096823</v>
      </c>
      <c r="CK30" t="str">
        <f t="shared" si="49"/>
        <v>81 Process, plant and machine operatives</v>
      </c>
      <c r="CL30" s="69">
        <v>2.0260229501348812</v>
      </c>
      <c r="CM30" s="69">
        <v>1.4443565761351014</v>
      </c>
      <c r="CN30" s="69">
        <v>1.3143798697692088</v>
      </c>
      <c r="CO30" s="69">
        <v>0.84390848367543025</v>
      </c>
      <c r="CP30" s="69">
        <v>0.40317301391133203</v>
      </c>
      <c r="CQ30" s="69"/>
      <c r="CR30" s="69">
        <f t="shared" si="50"/>
        <v>-0.91120685585787675</v>
      </c>
      <c r="CS30" s="69">
        <f>'RD T1'!E290</f>
        <v>0.18050743553491166</v>
      </c>
      <c r="CT30" s="69">
        <f t="shared" si="51"/>
        <v>-0.73069942032296509</v>
      </c>
    </row>
    <row r="31" spans="1:98" x14ac:dyDescent="0.2">
      <c r="A31" s="10" t="str">
        <f>name!D27</f>
        <v>82 Transport and mobile machine drivers and operatives</v>
      </c>
      <c r="B31" s="69">
        <v>3.2100294022580085E-2</v>
      </c>
      <c r="C31" s="69">
        <v>4.6623330958607288E-2</v>
      </c>
      <c r="D31" s="69">
        <v>4.9356333223033157E-2</v>
      </c>
      <c r="E31" s="69">
        <v>7.5409602841782816E-2</v>
      </c>
      <c r="F31" s="69">
        <v>0.11142959936022523</v>
      </c>
      <c r="G31" s="11"/>
      <c r="H31" s="69">
        <f t="shared" si="26"/>
        <v>6.2073266137192072E-2</v>
      </c>
      <c r="I31" s="69">
        <f>'RD T1'!E59</f>
        <v>5.6681406296006119E-2</v>
      </c>
      <c r="J31" s="69">
        <f t="shared" si="27"/>
        <v>0.11875467243319819</v>
      </c>
      <c r="L31" t="str">
        <f t="shared" si="28"/>
        <v>82 Transport and mobile machine drivers and operatives</v>
      </c>
      <c r="M31" s="69">
        <v>0.21197548027995744</v>
      </c>
      <c r="N31" s="69">
        <v>0.29877869258671425</v>
      </c>
      <c r="O31" s="69">
        <v>0.30817108851218561</v>
      </c>
      <c r="P31" s="69">
        <v>0.41619489197383847</v>
      </c>
      <c r="Q31" s="69">
        <v>0.59235581090880363</v>
      </c>
      <c r="R31" s="11"/>
      <c r="S31" s="69">
        <f t="shared" si="29"/>
        <v>0.28418472239661802</v>
      </c>
      <c r="T31" s="69">
        <f>'RD T1'!E88</f>
        <v>0.2941257927110601</v>
      </c>
      <c r="U31" s="69">
        <f t="shared" si="30"/>
        <v>0.57831051510767817</v>
      </c>
      <c r="W31" t="str">
        <f t="shared" si="31"/>
        <v>82 Transport and mobile machine drivers and operatives</v>
      </c>
      <c r="X31" s="69">
        <v>0.7875259570366151</v>
      </c>
      <c r="Y31" s="69">
        <v>1.1890035663715988</v>
      </c>
      <c r="Z31" s="69">
        <v>1.1540876817746868</v>
      </c>
      <c r="AA31" s="69">
        <v>1.4986910405521494</v>
      </c>
      <c r="AB31" s="69">
        <v>2.3047421362707512</v>
      </c>
      <c r="AC31" s="69"/>
      <c r="AD31" s="69">
        <f t="shared" si="32"/>
        <v>1.1506544544960644</v>
      </c>
      <c r="AE31" s="69">
        <f>'RD T1'!E117</f>
        <v>1.1183160697431245</v>
      </c>
      <c r="AF31" s="69">
        <f t="shared" si="33"/>
        <v>2.2689705242391889</v>
      </c>
      <c r="AH31" t="str">
        <f t="shared" si="34"/>
        <v>82 Transport and mobile machine drivers and operatives</v>
      </c>
      <c r="AI31" s="69">
        <v>0.37365347621744793</v>
      </c>
      <c r="AJ31" s="69">
        <v>0.57745532691648394</v>
      </c>
      <c r="AK31" s="69">
        <v>0.55062139595644877</v>
      </c>
      <c r="AL31" s="69">
        <v>0.71746350511784185</v>
      </c>
      <c r="AM31" s="69">
        <v>1.0420461747799414</v>
      </c>
      <c r="AN31" s="69"/>
      <c r="AO31" s="69">
        <f t="shared" si="35"/>
        <v>0.49142477882349267</v>
      </c>
      <c r="AP31" s="69">
        <f>'RD T1'!E146</f>
        <v>0.50393128606426452</v>
      </c>
      <c r="AQ31" s="69">
        <f t="shared" si="36"/>
        <v>0.99535606488775719</v>
      </c>
      <c r="AS31" t="str">
        <f t="shared" si="37"/>
        <v>82 Transport and mobile machine drivers and operatives</v>
      </c>
      <c r="AT31" s="69">
        <v>0.6123824054396344</v>
      </c>
      <c r="AU31" s="69">
        <v>0.89509198762026876</v>
      </c>
      <c r="AV31" s="69">
        <v>0.89086293352240897</v>
      </c>
      <c r="AW31" s="69">
        <v>1.1416991489633501</v>
      </c>
      <c r="AX31" s="69">
        <v>1.6332284337275504</v>
      </c>
      <c r="AY31" s="69"/>
      <c r="AZ31" s="69">
        <f t="shared" si="38"/>
        <v>0.74236550020514147</v>
      </c>
      <c r="BA31" s="69">
        <f>'RD T1'!E175</f>
        <v>0.81105745292439879</v>
      </c>
      <c r="BB31" s="69">
        <f t="shared" si="39"/>
        <v>1.5534229531295403</v>
      </c>
      <c r="BD31" t="str">
        <f t="shared" si="40"/>
        <v>82 Transport and mobile machine drivers and operatives</v>
      </c>
      <c r="BE31" s="69">
        <v>4.4656913645234715</v>
      </c>
      <c r="BF31" s="69">
        <v>5.2033404564336605</v>
      </c>
      <c r="BG31" s="69">
        <v>4.6255760232132861</v>
      </c>
      <c r="BH31" s="69">
        <v>5.179996080445715</v>
      </c>
      <c r="BI31" s="69">
        <v>5.5693359721021878</v>
      </c>
      <c r="BJ31" s="69"/>
      <c r="BK31" s="69">
        <f t="shared" si="41"/>
        <v>0.94375994888890169</v>
      </c>
      <c r="BL31" s="69">
        <f>'RD T1'!E204</f>
        <v>2.614758804940831</v>
      </c>
      <c r="BM31" s="69">
        <f t="shared" si="42"/>
        <v>3.5585187538297327</v>
      </c>
      <c r="BO31" t="str">
        <f t="shared" si="43"/>
        <v>82 Transport and mobile machine drivers and operatives</v>
      </c>
      <c r="BP31" s="69">
        <v>7.7140142437323425</v>
      </c>
      <c r="BQ31" s="69">
        <v>8.582690959898283</v>
      </c>
      <c r="BR31" s="69">
        <v>7.4421986369599686</v>
      </c>
      <c r="BS31" s="69">
        <v>8.2443467719912586</v>
      </c>
      <c r="BT31" s="69">
        <v>8.5512317407796541</v>
      </c>
      <c r="BU31" s="69"/>
      <c r="BV31" s="69">
        <f t="shared" si="44"/>
        <v>1.1090331038196855</v>
      </c>
      <c r="BW31" s="69">
        <f>'RD T1'!E233</f>
        <v>4.4295528120091205</v>
      </c>
      <c r="BX31" s="69">
        <f t="shared" si="45"/>
        <v>5.538585915828806</v>
      </c>
      <c r="BZ31" t="str">
        <f t="shared" si="46"/>
        <v>82 Transport and mobile machine drivers and operatives</v>
      </c>
      <c r="CA31" s="69">
        <v>5.8929517996151306</v>
      </c>
      <c r="CB31" s="69">
        <v>6.3146759261623604</v>
      </c>
      <c r="CC31" s="69">
        <v>5.7025216885870433</v>
      </c>
      <c r="CD31" s="69">
        <v>5.2135840250574894</v>
      </c>
      <c r="CE31" s="69">
        <v>4.1680761025221438</v>
      </c>
      <c r="CF31" s="69"/>
      <c r="CG31" s="69">
        <f t="shared" si="47"/>
        <v>-1.5344455860648996</v>
      </c>
      <c r="CH31" s="69">
        <f>'RD T1'!E262</f>
        <v>2.3607254299263443</v>
      </c>
      <c r="CI31" s="69">
        <f t="shared" si="48"/>
        <v>0.82627984386144471</v>
      </c>
      <c r="CK31" t="str">
        <f t="shared" si="49"/>
        <v>82 Transport and mobile machine drivers and operatives</v>
      </c>
      <c r="CL31" s="69">
        <v>3.1921138944303626</v>
      </c>
      <c r="CM31" s="69">
        <v>3.1541003160487677</v>
      </c>
      <c r="CN31" s="69">
        <v>2.9063820169808889</v>
      </c>
      <c r="CO31" s="69">
        <v>2.6478501064323772</v>
      </c>
      <c r="CP31" s="69">
        <v>1.5539274149976288</v>
      </c>
      <c r="CQ31" s="69"/>
      <c r="CR31" s="69">
        <f t="shared" si="50"/>
        <v>-1.3524546019832602</v>
      </c>
      <c r="CS31" s="69">
        <f>'RD T1'!E291</f>
        <v>0.84622757992771347</v>
      </c>
      <c r="CT31" s="69">
        <f t="shared" si="51"/>
        <v>-0.5062270220555467</v>
      </c>
    </row>
    <row r="32" spans="1:98" x14ac:dyDescent="0.2">
      <c r="A32" s="10" t="str">
        <f>name!D28</f>
        <v>91 Elementary trades and related occupations</v>
      </c>
      <c r="B32" s="69">
        <v>4.5946512940915727E-4</v>
      </c>
      <c r="C32" s="69">
        <v>4.0111927400852222E-4</v>
      </c>
      <c r="D32" s="69">
        <v>3.3707438347271526E-4</v>
      </c>
      <c r="E32" s="69">
        <v>3.543436604824931E-4</v>
      </c>
      <c r="F32" s="69">
        <v>4.2499019885722109E-4</v>
      </c>
      <c r="G32" s="11"/>
      <c r="H32" s="69">
        <f t="shared" si="26"/>
        <v>8.7915815384505833E-5</v>
      </c>
      <c r="I32" s="69">
        <f>'RD T1'!E60</f>
        <v>2.2464950252933346E-4</v>
      </c>
      <c r="J32" s="69">
        <f t="shared" si="27"/>
        <v>3.125653179138393E-4</v>
      </c>
      <c r="L32" t="str">
        <f t="shared" si="28"/>
        <v>91 Elementary trades and related occupations</v>
      </c>
      <c r="M32" s="69">
        <v>9.5464982733281828E-2</v>
      </c>
      <c r="N32" s="69">
        <v>0.12772185729794205</v>
      </c>
      <c r="O32" s="69">
        <v>0.1053243691672828</v>
      </c>
      <c r="P32" s="69">
        <v>0.12734847707893315</v>
      </c>
      <c r="Q32" s="69">
        <v>0.18157583638972594</v>
      </c>
      <c r="R32" s="11"/>
      <c r="S32" s="69">
        <f t="shared" si="29"/>
        <v>7.6251467222443137E-2</v>
      </c>
      <c r="T32" s="69">
        <f>'RD T1'!E89</f>
        <v>7.0907119458392023E-2</v>
      </c>
      <c r="U32" s="69">
        <f t="shared" si="30"/>
        <v>0.14715858668083515</v>
      </c>
      <c r="W32" t="str">
        <f t="shared" si="31"/>
        <v>91 Elementary trades and related occupations</v>
      </c>
      <c r="X32" s="69">
        <v>0.36567706512194725</v>
      </c>
      <c r="Y32" s="69">
        <v>0.47398048951529126</v>
      </c>
      <c r="Z32" s="69">
        <v>0.36630512611569355</v>
      </c>
      <c r="AA32" s="69">
        <v>0.37338969671597066</v>
      </c>
      <c r="AB32" s="69">
        <v>0.46035502838016862</v>
      </c>
      <c r="AC32" s="69"/>
      <c r="AD32" s="69">
        <f t="shared" si="32"/>
        <v>9.4049902264475072E-2</v>
      </c>
      <c r="AE32" s="69">
        <f>'RD T1'!E118</f>
        <v>0.21908098504879508</v>
      </c>
      <c r="AF32" s="69">
        <f t="shared" si="33"/>
        <v>0.31313088731327016</v>
      </c>
      <c r="AH32" t="str">
        <f t="shared" si="34"/>
        <v>91 Elementary trades and related occupations</v>
      </c>
      <c r="AI32" s="69">
        <v>0.23639110739781533</v>
      </c>
      <c r="AJ32" s="69">
        <v>0.28230798363589049</v>
      </c>
      <c r="AK32" s="69">
        <v>0.22404188612199868</v>
      </c>
      <c r="AL32" s="69">
        <v>0.23772224644736073</v>
      </c>
      <c r="AM32" s="69">
        <v>0.32725487649037216</v>
      </c>
      <c r="AN32" s="69"/>
      <c r="AO32" s="69">
        <f t="shared" si="35"/>
        <v>0.10321299036837348</v>
      </c>
      <c r="AP32" s="69">
        <f>'RD T1'!E147</f>
        <v>0.14707535807733946</v>
      </c>
      <c r="AQ32" s="69">
        <f t="shared" si="36"/>
        <v>0.2502883484457129</v>
      </c>
      <c r="AS32" t="str">
        <f t="shared" si="37"/>
        <v>91 Elementary trades and related occupations</v>
      </c>
      <c r="AT32" s="69">
        <v>0.24279800544853414</v>
      </c>
      <c r="AU32" s="69">
        <v>0.31429418462776276</v>
      </c>
      <c r="AV32" s="69">
        <v>0.26190143814326056</v>
      </c>
      <c r="AW32" s="69">
        <v>0.25908174314074667</v>
      </c>
      <c r="AX32" s="69">
        <v>0.31228005376187518</v>
      </c>
      <c r="AY32" s="69"/>
      <c r="AZ32" s="69">
        <f t="shared" si="38"/>
        <v>5.0378615618614619E-2</v>
      </c>
      <c r="BA32" s="69">
        <f>'RD T1'!E176</f>
        <v>0.13212409194482741</v>
      </c>
      <c r="BB32" s="69">
        <f t="shared" si="39"/>
        <v>0.18250270756344203</v>
      </c>
      <c r="BD32" t="str">
        <f t="shared" si="40"/>
        <v>91 Elementary trades and related occupations</v>
      </c>
      <c r="BE32" s="69">
        <v>1.3813841302043466</v>
      </c>
      <c r="BF32" s="69">
        <v>1.2611874640070444</v>
      </c>
      <c r="BG32" s="69">
        <v>1.0664889667415549</v>
      </c>
      <c r="BH32" s="69">
        <v>0.93688173739970959</v>
      </c>
      <c r="BI32" s="69">
        <v>0.95635529072626824</v>
      </c>
      <c r="BJ32" s="69"/>
      <c r="BK32" s="69">
        <f t="shared" si="41"/>
        <v>-0.11013367601528667</v>
      </c>
      <c r="BL32" s="69">
        <f>'RD T1'!E205</f>
        <v>0.34726195277291533</v>
      </c>
      <c r="BM32" s="69">
        <f t="shared" si="42"/>
        <v>0.23712827675762865</v>
      </c>
      <c r="BO32" t="str">
        <f t="shared" si="43"/>
        <v>91 Elementary trades and related occupations</v>
      </c>
      <c r="BP32" s="69">
        <v>2.6767460685927289</v>
      </c>
      <c r="BQ32" s="69">
        <v>2.3168297417650123</v>
      </c>
      <c r="BR32" s="69">
        <v>1.9181786002643604</v>
      </c>
      <c r="BS32" s="69">
        <v>1.631786984336691</v>
      </c>
      <c r="BT32" s="69">
        <v>1.5447522977978962</v>
      </c>
      <c r="BU32" s="69"/>
      <c r="BV32" s="69">
        <f t="shared" si="44"/>
        <v>-0.37342630246646413</v>
      </c>
      <c r="BW32" s="69">
        <f>'RD T1'!E234</f>
        <v>0.6037907790257292</v>
      </c>
      <c r="BX32" s="69">
        <f t="shared" si="45"/>
        <v>0.23036447655926506</v>
      </c>
      <c r="BZ32" t="str">
        <f t="shared" si="46"/>
        <v>91 Elementary trades and related occupations</v>
      </c>
      <c r="CA32" s="69">
        <v>2.9330895635140366</v>
      </c>
      <c r="CB32" s="69">
        <v>2.8154091173522087</v>
      </c>
      <c r="CC32" s="69">
        <v>2.3463466788608836</v>
      </c>
      <c r="CD32" s="69">
        <v>1.7656309123112914</v>
      </c>
      <c r="CE32" s="69">
        <v>1.474257825238253</v>
      </c>
      <c r="CF32" s="69"/>
      <c r="CG32" s="69">
        <f t="shared" si="47"/>
        <v>-0.87208885362263056</v>
      </c>
      <c r="CH32" s="69">
        <f>'RD T1'!E263</f>
        <v>0.69515609074920681</v>
      </c>
      <c r="CI32" s="69">
        <f t="shared" si="48"/>
        <v>-0.17693276287342374</v>
      </c>
      <c r="CK32" t="str">
        <f t="shared" si="49"/>
        <v>91 Elementary trades and related occupations</v>
      </c>
      <c r="CL32" s="69">
        <v>1.8613910627170251</v>
      </c>
      <c r="CM32" s="69">
        <v>1.5172120287173663</v>
      </c>
      <c r="CN32" s="69">
        <v>1.3397670283639855</v>
      </c>
      <c r="CO32" s="69">
        <v>1.0839159746490508</v>
      </c>
      <c r="CP32" s="69">
        <v>0.79095060701938114</v>
      </c>
      <c r="CQ32" s="69"/>
      <c r="CR32" s="69">
        <f t="shared" si="50"/>
        <v>-0.5488164213446044</v>
      </c>
      <c r="CS32" s="69">
        <f>'RD T1'!E292</f>
        <v>0.29464936726109719</v>
      </c>
      <c r="CT32" s="69">
        <f t="shared" si="51"/>
        <v>-0.2541670540835072</v>
      </c>
    </row>
    <row r="33" spans="1:98" x14ac:dyDescent="0.2">
      <c r="A33" s="10" t="str">
        <f>name!D29</f>
        <v>92 Elementary administration and service occupations</v>
      </c>
      <c r="B33" s="69">
        <v>3.4842675820829248E-2</v>
      </c>
      <c r="C33" s="69">
        <v>4.0866652377039799E-2</v>
      </c>
      <c r="D33" s="69">
        <v>3.8132862046012621E-2</v>
      </c>
      <c r="E33" s="69">
        <v>5.2898018897251889E-2</v>
      </c>
      <c r="F33" s="69">
        <v>7.2150180401307412E-2</v>
      </c>
      <c r="G33" s="11"/>
      <c r="H33" s="69">
        <f t="shared" ref="H33" si="52">F33-D33</f>
        <v>3.4017318355294791E-2</v>
      </c>
      <c r="I33" s="69">
        <f>'RD T1'!E61</f>
        <v>3.2113693466169477E-2</v>
      </c>
      <c r="J33" s="69">
        <f t="shared" ref="J33" si="53">SUM(H33:I33)</f>
        <v>6.6131011821464275E-2</v>
      </c>
      <c r="L33" t="str">
        <f t="shared" ref="L33" si="54">A33</f>
        <v>92 Elementary administration and service occupations</v>
      </c>
      <c r="M33" s="69">
        <v>0.86419999757940835</v>
      </c>
      <c r="N33" s="69">
        <v>1.0434885645186254</v>
      </c>
      <c r="O33" s="69">
        <v>1.0697686590200963</v>
      </c>
      <c r="P33" s="69">
        <v>1.5278508754844859</v>
      </c>
      <c r="Q33" s="69">
        <v>2.2727502277418776</v>
      </c>
      <c r="R33" s="11"/>
      <c r="S33" s="69">
        <f t="shared" ref="S33" si="55">Q33-O33</f>
        <v>1.2029815687217813</v>
      </c>
      <c r="T33" s="69">
        <f>'RD T1'!E90</f>
        <v>0.99414700717671733</v>
      </c>
      <c r="U33" s="69">
        <f t="shared" ref="U33" si="56">SUM(S33:T33)</f>
        <v>2.1971285758984989</v>
      </c>
      <c r="W33" t="str">
        <f t="shared" ref="W33" si="57">A33</f>
        <v>92 Elementary administration and service occupations</v>
      </c>
      <c r="X33" s="69">
        <v>3.4071514351769223</v>
      </c>
      <c r="Y33" s="69">
        <v>4.1970023506976046</v>
      </c>
      <c r="Z33" s="69">
        <v>3.8852784202479183</v>
      </c>
      <c r="AA33" s="69">
        <v>5.0941114052470429</v>
      </c>
      <c r="AB33" s="69">
        <v>7.238852501555872</v>
      </c>
      <c r="AC33" s="69"/>
      <c r="AD33" s="69">
        <f t="shared" ref="AD33" si="58">AB33-Z33</f>
        <v>3.3535740813079538</v>
      </c>
      <c r="AE33" s="69">
        <f>'RD T1'!E119</f>
        <v>3.4909558440542776</v>
      </c>
      <c r="AF33" s="69">
        <f t="shared" ref="AF33" si="59">SUM(AD33:AE33)</f>
        <v>6.8445299253622309</v>
      </c>
      <c r="AH33" t="str">
        <f t="shared" ref="AH33" si="60">L33</f>
        <v>92 Elementary administration and service occupations</v>
      </c>
      <c r="AI33" s="69">
        <v>1.5573008169755638</v>
      </c>
      <c r="AJ33" s="69">
        <v>1.9762940150825081</v>
      </c>
      <c r="AK33" s="69">
        <v>1.8058898665883063</v>
      </c>
      <c r="AL33" s="69">
        <v>2.3510815514791976</v>
      </c>
      <c r="AM33" s="69">
        <v>3.4001513237469716</v>
      </c>
      <c r="AN33" s="69"/>
      <c r="AO33" s="69">
        <f t="shared" ref="AO33" si="61">AM33-AK33</f>
        <v>1.5942614571586653</v>
      </c>
      <c r="AP33" s="69">
        <f>'RD T1'!E148</f>
        <v>1.5529085304962409</v>
      </c>
      <c r="AQ33" s="69">
        <f t="shared" ref="AQ33" si="62">SUM(AO33:AP33)</f>
        <v>3.1471699876549062</v>
      </c>
      <c r="AS33" t="str">
        <f t="shared" ref="AS33" si="63">W33</f>
        <v>92 Elementary administration and service occupations</v>
      </c>
      <c r="AT33" s="69">
        <v>1.4210957279503265</v>
      </c>
      <c r="AU33" s="69">
        <v>1.6756263506054743</v>
      </c>
      <c r="AV33" s="69">
        <v>1.6181563373389356</v>
      </c>
      <c r="AW33" s="69">
        <v>2.016150497337275</v>
      </c>
      <c r="AX33" s="69">
        <v>2.8601796779679023</v>
      </c>
      <c r="AY33" s="69"/>
      <c r="AZ33" s="69">
        <f t="shared" ref="AZ33" si="64">AX33-AV33</f>
        <v>1.2420233406289667</v>
      </c>
      <c r="BA33" s="69">
        <f>'RD T1'!E177</f>
        <v>1.3283977163583951</v>
      </c>
      <c r="BB33" s="69">
        <f t="shared" ref="BB33" si="65">SUM(AZ33:BA33)</f>
        <v>2.570421056987362</v>
      </c>
      <c r="BD33" t="str">
        <f t="shared" ref="BD33" si="66">AH33</f>
        <v>92 Elementary administration and service occupations</v>
      </c>
      <c r="BE33" s="69">
        <v>9.9710597389025359</v>
      </c>
      <c r="BF33" s="69">
        <v>9.4309189649415082</v>
      </c>
      <c r="BG33" s="69">
        <v>8.7417047877108125</v>
      </c>
      <c r="BH33" s="69">
        <v>8.7296792446935356</v>
      </c>
      <c r="BI33" s="69">
        <v>9.0565216781932882</v>
      </c>
      <c r="BJ33" s="69"/>
      <c r="BK33" s="69">
        <f t="shared" ref="BK33" si="67">BI33-BG33</f>
        <v>0.31481689048247574</v>
      </c>
      <c r="BL33" s="69">
        <f>'RD T1'!E206</f>
        <v>4.2993380161341799</v>
      </c>
      <c r="BM33" s="69">
        <f t="shared" ref="BM33" si="68">SUM(BK33:BL33)</f>
        <v>4.6141549066166556</v>
      </c>
      <c r="BO33" t="str">
        <f t="shared" ref="BO33" si="69">AS33</f>
        <v>92 Elementary administration and service occupations</v>
      </c>
      <c r="BP33" s="69">
        <v>17.199600954889458</v>
      </c>
      <c r="BQ33" s="69">
        <v>17.027219232572243</v>
      </c>
      <c r="BR33" s="69">
        <v>14.176773247781915</v>
      </c>
      <c r="BS33" s="69">
        <v>15.685360379581963</v>
      </c>
      <c r="BT33" s="69">
        <v>14.79317322747414</v>
      </c>
      <c r="BU33" s="69"/>
      <c r="BV33" s="69">
        <f t="shared" ref="BV33" si="70">BT33-BR33</f>
        <v>0.61639997969222549</v>
      </c>
      <c r="BW33" s="69">
        <f>'RD T1'!E235</f>
        <v>7.058395993762403</v>
      </c>
      <c r="BX33" s="69">
        <f t="shared" ref="BX33" si="71">SUM(BV33:BW33)</f>
        <v>7.6747959734546285</v>
      </c>
      <c r="BZ33" t="str">
        <f t="shared" ref="BZ33" si="72">BD33</f>
        <v>92 Elementary administration and service occupations</v>
      </c>
      <c r="CA33" s="69">
        <v>14.036829703349492</v>
      </c>
      <c r="CB33" s="69">
        <v>14.346789323297367</v>
      </c>
      <c r="CC33" s="69">
        <v>12.354560351064258</v>
      </c>
      <c r="CD33" s="69">
        <v>11.904392279646187</v>
      </c>
      <c r="CE33" s="69">
        <v>8.5751614788658497</v>
      </c>
      <c r="CF33" s="69"/>
      <c r="CG33" s="69">
        <f t="shared" ref="CG33" si="73">CE33-CC33</f>
        <v>-3.7793988721984082</v>
      </c>
      <c r="CH33" s="69">
        <f>'RD T1'!E264</f>
        <v>4.5238228004605725</v>
      </c>
      <c r="CI33" s="69">
        <f t="shared" ref="CI33" si="74">SUM(CG33:CH33)</f>
        <v>0.7444239282621643</v>
      </c>
      <c r="CK33" t="str">
        <f t="shared" ref="CK33" si="75">BO33</f>
        <v>92 Elementary administration and service occupations</v>
      </c>
      <c r="CL33" s="69">
        <v>8.2993224152881204</v>
      </c>
      <c r="CM33" s="69">
        <v>5.4270896153007069</v>
      </c>
      <c r="CN33" s="69">
        <v>5.1116272862396324</v>
      </c>
      <c r="CO33" s="69">
        <v>3.993026441687344</v>
      </c>
      <c r="CP33" s="69">
        <v>3.1267474823219414</v>
      </c>
      <c r="CQ33" s="69"/>
      <c r="CR33" s="69">
        <f t="shared" ref="CR33" si="76">CP33-CN33</f>
        <v>-1.9848798039176909</v>
      </c>
      <c r="CS33" s="69">
        <f>'RD T1'!E293</f>
        <v>1.0008751441706609</v>
      </c>
      <c r="CT33" s="69">
        <f t="shared" ref="CT33" si="77">SUM(CR33:CS33)</f>
        <v>-0.98400465974703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6.2243783852242007</v>
      </c>
      <c r="C35" s="67">
        <f t="shared" ref="C35:F35" si="78">SUM(C8:C33)</f>
        <v>7.1350912399699409</v>
      </c>
      <c r="D35" s="67">
        <f t="shared" si="78"/>
        <v>8.1211194248320293</v>
      </c>
      <c r="E35" s="67">
        <f t="shared" si="78"/>
        <v>9.9777231064828769</v>
      </c>
      <c r="F35" s="67">
        <f t="shared" si="78"/>
        <v>13.103544465614464</v>
      </c>
      <c r="G35" s="11"/>
      <c r="H35" s="67">
        <f>F35-D35</f>
        <v>4.9824250407824344</v>
      </c>
      <c r="I35" s="67">
        <f>SUM(I8:I33)</f>
        <v>5.2834886795934421</v>
      </c>
      <c r="J35" s="67">
        <f>SUM(H35:I35)</f>
        <v>10.265913720375877</v>
      </c>
      <c r="L35" s="24" t="str">
        <f>A35</f>
        <v>All occupations</v>
      </c>
      <c r="M35" s="67">
        <f>SUM(M8:M33)</f>
        <v>41.263452553925205</v>
      </c>
      <c r="N35" s="67">
        <f t="shared" ref="N35:Q35" si="79">SUM(N8:N33)</f>
        <v>48.114616079473592</v>
      </c>
      <c r="O35" s="67">
        <f t="shared" si="79"/>
        <v>53.896667817376766</v>
      </c>
      <c r="P35" s="67">
        <f t="shared" si="79"/>
        <v>65.966718298436007</v>
      </c>
      <c r="Q35" s="67">
        <f t="shared" si="79"/>
        <v>87.88610936795709</v>
      </c>
      <c r="R35" s="11"/>
      <c r="S35" s="67">
        <f t="shared" si="29"/>
        <v>33.989441550580324</v>
      </c>
      <c r="T35" s="67">
        <f>SUM(T8:T33)</f>
        <v>37.137218280468815</v>
      </c>
      <c r="U35" s="67">
        <f>SUM(S35:T35)</f>
        <v>71.126659831049139</v>
      </c>
      <c r="W35" s="24" t="str">
        <f>A35</f>
        <v>All occupations</v>
      </c>
      <c r="X35" s="67">
        <f>SUM(X8:X33)</f>
        <v>92.463178269772555</v>
      </c>
      <c r="Y35" s="67">
        <f t="shared" ref="Y35:AB35" si="80">SUM(Y8:Y33)</f>
        <v>109.78286366942511</v>
      </c>
      <c r="Z35" s="67">
        <f t="shared" si="80"/>
        <v>109.00063376335861</v>
      </c>
      <c r="AA35" s="67">
        <f t="shared" si="80"/>
        <v>123.13802197232688</v>
      </c>
      <c r="AB35" s="67">
        <f t="shared" si="80"/>
        <v>151.66755894218454</v>
      </c>
      <c r="AC35" s="69"/>
      <c r="AD35" s="67">
        <f t="shared" ref="AD35" si="81">AB35-Z35</f>
        <v>42.666925178825934</v>
      </c>
      <c r="AE35" s="67">
        <f>SUM(AE8:AE33)</f>
        <v>69.690312945134636</v>
      </c>
      <c r="AF35" s="67">
        <f>SUM(AD35:AE35)</f>
        <v>112.35723812396057</v>
      </c>
      <c r="AH35" s="24" t="str">
        <f>L35</f>
        <v>All occupations</v>
      </c>
      <c r="AI35" s="67">
        <f>SUM(AI8:AI33)</f>
        <v>27.509074005481931</v>
      </c>
      <c r="AJ35" s="67">
        <f t="shared" ref="AJ35:AM35" si="82">SUM(AJ8:AJ33)</f>
        <v>28.720079315670869</v>
      </c>
      <c r="AK35" s="67">
        <f t="shared" si="82"/>
        <v>27.963648425584925</v>
      </c>
      <c r="AL35" s="67">
        <f t="shared" si="82"/>
        <v>29.453724658746683</v>
      </c>
      <c r="AM35" s="67">
        <f t="shared" si="82"/>
        <v>34.609304360486817</v>
      </c>
      <c r="AN35" s="69"/>
      <c r="AO35" s="67">
        <f t="shared" ref="AO35" si="83">AM35-AK35</f>
        <v>6.6456559349018924</v>
      </c>
      <c r="AP35" s="67">
        <f>SUM(AP8:AP33)</f>
        <v>16.371782676538992</v>
      </c>
      <c r="AQ35" s="67">
        <f>SUM(AO35:AP35)</f>
        <v>23.017438611440884</v>
      </c>
      <c r="AS35" s="24" t="str">
        <f>W35</f>
        <v>All occupations</v>
      </c>
      <c r="AT35" s="67">
        <f>SUM(AT8:AT33)</f>
        <v>26.165539469232666</v>
      </c>
      <c r="AU35" s="67">
        <f t="shared" ref="AU35:AX35" si="84">SUM(AU8:AU33)</f>
        <v>30.831664032274904</v>
      </c>
      <c r="AV35" s="67">
        <f t="shared" si="84"/>
        <v>30.733689678579378</v>
      </c>
      <c r="AW35" s="67">
        <f t="shared" si="84"/>
        <v>33.590194970548175</v>
      </c>
      <c r="AX35" s="67">
        <f t="shared" si="84"/>
        <v>41.303964930551409</v>
      </c>
      <c r="AY35" s="69"/>
      <c r="AZ35" s="67">
        <f t="shared" ref="AZ35" si="85">AX35-AV35</f>
        <v>10.570275251972031</v>
      </c>
      <c r="BA35" s="67">
        <f>SUM(BA8:BA33)</f>
        <v>18.166695127771217</v>
      </c>
      <c r="BB35" s="67">
        <f>SUM(AZ35:BA35)</f>
        <v>28.736970379743248</v>
      </c>
      <c r="BD35" s="24" t="str">
        <f>AH35</f>
        <v>All occupations</v>
      </c>
      <c r="BE35" s="67">
        <f>SUM(BE8:BE33)</f>
        <v>111.58576929674564</v>
      </c>
      <c r="BF35" s="67">
        <f t="shared" ref="BF35:BI35" si="86">SUM(BF8:BF33)</f>
        <v>116.23601938619927</v>
      </c>
      <c r="BG35" s="67">
        <f t="shared" si="86"/>
        <v>115.22558726238645</v>
      </c>
      <c r="BH35" s="67">
        <f t="shared" si="86"/>
        <v>113.75871372043105</v>
      </c>
      <c r="BI35" s="67">
        <f t="shared" si="86"/>
        <v>113.66354842549038</v>
      </c>
      <c r="BJ35" s="69"/>
      <c r="BK35" s="67">
        <f t="shared" ref="BK35" si="87">BI35-BG35</f>
        <v>-1.5620388368960789</v>
      </c>
      <c r="BL35" s="67">
        <f>SUM(BL8:BL33)</f>
        <v>51.739035158588344</v>
      </c>
      <c r="BM35" s="67">
        <f>SUM(BK35:BL35)</f>
        <v>50.176996321692265</v>
      </c>
      <c r="BO35" s="24" t="str">
        <f>AS35</f>
        <v>All occupations</v>
      </c>
      <c r="BP35" s="67">
        <f>SUM(BP8:BP33)</f>
        <v>120.64985033925662</v>
      </c>
      <c r="BQ35" s="67">
        <f t="shared" ref="BQ35:BT35" si="88">SUM(BQ8:BQ33)</f>
        <v>120.14457426696387</v>
      </c>
      <c r="BR35" s="67">
        <f t="shared" si="88"/>
        <v>108.68204617554446</v>
      </c>
      <c r="BS35" s="67">
        <f t="shared" si="88"/>
        <v>109.78489777008889</v>
      </c>
      <c r="BT35" s="67">
        <f t="shared" si="88"/>
        <v>96.318344526742806</v>
      </c>
      <c r="BU35" s="69"/>
      <c r="BV35" s="67">
        <f t="shared" ref="BV35" si="89">BT35-BR35</f>
        <v>-12.363701648801651</v>
      </c>
      <c r="BW35" s="67">
        <f>SUM(BW8:BW33)</f>
        <v>46.806987930173371</v>
      </c>
      <c r="BX35" s="67">
        <f>SUM(BV35:BW35)</f>
        <v>34.443286281371719</v>
      </c>
      <c r="BZ35" s="24" t="str">
        <f>BD35</f>
        <v>All occupations</v>
      </c>
      <c r="CA35" s="67">
        <f>SUM(CA8:CA33)</f>
        <v>73.307417835099898</v>
      </c>
      <c r="CB35" s="67">
        <f t="shared" ref="CB35:CE35" si="90">SUM(CB8:CB33)</f>
        <v>73.148002707336246</v>
      </c>
      <c r="CC35" s="67">
        <f t="shared" si="90"/>
        <v>67.616840340128164</v>
      </c>
      <c r="CD35" s="67">
        <f t="shared" si="90"/>
        <v>58.843397106032953</v>
      </c>
      <c r="CE35" s="67">
        <f t="shared" si="90"/>
        <v>39.109579483983758</v>
      </c>
      <c r="CF35" s="69"/>
      <c r="CG35" s="67">
        <f t="shared" ref="CG35" si="91">CE35-CC35</f>
        <v>-28.507260856144406</v>
      </c>
      <c r="CH35" s="67">
        <f>SUM(CH8:CH33)</f>
        <v>21.864411774963145</v>
      </c>
      <c r="CI35" s="67">
        <f>SUM(CG35:CH35)</f>
        <v>-6.6428490811812608</v>
      </c>
      <c r="CK35" s="24" t="str">
        <f>BO35</f>
        <v>All occupations</v>
      </c>
      <c r="CL35" s="67">
        <f>SUM(CL8:CL33)</f>
        <v>33.401339845261532</v>
      </c>
      <c r="CM35" s="67">
        <f t="shared" ref="CM35:CP35" si="92">SUM(CM8:CM33)</f>
        <v>26.676089302686428</v>
      </c>
      <c r="CN35" s="67">
        <f t="shared" si="92"/>
        <v>27.055767112209072</v>
      </c>
      <c r="CO35" s="67">
        <f t="shared" si="92"/>
        <v>24.390608396906725</v>
      </c>
      <c r="CP35" s="67">
        <f t="shared" si="92"/>
        <v>22.008045496988636</v>
      </c>
      <c r="CQ35" s="69"/>
      <c r="CR35" s="67">
        <f t="shared" ref="CR35" si="93">CP35-CN35</f>
        <v>-5.0477216152204356</v>
      </c>
      <c r="CS35" s="67">
        <f>SUM(CS8:CS33)</f>
        <v>7.5520484265826422</v>
      </c>
      <c r="CT35" s="67">
        <f>SUM(CR35:CS35)</f>
        <v>2.5043268113622066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Cheshire and Warrington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Cheshire and Warrington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Cheshire and Warrington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Cheshire and Warrington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Cheshire and Warrington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Cheshire and Warrington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Cheshire and Warrington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Cheshire and Warrington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Cheshire and Warrington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5.480229084638216</v>
      </c>
      <c r="C45" s="18">
        <f t="shared" si="104"/>
        <v>6.3191807885376168</v>
      </c>
      <c r="D45" s="18">
        <f t="shared" si="104"/>
        <v>6.9833313455902708</v>
      </c>
      <c r="E45" s="18">
        <f t="shared" si="104"/>
        <v>6.2082070969710514</v>
      </c>
      <c r="F45" s="18">
        <f t="shared" si="104"/>
        <v>6.1139209580749307</v>
      </c>
      <c r="H45" s="68">
        <f t="shared" ref="H45:H70" si="105">IF(D8&gt;0,(H8/D8)*100,0)</f>
        <v>41.263531959856756</v>
      </c>
      <c r="I45" s="69">
        <f t="shared" ref="I45:I70" si="106">IF(D8&gt;0,I8/D8*100,0)</f>
        <v>63.728739861785989</v>
      </c>
      <c r="J45" s="69">
        <f t="shared" ref="J45:J70" si="107">IF(D8&gt;0,(J8/D8)*100,0)</f>
        <v>104.99227182164273</v>
      </c>
      <c r="L45" t="str">
        <f>A45</f>
        <v>11 Corporate managers and directors</v>
      </c>
      <c r="M45" s="18">
        <f t="shared" ref="M45:Q54" si="108">M8/M$35*100</f>
        <v>7.0095842086585867</v>
      </c>
      <c r="N45" s="18">
        <f t="shared" si="108"/>
        <v>7.7860942869597825</v>
      </c>
      <c r="O45" s="18">
        <f t="shared" si="108"/>
        <v>7.7218869558515406</v>
      </c>
      <c r="P45" s="18">
        <f t="shared" si="108"/>
        <v>6.8411216478036661</v>
      </c>
      <c r="Q45" s="18">
        <f t="shared" si="108"/>
        <v>6.6375382608810058</v>
      </c>
      <c r="S45" s="68">
        <f t="shared" ref="S45:S70" si="109">IF(O8&gt;0,(S8/O8)*100,0)</f>
        <v>40.165755270085974</v>
      </c>
      <c r="T45" s="69">
        <f t="shared" ref="T45:T70" si="110">IF(O8&gt;0,T8/O8*100,0)</f>
        <v>65.483681957664857</v>
      </c>
      <c r="U45" s="69">
        <f t="shared" ref="U45:U70" si="111">IF(O8&gt;0,(U8/O8)*100,0)</f>
        <v>105.64943722775082</v>
      </c>
      <c r="W45" t="str">
        <f>A45</f>
        <v>11 Corporate managers and directors</v>
      </c>
      <c r="X45" s="18">
        <f t="shared" ref="X45:AB54" si="112">X8/X$35*100</f>
        <v>8.545480154762199</v>
      </c>
      <c r="Y45" s="18">
        <f t="shared" si="112"/>
        <v>9.6218280979737862</v>
      </c>
      <c r="Z45" s="18">
        <f t="shared" si="112"/>
        <v>9.4929666565416806</v>
      </c>
      <c r="AA45" s="18">
        <f t="shared" si="112"/>
        <v>8.5215364101599445</v>
      </c>
      <c r="AB45" s="18">
        <f t="shared" si="112"/>
        <v>8.5520460684025732</v>
      </c>
      <c r="AD45" s="68">
        <f t="shared" ref="AD45:AD70" si="113">IF(Z8&gt;0,(AD8/Z8)*100,0)</f>
        <v>25.352139282390191</v>
      </c>
      <c r="AE45" s="69">
        <f t="shared" ref="AE45:AE70" si="114">IF(Z8&gt;0,AE8/Z8*100,0)</f>
        <v>61.614559574001781</v>
      </c>
      <c r="AF45" s="69">
        <f t="shared" ref="AF45:AF70" si="115">IF(Z8&gt;0,(AF8/Z8)*100,0)</f>
        <v>86.966698856391972</v>
      </c>
      <c r="AH45" t="str">
        <f>L45</f>
        <v>11 Corporate managers and directors</v>
      </c>
      <c r="AI45" s="18">
        <f t="shared" ref="AI45:AM54" si="116">AI8/AI$35*100</f>
        <v>5.3467238779181612</v>
      </c>
      <c r="AJ45" s="18">
        <f t="shared" si="116"/>
        <v>6.2047720602659044</v>
      </c>
      <c r="AK45" s="18">
        <f t="shared" si="116"/>
        <v>6.4304072713943397</v>
      </c>
      <c r="AL45" s="18">
        <f t="shared" si="116"/>
        <v>5.8364560779262735</v>
      </c>
      <c r="AM45" s="18">
        <f t="shared" si="116"/>
        <v>5.7007179691074699</v>
      </c>
      <c r="AO45" s="68">
        <f t="shared" ref="AO45:AO70" si="117">IF(AK8&gt;0,(AO8/AK8)*100,0)</f>
        <v>9.7210898225944558</v>
      </c>
      <c r="AP45" s="69">
        <f t="shared" ref="AP45:AP70" si="118">IF(AK8&gt;0,AP8/AK8*100,0)</f>
        <v>52.705868834476547</v>
      </c>
      <c r="AQ45" s="69">
        <f t="shared" ref="AQ45:AQ70" si="119">IF(AK8&gt;0,(AQ8/AK8)*100,0)</f>
        <v>62.426958657070998</v>
      </c>
      <c r="AS45" t="str">
        <f>W45</f>
        <v>11 Corporate managers and directors</v>
      </c>
      <c r="AT45" s="18">
        <f t="shared" ref="AT45:AX54" si="120">AT8/AT$35*100</f>
        <v>8.5489061361333363</v>
      </c>
      <c r="AU45" s="18">
        <f t="shared" si="120"/>
        <v>9.1084852527065294</v>
      </c>
      <c r="AV45" s="18">
        <f t="shared" si="120"/>
        <v>9.3040652510794875</v>
      </c>
      <c r="AW45" s="18">
        <f t="shared" si="120"/>
        <v>8.028714212281459</v>
      </c>
      <c r="AX45" s="18">
        <f t="shared" si="120"/>
        <v>7.7210324845507206</v>
      </c>
      <c r="AZ45" s="68">
        <f t="shared" ref="AZ45:AZ70" si="121">IF(AV8&gt;0,(AZ8/AV8)*100,0)</f>
        <v>11.526911010032281</v>
      </c>
      <c r="BA45" s="69">
        <f t="shared" ref="BA45:BA70" si="122">IF(AV8&gt;0,BA8/AV8*100,0)</f>
        <v>52.118740667052535</v>
      </c>
      <c r="BB45" s="69">
        <f t="shared" ref="BB45:BB70" si="123">IF(AV8&gt;0,(BB8/AV8)*100,0)</f>
        <v>63.645651677084814</v>
      </c>
      <c r="BD45" t="str">
        <f>AH45</f>
        <v>11 Corporate managers and directors</v>
      </c>
      <c r="BE45" s="18">
        <f t="shared" ref="BE45:BI54" si="124">BE8/BE$35*100</f>
        <v>5.1431257668764534</v>
      </c>
      <c r="BF45" s="18">
        <f t="shared" si="124"/>
        <v>5.6093780557330195</v>
      </c>
      <c r="BG45" s="18">
        <f t="shared" si="124"/>
        <v>5.7823981750763975</v>
      </c>
      <c r="BH45" s="18">
        <f t="shared" si="124"/>
        <v>4.978121140320523</v>
      </c>
      <c r="BI45" s="18">
        <f t="shared" si="124"/>
        <v>4.9190456046989288</v>
      </c>
      <c r="BK45" s="68">
        <f t="shared" ref="BK45:BK70" si="125">IF(BG8&gt;0,(BK8/BG8)*100,0)</f>
        <v>-16.083930320686036</v>
      </c>
      <c r="BL45" s="69">
        <f t="shared" ref="BL45:BL70" si="126">IF(BG8&gt;0,BL8/BG8*100,0)</f>
        <v>38.175729017599011</v>
      </c>
      <c r="BM45" s="69">
        <f t="shared" ref="BM45:BM70" si="127">IF(BG8&gt;0,(BM8/BG8)*100,0)</f>
        <v>22.091798696912978</v>
      </c>
      <c r="BO45" t="str">
        <f>AS45</f>
        <v>11 Corporate managers and directors</v>
      </c>
      <c r="BP45" s="18">
        <f t="shared" ref="BP45:BT54" si="128">BP8/BP$35*100</f>
        <v>4.2203136727833748</v>
      </c>
      <c r="BQ45" s="18">
        <f t="shared" si="128"/>
        <v>4.463536628177728</v>
      </c>
      <c r="BR45" s="18">
        <f t="shared" si="128"/>
        <v>4.6943615589696268</v>
      </c>
      <c r="BS45" s="18">
        <f t="shared" si="128"/>
        <v>3.9020609768677073</v>
      </c>
      <c r="BT45" s="18">
        <f t="shared" si="128"/>
        <v>3.6654273640586306</v>
      </c>
      <c r="BV45" s="68">
        <f t="shared" ref="BV45:BV70" si="129">IF(BR8&gt;0,(BV8/BR8)*100,0)</f>
        <v>-30.801084992683077</v>
      </c>
      <c r="BW45" s="69">
        <f t="shared" ref="BW45:BW70" si="130">IF(BR8&gt;0,BW8/BR8*100,0)</f>
        <v>36.580601042514481</v>
      </c>
      <c r="BX45" s="69">
        <f t="shared" ref="BX45:BX70" si="131">IF(BR8&gt;0,(BX8/BR8)*100,0)</f>
        <v>5.7795160498314102</v>
      </c>
      <c r="BZ45" t="str">
        <f>BD45</f>
        <v>11 Corporate managers and directors</v>
      </c>
      <c r="CA45" s="18">
        <f t="shared" ref="CA45:CE54" si="132">CA8/CA$35*100</f>
        <v>4.1069149527223159</v>
      </c>
      <c r="CB45" s="18">
        <f t="shared" si="132"/>
        <v>4.6658426086974876</v>
      </c>
      <c r="CC45" s="18">
        <f t="shared" si="132"/>
        <v>5.1958708003442107</v>
      </c>
      <c r="CD45" s="18">
        <f t="shared" si="132"/>
        <v>4.9822769934950033</v>
      </c>
      <c r="CE45" s="18">
        <f t="shared" si="132"/>
        <v>5.9545683008776153</v>
      </c>
      <c r="CG45" s="68">
        <f t="shared" ref="CG45:CG70" si="133">IF(CC8&gt;0,(CG8/CC8)*100,0)</f>
        <v>-33.714244401759203</v>
      </c>
      <c r="CH45" s="69">
        <f t="shared" ref="CH45:CH70" si="134">IF(CC8&gt;0,CH8/CC8*100,0)</f>
        <v>36.606858988791004</v>
      </c>
      <c r="CI45" s="69">
        <f t="shared" ref="CI45:CI70" si="135">IF(CC8&gt;0,(CI8/CC8)*100,0)</f>
        <v>2.892614587031801</v>
      </c>
      <c r="CK45" t="str">
        <f>BO45</f>
        <v>11 Corporate managers and directors</v>
      </c>
      <c r="CL45" s="18">
        <f t="shared" ref="CL45:CP54" si="136">CL8/CL$35*100</f>
        <v>2.2570964102695723</v>
      </c>
      <c r="CM45" s="18">
        <f t="shared" si="136"/>
        <v>2.7371857971109201</v>
      </c>
      <c r="CN45" s="18">
        <f t="shared" si="136"/>
        <v>3.0847819764902549</v>
      </c>
      <c r="CO45" s="18">
        <f t="shared" si="136"/>
        <v>3.124747720116376</v>
      </c>
      <c r="CP45" s="18">
        <f t="shared" si="136"/>
        <v>4.4830790967006973</v>
      </c>
      <c r="CR45" s="68">
        <f t="shared" ref="CR45:CR70" si="137">IF(CN8&gt;0,(CR8/CN8)*100,0)</f>
        <v>18.215262190760114</v>
      </c>
      <c r="CS45" s="69">
        <f t="shared" ref="CS45:CS70" si="138">IF(CN8&gt;0,CS8/CN8*100,0)</f>
        <v>33.788225107309188</v>
      </c>
      <c r="CT45" s="69">
        <f t="shared" ref="CT45:CT70" si="139">IF(CN8&gt;0,(CT8/CN8)*100,0)</f>
        <v>52.003487298069309</v>
      </c>
    </row>
    <row r="46" spans="1:98" x14ac:dyDescent="0.2">
      <c r="A46" t="str">
        <f t="shared" si="103"/>
        <v>12 Other managers and proprietors</v>
      </c>
      <c r="B46" s="18">
        <f t="shared" si="104"/>
        <v>2.4227016722557426</v>
      </c>
      <c r="C46" s="18">
        <f t="shared" si="104"/>
        <v>2.4454306704866688</v>
      </c>
      <c r="D46" s="18">
        <f t="shared" si="104"/>
        <v>2.4505827955250821</v>
      </c>
      <c r="E46" s="18">
        <f t="shared" si="104"/>
        <v>2.9368080852595506</v>
      </c>
      <c r="F46" s="18">
        <f t="shared" si="104"/>
        <v>3.0919284024222962</v>
      </c>
      <c r="H46" s="68">
        <f t="shared" si="105"/>
        <v>103.578981961944</v>
      </c>
      <c r="I46" s="69">
        <f t="shared" si="106"/>
        <v>100.19494654566725</v>
      </c>
      <c r="J46" s="69">
        <f t="shared" si="107"/>
        <v>203.77392850761123</v>
      </c>
      <c r="L46" t="str">
        <f t="shared" ref="L46:L69" si="140">A46</f>
        <v>12 Other managers and proprietors</v>
      </c>
      <c r="M46" s="18">
        <f t="shared" si="108"/>
        <v>3.2220072870113352</v>
      </c>
      <c r="N46" s="18">
        <f t="shared" si="108"/>
        <v>3.1623616691273462</v>
      </c>
      <c r="O46" s="18">
        <f t="shared" si="108"/>
        <v>3.2002069006235407</v>
      </c>
      <c r="P46" s="18">
        <f t="shared" si="108"/>
        <v>3.7257423530863418</v>
      </c>
      <c r="Q46" s="18">
        <f t="shared" si="108"/>
        <v>3.9500819182022981</v>
      </c>
      <c r="S46" s="68">
        <f t="shared" si="109"/>
        <v>101.27339327362859</v>
      </c>
      <c r="T46" s="69">
        <f t="shared" si="110"/>
        <v>97.68348437052326</v>
      </c>
      <c r="U46" s="69">
        <f t="shared" si="111"/>
        <v>198.95687764415183</v>
      </c>
      <c r="W46" t="str">
        <f t="shared" ref="W46:W69" si="141">A46</f>
        <v>12 Other managers and proprietors</v>
      </c>
      <c r="X46" s="18">
        <f t="shared" si="112"/>
        <v>3.5672584656400774</v>
      </c>
      <c r="Y46" s="18">
        <f t="shared" si="112"/>
        <v>3.4577680542973535</v>
      </c>
      <c r="Z46" s="18">
        <f t="shared" si="112"/>
        <v>3.5545195791223909</v>
      </c>
      <c r="AA46" s="18">
        <f t="shared" si="112"/>
        <v>4.288367397589778</v>
      </c>
      <c r="AB46" s="18">
        <f t="shared" si="112"/>
        <v>4.7906535575500415</v>
      </c>
      <c r="AD46" s="68">
        <f t="shared" si="113"/>
        <v>87.532925449399002</v>
      </c>
      <c r="AE46" s="69">
        <f t="shared" si="114"/>
        <v>92.672999692742579</v>
      </c>
      <c r="AF46" s="69">
        <f t="shared" si="115"/>
        <v>180.20592514214155</v>
      </c>
      <c r="AH46" t="str">
        <f t="shared" ref="AH46:AH69" si="142">L46</f>
        <v>12 Other managers and proprietors</v>
      </c>
      <c r="AI46" s="18">
        <f t="shared" si="116"/>
        <v>3.1123347610001284</v>
      </c>
      <c r="AJ46" s="18">
        <f t="shared" si="116"/>
        <v>3.195821374536076</v>
      </c>
      <c r="AK46" s="18">
        <f t="shared" si="116"/>
        <v>3.6425298352408624</v>
      </c>
      <c r="AL46" s="18">
        <f t="shared" si="116"/>
        <v>4.4062057087265716</v>
      </c>
      <c r="AM46" s="18">
        <f t="shared" si="116"/>
        <v>4.9947625049722122</v>
      </c>
      <c r="AO46" s="68">
        <f t="shared" si="117"/>
        <v>69.711300721674235</v>
      </c>
      <c r="AP46" s="69">
        <f t="shared" si="118"/>
        <v>86.090039580201193</v>
      </c>
      <c r="AQ46" s="69">
        <f t="shared" si="119"/>
        <v>155.80134030187543</v>
      </c>
      <c r="AS46" t="str">
        <f t="shared" ref="AS46:AS69" si="143">W46</f>
        <v>12 Other managers and proprietors</v>
      </c>
      <c r="AT46" s="18">
        <f t="shared" si="120"/>
        <v>4.0884024957351093</v>
      </c>
      <c r="AU46" s="18">
        <f t="shared" si="120"/>
        <v>3.9572047222075648</v>
      </c>
      <c r="AV46" s="18">
        <f t="shared" si="120"/>
        <v>4.0586704820915021</v>
      </c>
      <c r="AW46" s="18">
        <f t="shared" si="120"/>
        <v>4.8864434059193611</v>
      </c>
      <c r="AX46" s="18">
        <f t="shared" si="120"/>
        <v>5.1159343078252331</v>
      </c>
      <c r="AZ46" s="68">
        <f t="shared" si="121"/>
        <v>69.401872946817306</v>
      </c>
      <c r="BA46" s="69">
        <f t="shared" si="122"/>
        <v>83.151532394640427</v>
      </c>
      <c r="BB46" s="69">
        <f t="shared" si="123"/>
        <v>152.5534053414577</v>
      </c>
      <c r="BD46" t="str">
        <f t="shared" ref="BD46:BD69" si="144">AH46</f>
        <v>12 Other managers and proprietors</v>
      </c>
      <c r="BE46" s="18">
        <f t="shared" si="124"/>
        <v>2.9850165612578778</v>
      </c>
      <c r="BF46" s="18">
        <f t="shared" si="124"/>
        <v>2.655716236669686</v>
      </c>
      <c r="BG46" s="18">
        <f t="shared" si="124"/>
        <v>2.8084161632418505</v>
      </c>
      <c r="BH46" s="18">
        <f t="shared" si="124"/>
        <v>3.1412580054950521</v>
      </c>
      <c r="BI46" s="18">
        <f t="shared" si="124"/>
        <v>3.3053802975187301</v>
      </c>
      <c r="BK46" s="68">
        <f t="shared" si="125"/>
        <v>16.100008081979684</v>
      </c>
      <c r="BL46" s="69">
        <f t="shared" si="126"/>
        <v>54.253148275589346</v>
      </c>
      <c r="BM46" s="69">
        <f t="shared" si="127"/>
        <v>70.353156357569034</v>
      </c>
      <c r="BO46" t="str">
        <f t="shared" ref="BO46:BO69" si="145">AS46</f>
        <v>12 Other managers and proprietors</v>
      </c>
      <c r="BP46" s="18">
        <f t="shared" si="128"/>
        <v>2.7306621671248479</v>
      </c>
      <c r="BQ46" s="18">
        <f t="shared" si="128"/>
        <v>2.6175114311835732</v>
      </c>
      <c r="BR46" s="18">
        <f t="shared" si="128"/>
        <v>2.9103303073447062</v>
      </c>
      <c r="BS46" s="18">
        <f t="shared" si="128"/>
        <v>3.4487338431736743</v>
      </c>
      <c r="BT46" s="18">
        <f t="shared" si="128"/>
        <v>3.8517138002860163</v>
      </c>
      <c r="BV46" s="68">
        <f t="shared" si="129"/>
        <v>17.290525167381301</v>
      </c>
      <c r="BW46" s="69">
        <f t="shared" si="130"/>
        <v>61.752468754096782</v>
      </c>
      <c r="BX46" s="69">
        <f t="shared" si="131"/>
        <v>79.042993921478072</v>
      </c>
      <c r="BZ46" t="str">
        <f t="shared" ref="BZ46:BZ69" si="146">BD46</f>
        <v>12 Other managers and proprietors</v>
      </c>
      <c r="CA46" s="18">
        <f t="shared" si="132"/>
        <v>2.840195843317995</v>
      </c>
      <c r="CB46" s="18">
        <f t="shared" si="132"/>
        <v>2.6855512736983491</v>
      </c>
      <c r="CC46" s="18">
        <f t="shared" si="132"/>
        <v>3.0120496147804756</v>
      </c>
      <c r="CD46" s="18">
        <f t="shared" si="132"/>
        <v>3.5390205330468318</v>
      </c>
      <c r="CE46" s="18">
        <f t="shared" si="132"/>
        <v>4.175024331522744</v>
      </c>
      <c r="CG46" s="68">
        <f t="shared" si="133"/>
        <v>-19.827548600550337</v>
      </c>
      <c r="CH46" s="69">
        <f t="shared" si="134"/>
        <v>46.281976752332675</v>
      </c>
      <c r="CI46" s="69">
        <f t="shared" si="135"/>
        <v>26.454428151782338</v>
      </c>
      <c r="CK46" t="str">
        <f t="shared" ref="CK46:CK69" si="147">BO46</f>
        <v>12 Other managers and proprietors</v>
      </c>
      <c r="CL46" s="18">
        <f t="shared" si="136"/>
        <v>2.9665607887100256</v>
      </c>
      <c r="CM46" s="18">
        <f t="shared" si="136"/>
        <v>2.823407880750374</v>
      </c>
      <c r="CN46" s="18">
        <f t="shared" si="136"/>
        <v>3.25210627416805</v>
      </c>
      <c r="CO46" s="18">
        <f t="shared" si="136"/>
        <v>4.7312481351603815</v>
      </c>
      <c r="CP46" s="18">
        <f t="shared" si="136"/>
        <v>7.1732280967715543</v>
      </c>
      <c r="CR46" s="68">
        <f t="shared" si="137"/>
        <v>79.420281955231786</v>
      </c>
      <c r="CS46" s="69">
        <f t="shared" si="138"/>
        <v>56.54781712034368</v>
      </c>
      <c r="CT46" s="69">
        <f t="shared" si="139"/>
        <v>135.96809907557545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20.470685248857617</v>
      </c>
      <c r="C47" s="18">
        <f t="shared" si="104"/>
        <v>20.878680648377191</v>
      </c>
      <c r="D47" s="18">
        <f t="shared" si="104"/>
        <v>21.166617508270534</v>
      </c>
      <c r="E47" s="18">
        <f t="shared" si="104"/>
        <v>20.510089349476228</v>
      </c>
      <c r="F47" s="18">
        <f t="shared" si="104"/>
        <v>19.505737850334366</v>
      </c>
      <c r="H47" s="68">
        <f t="shared" si="105"/>
        <v>48.690701691821758</v>
      </c>
      <c r="I47" s="69">
        <f t="shared" si="106"/>
        <v>50.452759693324502</v>
      </c>
      <c r="J47" s="69">
        <f t="shared" si="107"/>
        <v>99.143461385146267</v>
      </c>
      <c r="L47" t="str">
        <f t="shared" si="140"/>
        <v>21 Science, research, engineering and technology professionals</v>
      </c>
      <c r="M47" s="18">
        <f t="shared" si="108"/>
        <v>11.034941765018017</v>
      </c>
      <c r="N47" s="18">
        <f t="shared" si="108"/>
        <v>11.381275481358422</v>
      </c>
      <c r="O47" s="18">
        <f t="shared" si="108"/>
        <v>11.514073106399779</v>
      </c>
      <c r="P47" s="18">
        <f t="shared" si="108"/>
        <v>11.585333714869996</v>
      </c>
      <c r="Q47" s="18">
        <f t="shared" si="108"/>
        <v>11.275444584985911</v>
      </c>
      <c r="S47" s="68">
        <f t="shared" si="109"/>
        <v>59.684593037121125</v>
      </c>
      <c r="T47" s="69">
        <f t="shared" si="110"/>
        <v>54.916504429938961</v>
      </c>
      <c r="U47" s="69">
        <f t="shared" si="111"/>
        <v>114.60109746706009</v>
      </c>
      <c r="W47" t="str">
        <f t="shared" si="141"/>
        <v>21 Science, research, engineering and technology professionals</v>
      </c>
      <c r="X47" s="18">
        <f t="shared" si="112"/>
        <v>10.293203025328054</v>
      </c>
      <c r="Y47" s="18">
        <f t="shared" si="112"/>
        <v>10.579661996917983</v>
      </c>
      <c r="Z47" s="18">
        <f t="shared" si="112"/>
        <v>10.429984461417334</v>
      </c>
      <c r="AA47" s="18">
        <f t="shared" si="112"/>
        <v>10.000322508579558</v>
      </c>
      <c r="AB47" s="18">
        <f t="shared" si="112"/>
        <v>9.3463066186243893</v>
      </c>
      <c r="AD47" s="68">
        <f t="shared" si="113"/>
        <v>24.686673043608774</v>
      </c>
      <c r="AE47" s="69">
        <f t="shared" si="114"/>
        <v>42.99172413424337</v>
      </c>
      <c r="AF47" s="69">
        <f t="shared" si="115"/>
        <v>67.678397177852148</v>
      </c>
      <c r="AH47" t="str">
        <f t="shared" si="142"/>
        <v>21 Science, research, engineering and technology professionals</v>
      </c>
      <c r="AI47" s="18">
        <f t="shared" si="116"/>
        <v>3.3558291179879385</v>
      </c>
      <c r="AJ47" s="18">
        <f t="shared" si="116"/>
        <v>3.7272617374299011</v>
      </c>
      <c r="AK47" s="18">
        <f t="shared" si="116"/>
        <v>3.9224535507156717</v>
      </c>
      <c r="AL47" s="18">
        <f t="shared" si="116"/>
        <v>3.9983909680285747</v>
      </c>
      <c r="AM47" s="18">
        <f t="shared" si="116"/>
        <v>4.01637368563597</v>
      </c>
      <c r="AO47" s="68">
        <f t="shared" si="117"/>
        <v>26.728805227638254</v>
      </c>
      <c r="AP47" s="69">
        <f t="shared" si="118"/>
        <v>41.860776717480377</v>
      </c>
      <c r="AQ47" s="69">
        <f t="shared" si="119"/>
        <v>68.589581945118624</v>
      </c>
      <c r="AS47" t="str">
        <f t="shared" si="143"/>
        <v>21 Science, research, engineering and technology professionals</v>
      </c>
      <c r="AT47" s="18">
        <f t="shared" si="120"/>
        <v>10.014456447046054</v>
      </c>
      <c r="AU47" s="18">
        <f t="shared" si="120"/>
        <v>9.9529130970423161</v>
      </c>
      <c r="AV47" s="18">
        <f t="shared" si="120"/>
        <v>9.75505375446755</v>
      </c>
      <c r="AW47" s="18">
        <f t="shared" si="120"/>
        <v>8.6181331559899856</v>
      </c>
      <c r="AX47" s="18">
        <f t="shared" si="120"/>
        <v>7.6141727370771477</v>
      </c>
      <c r="AZ47" s="68">
        <f t="shared" si="121"/>
        <v>4.8986984605410591</v>
      </c>
      <c r="BA47" s="69">
        <f t="shared" si="122"/>
        <v>34.194545428377779</v>
      </c>
      <c r="BB47" s="69">
        <f t="shared" si="123"/>
        <v>39.093243888918835</v>
      </c>
      <c r="BD47" t="str">
        <f t="shared" si="144"/>
        <v>21 Science, research, engineering and technology professionals</v>
      </c>
      <c r="BE47" s="18">
        <f t="shared" si="124"/>
        <v>3.6832416702864981</v>
      </c>
      <c r="BF47" s="18">
        <f t="shared" si="124"/>
        <v>3.6255669222764797</v>
      </c>
      <c r="BG47" s="18">
        <f t="shared" si="124"/>
        <v>3.6203090871296895</v>
      </c>
      <c r="BH47" s="18">
        <f t="shared" si="124"/>
        <v>3.2129934206691404</v>
      </c>
      <c r="BI47" s="18">
        <f t="shared" si="124"/>
        <v>2.7343053634619081</v>
      </c>
      <c r="BK47" s="68">
        <f t="shared" si="125"/>
        <v>-25.497020076846145</v>
      </c>
      <c r="BL47" s="69">
        <f t="shared" si="126"/>
        <v>25.08453194229434</v>
      </c>
      <c r="BM47" s="69">
        <f t="shared" si="127"/>
        <v>-0.41248813455180666</v>
      </c>
      <c r="BO47" t="str">
        <f t="shared" si="145"/>
        <v>21 Science, research, engineering and technology professionals</v>
      </c>
      <c r="BP47" s="18">
        <f t="shared" si="128"/>
        <v>2.6897885906568209</v>
      </c>
      <c r="BQ47" s="18">
        <f t="shared" si="128"/>
        <v>2.7612804980389334</v>
      </c>
      <c r="BR47" s="18">
        <f t="shared" si="128"/>
        <v>2.9894467429420728</v>
      </c>
      <c r="BS47" s="18">
        <f t="shared" si="128"/>
        <v>2.8768652905619647</v>
      </c>
      <c r="BT47" s="18">
        <f t="shared" si="128"/>
        <v>2.9179936289803008</v>
      </c>
      <c r="BV47" s="68">
        <f t="shared" si="129"/>
        <v>-13.494300620973828</v>
      </c>
      <c r="BW47" s="69">
        <f t="shared" si="130"/>
        <v>32.014045951213134</v>
      </c>
      <c r="BX47" s="69">
        <f t="shared" si="131"/>
        <v>18.519745330239303</v>
      </c>
      <c r="BZ47" t="str">
        <f t="shared" si="146"/>
        <v>21 Science, research, engineering and technology professionals</v>
      </c>
      <c r="CA47" s="18">
        <f t="shared" si="132"/>
        <v>2.2948919696434857</v>
      </c>
      <c r="CB47" s="18">
        <f t="shared" si="132"/>
        <v>2.5137660942540236</v>
      </c>
      <c r="CC47" s="18">
        <f t="shared" si="132"/>
        <v>2.7100206981325416</v>
      </c>
      <c r="CD47" s="18">
        <f t="shared" si="132"/>
        <v>2.834539798927691</v>
      </c>
      <c r="CE47" s="18">
        <f t="shared" si="132"/>
        <v>3.103277674659231</v>
      </c>
      <c r="CG47" s="68">
        <f t="shared" si="133"/>
        <v>-33.76671389266054</v>
      </c>
      <c r="CH47" s="69">
        <f t="shared" si="134"/>
        <v>26.844401945070395</v>
      </c>
      <c r="CI47" s="69">
        <f t="shared" si="135"/>
        <v>-6.9223119475901509</v>
      </c>
      <c r="CK47" t="str">
        <f t="shared" si="147"/>
        <v>21 Science, research, engineering and technology professionals</v>
      </c>
      <c r="CL47" s="18">
        <f t="shared" si="136"/>
        <v>1.1838998162641567</v>
      </c>
      <c r="CM47" s="18">
        <f t="shared" si="136"/>
        <v>1.4916843011742575</v>
      </c>
      <c r="CN47" s="18">
        <f t="shared" si="136"/>
        <v>1.710640556089001</v>
      </c>
      <c r="CO47" s="18">
        <f t="shared" si="136"/>
        <v>2.5594657029367158</v>
      </c>
      <c r="CP47" s="18">
        <f t="shared" si="136"/>
        <v>3.7713858322915192</v>
      </c>
      <c r="CR47" s="68">
        <f t="shared" si="137"/>
        <v>79.334490937232147</v>
      </c>
      <c r="CS47" s="69">
        <f t="shared" si="138"/>
        <v>44.998858054222502</v>
      </c>
      <c r="CT47" s="69">
        <f t="shared" si="139"/>
        <v>124.33334899145466</v>
      </c>
    </row>
    <row r="48" spans="1:98" x14ac:dyDescent="0.2">
      <c r="A48" t="str">
        <f t="shared" si="103"/>
        <v>22 Health professionals</v>
      </c>
      <c r="B48" s="18">
        <f t="shared" si="104"/>
        <v>16.918010795418787</v>
      </c>
      <c r="C48" s="18">
        <f t="shared" si="104"/>
        <v>16.934952188000764</v>
      </c>
      <c r="D48" s="18">
        <f t="shared" si="104"/>
        <v>16.884924812376216</v>
      </c>
      <c r="E48" s="18">
        <f t="shared" si="104"/>
        <v>17.722987872843969</v>
      </c>
      <c r="F48" s="18">
        <f t="shared" si="104"/>
        <v>18.272189008470686</v>
      </c>
      <c r="H48" s="68">
        <f t="shared" si="105"/>
        <v>74.608080306427695</v>
      </c>
      <c r="I48" s="69">
        <f t="shared" si="106"/>
        <v>70.267334476589255</v>
      </c>
      <c r="J48" s="69">
        <f t="shared" si="107"/>
        <v>144.87541478301696</v>
      </c>
      <c r="L48" t="str">
        <f t="shared" si="140"/>
        <v>22 Health professionals</v>
      </c>
      <c r="M48" s="18">
        <f t="shared" si="108"/>
        <v>7.3007342458264404</v>
      </c>
      <c r="N48" s="18">
        <f t="shared" si="108"/>
        <v>7.3981412385245635</v>
      </c>
      <c r="O48" s="18">
        <f t="shared" si="108"/>
        <v>7.3879329934417051</v>
      </c>
      <c r="P48" s="18">
        <f t="shared" si="108"/>
        <v>7.5454750868922256</v>
      </c>
      <c r="Q48" s="18">
        <f t="shared" si="108"/>
        <v>7.5623982057598935</v>
      </c>
      <c r="S48" s="68">
        <f t="shared" si="109"/>
        <v>66.914827327655416</v>
      </c>
      <c r="T48" s="69">
        <f t="shared" si="110"/>
        <v>71.100829659024527</v>
      </c>
      <c r="U48" s="69">
        <f t="shared" si="111"/>
        <v>138.01565698667991</v>
      </c>
      <c r="W48" t="str">
        <f t="shared" si="141"/>
        <v>22 Health professionals</v>
      </c>
      <c r="X48" s="18">
        <f t="shared" si="112"/>
        <v>7.3280299283970676</v>
      </c>
      <c r="Y48" s="18">
        <f t="shared" si="112"/>
        <v>7.337069814887526</v>
      </c>
      <c r="Z48" s="18">
        <f t="shared" si="112"/>
        <v>7.4419697833973109</v>
      </c>
      <c r="AA48" s="18">
        <f t="shared" si="112"/>
        <v>7.8644315602152748</v>
      </c>
      <c r="AB48" s="18">
        <f t="shared" si="112"/>
        <v>7.7689967453143733</v>
      </c>
      <c r="AD48" s="68">
        <f t="shared" si="113"/>
        <v>45.258217678781278</v>
      </c>
      <c r="AE48" s="69">
        <f t="shared" si="114"/>
        <v>70.37591669056664</v>
      </c>
      <c r="AF48" s="69">
        <f t="shared" si="115"/>
        <v>115.63413436934793</v>
      </c>
      <c r="AH48" t="str">
        <f t="shared" si="142"/>
        <v>22 Health professionals</v>
      </c>
      <c r="AI48" s="18">
        <f t="shared" si="116"/>
        <v>13.09759154870139</v>
      </c>
      <c r="AJ48" s="18">
        <f t="shared" si="116"/>
        <v>9.9555636411272062</v>
      </c>
      <c r="AK48" s="18">
        <f t="shared" si="116"/>
        <v>9.1345786666484443</v>
      </c>
      <c r="AL48" s="18">
        <f t="shared" si="116"/>
        <v>5.3233415643681665</v>
      </c>
      <c r="AM48" s="18">
        <f t="shared" si="116"/>
        <v>1.657508437239857</v>
      </c>
      <c r="AO48" s="68">
        <f t="shared" si="117"/>
        <v>-77.542248893034227</v>
      </c>
      <c r="AP48" s="69">
        <f t="shared" si="118"/>
        <v>19.5178127481804</v>
      </c>
      <c r="AQ48" s="69">
        <f t="shared" si="119"/>
        <v>-58.02443614485383</v>
      </c>
      <c r="AS48" t="str">
        <f t="shared" si="143"/>
        <v>22 Health professionals</v>
      </c>
      <c r="AT48" s="18">
        <f t="shared" si="120"/>
        <v>1.6521733654366342</v>
      </c>
      <c r="AU48" s="18">
        <f t="shared" si="120"/>
        <v>1.7248407583876351</v>
      </c>
      <c r="AV48" s="18">
        <f t="shared" si="120"/>
        <v>1.8077564596361335</v>
      </c>
      <c r="AW48" s="18">
        <f t="shared" si="120"/>
        <v>1.8814637830195511</v>
      </c>
      <c r="AX48" s="18">
        <f t="shared" si="120"/>
        <v>1.8917498696454316</v>
      </c>
      <c r="AZ48" s="68">
        <f t="shared" si="121"/>
        <v>40.637401040936098</v>
      </c>
      <c r="BA48" s="69">
        <f t="shared" si="122"/>
        <v>58.792518409366998</v>
      </c>
      <c r="BB48" s="69">
        <f t="shared" si="123"/>
        <v>99.429919450303103</v>
      </c>
      <c r="BD48" t="str">
        <f t="shared" si="144"/>
        <v>22 Health professionals</v>
      </c>
      <c r="BE48" s="18">
        <f t="shared" si="124"/>
        <v>1.4856762400018837</v>
      </c>
      <c r="BF48" s="18">
        <f t="shared" si="124"/>
        <v>1.821112989995413</v>
      </c>
      <c r="BG48" s="18">
        <f t="shared" si="124"/>
        <v>1.9529893907390419</v>
      </c>
      <c r="BH48" s="18">
        <f t="shared" si="124"/>
        <v>2.147306522304969</v>
      </c>
      <c r="BI48" s="18">
        <f t="shared" si="124"/>
        <v>2.4302785016256183</v>
      </c>
      <c r="BK48" s="68">
        <f t="shared" si="125"/>
        <v>22.751961562104505</v>
      </c>
      <c r="BL48" s="69">
        <f t="shared" si="126"/>
        <v>60.431178917729575</v>
      </c>
      <c r="BM48" s="69">
        <f t="shared" si="127"/>
        <v>83.18314047983408</v>
      </c>
      <c r="BO48" t="str">
        <f t="shared" si="145"/>
        <v>22 Health professionals</v>
      </c>
      <c r="BP48" s="18">
        <f t="shared" si="128"/>
        <v>1.1051031738611448</v>
      </c>
      <c r="BQ48" s="18">
        <f t="shared" si="128"/>
        <v>1.3077154632929149</v>
      </c>
      <c r="BR48" s="18">
        <f t="shared" si="128"/>
        <v>1.387193699233831</v>
      </c>
      <c r="BS48" s="18">
        <f t="shared" si="128"/>
        <v>1.4487726147745257</v>
      </c>
      <c r="BT48" s="18">
        <f t="shared" si="128"/>
        <v>1.3680118474054392</v>
      </c>
      <c r="BV48" s="68">
        <f t="shared" si="129"/>
        <v>-12.601504997745442</v>
      </c>
      <c r="BW48" s="69">
        <f t="shared" si="130"/>
        <v>44.910782869479164</v>
      </c>
      <c r="BX48" s="69">
        <f t="shared" si="131"/>
        <v>32.309277871733713</v>
      </c>
      <c r="BZ48" t="str">
        <f t="shared" si="146"/>
        <v>22 Health professionals</v>
      </c>
      <c r="CA48" s="18">
        <f t="shared" si="132"/>
        <v>1.0767407242092173</v>
      </c>
      <c r="CB48" s="18">
        <f t="shared" si="132"/>
        <v>1.2677595230479408</v>
      </c>
      <c r="CC48" s="18">
        <f t="shared" si="132"/>
        <v>1.307612673315075</v>
      </c>
      <c r="CD48" s="18">
        <f t="shared" si="132"/>
        <v>1.4536548487276673</v>
      </c>
      <c r="CE48" s="18">
        <f t="shared" si="132"/>
        <v>1.5753069580669454</v>
      </c>
      <c r="CG48" s="68">
        <f t="shared" si="133"/>
        <v>-30.319004964480538</v>
      </c>
      <c r="CH48" s="69">
        <f t="shared" si="134"/>
        <v>39.584457708930145</v>
      </c>
      <c r="CI48" s="69">
        <f t="shared" si="135"/>
        <v>9.2654527444496111</v>
      </c>
      <c r="CK48" t="str">
        <f t="shared" si="147"/>
        <v>22 Health professionals</v>
      </c>
      <c r="CL48" s="18">
        <f t="shared" si="136"/>
        <v>0.34829413702147316</v>
      </c>
      <c r="CM48" s="18">
        <f t="shared" si="136"/>
        <v>0.4814895346362047</v>
      </c>
      <c r="CN48" s="18">
        <f t="shared" si="136"/>
        <v>0.61297729956811398</v>
      </c>
      <c r="CO48" s="18">
        <f t="shared" si="136"/>
        <v>0.91316024102517346</v>
      </c>
      <c r="CP48" s="18">
        <f t="shared" si="136"/>
        <v>1.6730530483284995</v>
      </c>
      <c r="CR48" s="68">
        <f t="shared" si="137"/>
        <v>122.01736462418037</v>
      </c>
      <c r="CS48" s="69">
        <f t="shared" si="138"/>
        <v>60.455055425434814</v>
      </c>
      <c r="CT48" s="69">
        <f t="shared" si="139"/>
        <v>182.47242004961521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29.514249513506602</v>
      </c>
      <c r="C49" s="18">
        <f t="shared" si="104"/>
        <v>26.513845512623892</v>
      </c>
      <c r="D49" s="18">
        <f t="shared" si="104"/>
        <v>25.549718998201591</v>
      </c>
      <c r="E49" s="18">
        <f t="shared" si="104"/>
        <v>25.162919152177771</v>
      </c>
      <c r="F49" s="18">
        <f t="shared" si="104"/>
        <v>24.4193501198591</v>
      </c>
      <c r="H49" s="68">
        <f t="shared" si="105"/>
        <v>54.212956539988276</v>
      </c>
      <c r="I49" s="69">
        <f t="shared" si="106"/>
        <v>64.586518666760824</v>
      </c>
      <c r="J49" s="69">
        <f t="shared" si="107"/>
        <v>118.79947520674912</v>
      </c>
      <c r="L49" t="str">
        <f t="shared" si="140"/>
        <v>23 Teaching and other educational professionals</v>
      </c>
      <c r="M49" s="18">
        <f t="shared" si="108"/>
        <v>24.497746553012018</v>
      </c>
      <c r="N49" s="18">
        <f t="shared" si="108"/>
        <v>21.579685564863397</v>
      </c>
      <c r="O49" s="18">
        <f t="shared" si="108"/>
        <v>21.401444401944179</v>
      </c>
      <c r="P49" s="18">
        <f t="shared" si="108"/>
        <v>21.077381061356114</v>
      </c>
      <c r="Q49" s="18">
        <f t="shared" si="108"/>
        <v>20.231958878008765</v>
      </c>
      <c r="S49" s="68">
        <f t="shared" si="109"/>
        <v>54.153422697105036</v>
      </c>
      <c r="T49" s="69">
        <f t="shared" si="110"/>
        <v>66.703824165859558</v>
      </c>
      <c r="U49" s="69">
        <f t="shared" si="111"/>
        <v>120.8572468629646</v>
      </c>
      <c r="W49" t="str">
        <f t="shared" si="141"/>
        <v>23 Teaching and other educational professionals</v>
      </c>
      <c r="X49" s="18">
        <f t="shared" si="112"/>
        <v>7.7316781722409758</v>
      </c>
      <c r="Y49" s="18">
        <f t="shared" si="112"/>
        <v>5.7624616750449098</v>
      </c>
      <c r="Z49" s="18">
        <f t="shared" si="112"/>
        <v>5.7514693349110573</v>
      </c>
      <c r="AA49" s="18">
        <f t="shared" si="112"/>
        <v>4.8655857496689263</v>
      </c>
      <c r="AB49" s="18">
        <f t="shared" si="112"/>
        <v>3.3799617495100938</v>
      </c>
      <c r="AD49" s="68">
        <f t="shared" si="113"/>
        <v>-18.229500489559488</v>
      </c>
      <c r="AE49" s="69">
        <f t="shared" si="114"/>
        <v>46.875511714616067</v>
      </c>
      <c r="AF49" s="69">
        <f t="shared" si="115"/>
        <v>28.646011225056579</v>
      </c>
      <c r="AH49" t="str">
        <f t="shared" si="142"/>
        <v>23 Teaching and other educational professionals</v>
      </c>
      <c r="AI49" s="18">
        <f t="shared" si="116"/>
        <v>3.4394796685987639</v>
      </c>
      <c r="AJ49" s="18">
        <f t="shared" si="116"/>
        <v>2.2030856461729074</v>
      </c>
      <c r="AK49" s="18">
        <f t="shared" si="116"/>
        <v>2.1011551414442562</v>
      </c>
      <c r="AL49" s="18">
        <f t="shared" si="116"/>
        <v>1.6328577739916972</v>
      </c>
      <c r="AM49" s="18">
        <f t="shared" si="116"/>
        <v>1.5560270219293677</v>
      </c>
      <c r="AO49" s="68">
        <f t="shared" si="117"/>
        <v>-8.3446012322882339</v>
      </c>
      <c r="AP49" s="69">
        <f t="shared" si="118"/>
        <v>26.9982940996364</v>
      </c>
      <c r="AQ49" s="69">
        <f t="shared" si="119"/>
        <v>18.653692867348163</v>
      </c>
      <c r="AS49" t="str">
        <f t="shared" si="143"/>
        <v>23 Teaching and other educational professionals</v>
      </c>
      <c r="AT49" s="18">
        <f t="shared" si="120"/>
        <v>1.1097092188370614</v>
      </c>
      <c r="AU49" s="18">
        <f t="shared" si="120"/>
        <v>1.0052621864319928</v>
      </c>
      <c r="AV49" s="18">
        <f t="shared" si="120"/>
        <v>0.97655936656634512</v>
      </c>
      <c r="AW49" s="18">
        <f t="shared" si="120"/>
        <v>0.85854304191205788</v>
      </c>
      <c r="AX49" s="18">
        <f t="shared" si="120"/>
        <v>0.7163344262696687</v>
      </c>
      <c r="AZ49" s="68">
        <f t="shared" si="121"/>
        <v>-1.4187739881405603</v>
      </c>
      <c r="BA49" s="69">
        <f t="shared" si="122"/>
        <v>46.646285805513052</v>
      </c>
      <c r="BB49" s="69">
        <f t="shared" si="123"/>
        <v>45.227511817372495</v>
      </c>
      <c r="BD49" t="str">
        <f t="shared" si="144"/>
        <v>23 Teaching and other educational professionals</v>
      </c>
      <c r="BE49" s="18">
        <f t="shared" si="124"/>
        <v>1.0589650305426623</v>
      </c>
      <c r="BF49" s="18">
        <f t="shared" si="124"/>
        <v>1.0300305452282115</v>
      </c>
      <c r="BG49" s="18">
        <f t="shared" si="124"/>
        <v>1.1636806795114862</v>
      </c>
      <c r="BH49" s="18">
        <f t="shared" si="124"/>
        <v>1.2360389144701731</v>
      </c>
      <c r="BI49" s="18">
        <f t="shared" si="124"/>
        <v>1.4219010146585795</v>
      </c>
      <c r="BK49" s="68">
        <f t="shared" si="125"/>
        <v>20.533514564420287</v>
      </c>
      <c r="BL49" s="69">
        <f t="shared" si="126"/>
        <v>47.293237194500833</v>
      </c>
      <c r="BM49" s="69">
        <f t="shared" si="127"/>
        <v>67.826751758921105</v>
      </c>
      <c r="BO49" t="str">
        <f t="shared" si="145"/>
        <v>23 Teaching and other educational professionals</v>
      </c>
      <c r="BP49" s="18">
        <f t="shared" si="128"/>
        <v>0.69667651218083093</v>
      </c>
      <c r="BQ49" s="18">
        <f t="shared" si="128"/>
        <v>0.69798413224407752</v>
      </c>
      <c r="BR49" s="18">
        <f t="shared" si="128"/>
        <v>0.770594255171547</v>
      </c>
      <c r="BS49" s="18">
        <f t="shared" si="128"/>
        <v>0.77593149294317121</v>
      </c>
      <c r="BT49" s="18">
        <f t="shared" si="128"/>
        <v>0.82091929111869388</v>
      </c>
      <c r="BV49" s="68">
        <f t="shared" si="129"/>
        <v>-5.5882826277901803</v>
      </c>
      <c r="BW49" s="69">
        <f t="shared" si="130"/>
        <v>44.702951793378496</v>
      </c>
      <c r="BX49" s="69">
        <f t="shared" si="131"/>
        <v>39.114669165588317</v>
      </c>
      <c r="BZ49" t="str">
        <f t="shared" si="146"/>
        <v>23 Teaching and other educational professionals</v>
      </c>
      <c r="CA49" s="18">
        <f t="shared" si="132"/>
        <v>0.81369179089699573</v>
      </c>
      <c r="CB49" s="18">
        <f t="shared" si="132"/>
        <v>0.81282575027075599</v>
      </c>
      <c r="CC49" s="18">
        <f t="shared" si="132"/>
        <v>0.94928371574613279</v>
      </c>
      <c r="CD49" s="18">
        <f t="shared" si="132"/>
        <v>1.0491062363205839</v>
      </c>
      <c r="CE49" s="18">
        <f t="shared" si="132"/>
        <v>1.3081154840329714</v>
      </c>
      <c r="CG49" s="68">
        <f t="shared" si="133"/>
        <v>-20.296328202722112</v>
      </c>
      <c r="CH49" s="69">
        <f t="shared" si="134"/>
        <v>40.619707245708803</v>
      </c>
      <c r="CI49" s="69">
        <f t="shared" si="135"/>
        <v>20.323379042986694</v>
      </c>
      <c r="CK49" t="str">
        <f t="shared" si="147"/>
        <v>23 Teaching and other educational professionals</v>
      </c>
      <c r="CL49" s="18">
        <f t="shared" si="136"/>
        <v>0.42164496398670037</v>
      </c>
      <c r="CM49" s="18">
        <f t="shared" si="136"/>
        <v>0.49543208589445553</v>
      </c>
      <c r="CN49" s="18">
        <f t="shared" si="136"/>
        <v>0.71722393713056953</v>
      </c>
      <c r="CO49" s="18">
        <f t="shared" si="136"/>
        <v>1.0234846571973648</v>
      </c>
      <c r="CP49" s="18">
        <f t="shared" si="136"/>
        <v>1.3992104298420682</v>
      </c>
      <c r="CR49" s="68">
        <f t="shared" si="137"/>
        <v>58.690117377988486</v>
      </c>
      <c r="CS49" s="69">
        <f t="shared" si="138"/>
        <v>53.077979837314381</v>
      </c>
      <c r="CT49" s="69">
        <f t="shared" si="139"/>
        <v>111.76809721530286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6.569215838782549</v>
      </c>
      <c r="C50" s="18">
        <f t="shared" si="104"/>
        <v>7.318222892282181</v>
      </c>
      <c r="D50" s="18">
        <f t="shared" si="104"/>
        <v>7.6631485710334291</v>
      </c>
      <c r="E50" s="18">
        <f t="shared" si="104"/>
        <v>8.1268532077734719</v>
      </c>
      <c r="F50" s="18">
        <f t="shared" si="104"/>
        <v>8.1680246554506724</v>
      </c>
      <c r="H50" s="68">
        <f t="shared" si="105"/>
        <v>71.981876850844188</v>
      </c>
      <c r="I50" s="69">
        <f t="shared" si="106"/>
        <v>71.945466868627534</v>
      </c>
      <c r="J50" s="69">
        <f t="shared" si="107"/>
        <v>143.92734371947171</v>
      </c>
      <c r="L50" t="str">
        <f t="shared" si="140"/>
        <v>24 Business, media and public service professionals</v>
      </c>
      <c r="M50" s="18">
        <f t="shared" si="108"/>
        <v>12.439256820475517</v>
      </c>
      <c r="N50" s="18">
        <f t="shared" si="108"/>
        <v>13.5688545467616</v>
      </c>
      <c r="O50" s="18">
        <f t="shared" si="108"/>
        <v>14.248479671085587</v>
      </c>
      <c r="P50" s="18">
        <f t="shared" si="108"/>
        <v>14.420309932413947</v>
      </c>
      <c r="Q50" s="18">
        <f t="shared" si="108"/>
        <v>13.918879337744691</v>
      </c>
      <c r="S50" s="68">
        <f t="shared" si="109"/>
        <v>59.292037145392698</v>
      </c>
      <c r="T50" s="69">
        <f t="shared" si="110"/>
        <v>67.9016276703031</v>
      </c>
      <c r="U50" s="69">
        <f t="shared" si="111"/>
        <v>127.19366481569581</v>
      </c>
      <c r="W50" t="str">
        <f t="shared" si="141"/>
        <v>24 Business, media and public service professionals</v>
      </c>
      <c r="X50" s="18">
        <f t="shared" si="112"/>
        <v>11.117235060000667</v>
      </c>
      <c r="Y50" s="18">
        <f t="shared" si="112"/>
        <v>11.840182432971899</v>
      </c>
      <c r="Z50" s="18">
        <f t="shared" si="112"/>
        <v>12.547387681099828</v>
      </c>
      <c r="AA50" s="18">
        <f t="shared" si="112"/>
        <v>12.631688462264043</v>
      </c>
      <c r="AB50" s="18">
        <f t="shared" si="112"/>
        <v>11.748855687617892</v>
      </c>
      <c r="AD50" s="68">
        <f t="shared" si="113"/>
        <v>30.288452707077042</v>
      </c>
      <c r="AE50" s="69">
        <f t="shared" si="114"/>
        <v>60.098538809065658</v>
      </c>
      <c r="AF50" s="69">
        <f t="shared" si="115"/>
        <v>90.3869915161427</v>
      </c>
      <c r="AH50" t="str">
        <f t="shared" si="142"/>
        <v>24 Business, media and public service professionals</v>
      </c>
      <c r="AI50" s="18">
        <f t="shared" si="116"/>
        <v>3.4317750335000925</v>
      </c>
      <c r="AJ50" s="18">
        <f t="shared" si="116"/>
        <v>3.3101332406909281</v>
      </c>
      <c r="AK50" s="18">
        <f t="shared" si="116"/>
        <v>3.5814677696112933</v>
      </c>
      <c r="AL50" s="18">
        <f t="shared" si="116"/>
        <v>3.493731009367198</v>
      </c>
      <c r="AM50" s="18">
        <f t="shared" si="116"/>
        <v>3.4349176199726981</v>
      </c>
      <c r="AO50" s="68">
        <f t="shared" si="117"/>
        <v>18.700982983329489</v>
      </c>
      <c r="AP50" s="69">
        <f t="shared" si="118"/>
        <v>38.0616669152393</v>
      </c>
      <c r="AQ50" s="69">
        <f t="shared" si="119"/>
        <v>56.762649898568782</v>
      </c>
      <c r="AS50" t="str">
        <f t="shared" si="143"/>
        <v>24 Business, media and public service professionals</v>
      </c>
      <c r="AT50" s="18">
        <f t="shared" si="120"/>
        <v>5.9567423944378675</v>
      </c>
      <c r="AU50" s="18">
        <f t="shared" si="120"/>
        <v>6.390043939814162</v>
      </c>
      <c r="AV50" s="18">
        <f t="shared" si="120"/>
        <v>6.9985553621844057</v>
      </c>
      <c r="AW50" s="18">
        <f t="shared" si="120"/>
        <v>7.4374378969914794</v>
      </c>
      <c r="AX50" s="18">
        <f t="shared" si="120"/>
        <v>7.4970860046122949</v>
      </c>
      <c r="AZ50" s="68">
        <f t="shared" si="121"/>
        <v>43.966395726589944</v>
      </c>
      <c r="BA50" s="69">
        <f t="shared" si="122"/>
        <v>59.221827296527017</v>
      </c>
      <c r="BB50" s="69">
        <f t="shared" si="123"/>
        <v>103.18822302311696</v>
      </c>
      <c r="BD50" t="str">
        <f t="shared" si="144"/>
        <v>24 Business, media and public service professionals</v>
      </c>
      <c r="BE50" s="18">
        <f t="shared" si="124"/>
        <v>3.4258984173162172</v>
      </c>
      <c r="BF50" s="18">
        <f t="shared" si="124"/>
        <v>3.8049971125928521</v>
      </c>
      <c r="BG50" s="18">
        <f t="shared" si="124"/>
        <v>4.1483543434089132</v>
      </c>
      <c r="BH50" s="18">
        <f t="shared" si="124"/>
        <v>4.3896051797776385</v>
      </c>
      <c r="BI50" s="18">
        <f t="shared" si="124"/>
        <v>4.2996226881557211</v>
      </c>
      <c r="BK50" s="68">
        <f t="shared" si="125"/>
        <v>2.2413981627630384</v>
      </c>
      <c r="BL50" s="69">
        <f t="shared" si="126"/>
        <v>42.95044613233491</v>
      </c>
      <c r="BM50" s="69">
        <f t="shared" si="127"/>
        <v>45.191844295097944</v>
      </c>
      <c r="BO50" t="str">
        <f t="shared" si="145"/>
        <v>24 Business, media and public service professionals</v>
      </c>
      <c r="BP50" s="18">
        <f t="shared" si="128"/>
        <v>2.3547759920568812</v>
      </c>
      <c r="BQ50" s="18">
        <f t="shared" si="128"/>
        <v>2.5029162589597611</v>
      </c>
      <c r="BR50" s="18">
        <f t="shared" si="128"/>
        <v>2.9141954314561405</v>
      </c>
      <c r="BS50" s="18">
        <f t="shared" si="128"/>
        <v>2.9200061945597264</v>
      </c>
      <c r="BT50" s="18">
        <f t="shared" si="128"/>
        <v>2.8880989994805333</v>
      </c>
      <c r="BV50" s="68">
        <f t="shared" si="129"/>
        <v>-12.169651448471926</v>
      </c>
      <c r="BW50" s="69">
        <f t="shared" si="130"/>
        <v>38.809518594378488</v>
      </c>
      <c r="BX50" s="69">
        <f t="shared" si="131"/>
        <v>26.63986714590656</v>
      </c>
      <c r="BZ50" t="str">
        <f t="shared" si="146"/>
        <v>24 Business, media and public service professionals</v>
      </c>
      <c r="CA50" s="18">
        <f t="shared" si="132"/>
        <v>2.1028177553829872</v>
      </c>
      <c r="CB50" s="18">
        <f t="shared" si="132"/>
        <v>2.3799477684967765</v>
      </c>
      <c r="CC50" s="18">
        <f t="shared" si="132"/>
        <v>2.7759889526244628</v>
      </c>
      <c r="CD50" s="18">
        <f t="shared" si="132"/>
        <v>2.9172799372526868</v>
      </c>
      <c r="CE50" s="18">
        <f t="shared" si="132"/>
        <v>3.0206595470892412</v>
      </c>
      <c r="CG50" s="68">
        <f t="shared" si="133"/>
        <v>-37.062089634483236</v>
      </c>
      <c r="CH50" s="69">
        <f t="shared" si="134"/>
        <v>33.754230145722147</v>
      </c>
      <c r="CI50" s="69">
        <f t="shared" si="135"/>
        <v>-3.307859488761085</v>
      </c>
      <c r="CK50" t="str">
        <f t="shared" si="147"/>
        <v>24 Business, media and public service professionals</v>
      </c>
      <c r="CL50" s="18">
        <f t="shared" si="136"/>
        <v>1.2165234431032501</v>
      </c>
      <c r="CM50" s="18">
        <f t="shared" si="136"/>
        <v>1.6746222257994554</v>
      </c>
      <c r="CN50" s="18">
        <f t="shared" si="136"/>
        <v>2.0278712006031725</v>
      </c>
      <c r="CO50" s="18">
        <f t="shared" si="136"/>
        <v>2.6688942571708467</v>
      </c>
      <c r="CP50" s="18">
        <f t="shared" si="136"/>
        <v>3.9101025949421184</v>
      </c>
      <c r="CR50" s="68">
        <f t="shared" si="137"/>
        <v>56.84454130306419</v>
      </c>
      <c r="CS50" s="69">
        <f t="shared" si="138"/>
        <v>46.651581300436959</v>
      </c>
      <c r="CT50" s="69">
        <f t="shared" si="139"/>
        <v>103.49612260350114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2.5184000109224574</v>
      </c>
      <c r="C51" s="18">
        <f t="shared" si="104"/>
        <v>3.0021650174509489</v>
      </c>
      <c r="D51" s="18">
        <f t="shared" si="104"/>
        <v>3.3679089419519652</v>
      </c>
      <c r="E51" s="18">
        <f t="shared" si="104"/>
        <v>3.0441396751854857</v>
      </c>
      <c r="F51" s="18">
        <f t="shared" si="104"/>
        <v>3.2726958367739325</v>
      </c>
      <c r="H51" s="68">
        <f t="shared" si="105"/>
        <v>56.789939581184811</v>
      </c>
      <c r="I51" s="69">
        <f t="shared" si="106"/>
        <v>59.873763346445088</v>
      </c>
      <c r="J51" s="69">
        <f t="shared" si="107"/>
        <v>116.66370292762988</v>
      </c>
      <c r="L51" t="str">
        <f t="shared" si="140"/>
        <v>31 Science, engineering and technology associate professionals</v>
      </c>
      <c r="M51" s="18">
        <f t="shared" si="108"/>
        <v>2.1953896456607245</v>
      </c>
      <c r="N51" s="18">
        <f t="shared" si="108"/>
        <v>2.3180726599917181</v>
      </c>
      <c r="O51" s="18">
        <f t="shared" si="108"/>
        <v>2.489402891854938</v>
      </c>
      <c r="P51" s="18">
        <f t="shared" si="108"/>
        <v>2.1015379696052725</v>
      </c>
      <c r="Q51" s="18">
        <f t="shared" si="108"/>
        <v>2.0515476164055713</v>
      </c>
      <c r="S51" s="68">
        <f t="shared" si="109"/>
        <v>34.383124708374162</v>
      </c>
      <c r="T51" s="69">
        <f t="shared" si="110"/>
        <v>50.826488978655249</v>
      </c>
      <c r="U51" s="69">
        <f t="shared" si="111"/>
        <v>85.209613687029403</v>
      </c>
      <c r="W51" t="str">
        <f t="shared" si="141"/>
        <v>31 Science, engineering and technology associate professionals</v>
      </c>
      <c r="X51" s="18">
        <f t="shared" si="112"/>
        <v>2.6633856854471394</v>
      </c>
      <c r="Y51" s="18">
        <f t="shared" si="112"/>
        <v>2.9713604346205509</v>
      </c>
      <c r="Z51" s="18">
        <f t="shared" si="112"/>
        <v>3.1283797465805474</v>
      </c>
      <c r="AA51" s="18">
        <f t="shared" si="112"/>
        <v>2.6483921647894619</v>
      </c>
      <c r="AB51" s="18">
        <f t="shared" si="112"/>
        <v>2.5337321659692469</v>
      </c>
      <c r="AD51" s="68">
        <f t="shared" si="113"/>
        <v>12.695068838496685</v>
      </c>
      <c r="AE51" s="69">
        <f t="shared" si="114"/>
        <v>44.497114713668765</v>
      </c>
      <c r="AF51" s="69">
        <f t="shared" si="115"/>
        <v>57.192183552165446</v>
      </c>
      <c r="AH51" t="str">
        <f t="shared" si="142"/>
        <v>31 Science, engineering and technology associate professionals</v>
      </c>
      <c r="AI51" s="18">
        <f t="shared" si="116"/>
        <v>1.4463356730999914</v>
      </c>
      <c r="AJ51" s="18">
        <f t="shared" si="116"/>
        <v>1.857740721387185</v>
      </c>
      <c r="AK51" s="18">
        <f t="shared" si="116"/>
        <v>1.9967988996982107</v>
      </c>
      <c r="AL51" s="18">
        <f t="shared" si="116"/>
        <v>1.9939986944227821</v>
      </c>
      <c r="AM51" s="18">
        <f t="shared" si="116"/>
        <v>2.2347914339029593</v>
      </c>
      <c r="AO51" s="68">
        <f t="shared" si="117"/>
        <v>38.516562769895238</v>
      </c>
      <c r="AP51" s="69">
        <f t="shared" si="118"/>
        <v>50.912454922287907</v>
      </c>
      <c r="AQ51" s="69">
        <f t="shared" si="119"/>
        <v>89.429017692183137</v>
      </c>
      <c r="AS51" t="str">
        <f t="shared" si="143"/>
        <v>31 Science, engineering and technology associate professionals</v>
      </c>
      <c r="AT51" s="18">
        <f t="shared" si="120"/>
        <v>4.1787526073840073</v>
      </c>
      <c r="AU51" s="18">
        <f t="shared" si="120"/>
        <v>4.3741606447679304</v>
      </c>
      <c r="AV51" s="18">
        <f t="shared" si="120"/>
        <v>4.5549378306863071</v>
      </c>
      <c r="AW51" s="18">
        <f t="shared" si="120"/>
        <v>3.5455103414310116</v>
      </c>
      <c r="AX51" s="18">
        <f t="shared" si="120"/>
        <v>2.906781469406162</v>
      </c>
      <c r="AZ51" s="68">
        <f t="shared" si="121"/>
        <v>-14.235616402181423</v>
      </c>
      <c r="BA51" s="69">
        <f t="shared" si="122"/>
        <v>32.493160196860089</v>
      </c>
      <c r="BB51" s="69">
        <f t="shared" si="123"/>
        <v>18.257543794678668</v>
      </c>
      <c r="BD51" t="str">
        <f t="shared" si="144"/>
        <v>31 Science, engineering and technology associate professionals</v>
      </c>
      <c r="BE51" s="18">
        <f t="shared" si="124"/>
        <v>1.6810595454247235</v>
      </c>
      <c r="BF51" s="18">
        <f t="shared" si="124"/>
        <v>1.7128676122015143</v>
      </c>
      <c r="BG51" s="18">
        <f t="shared" si="124"/>
        <v>1.808301636777387</v>
      </c>
      <c r="BH51" s="18">
        <f t="shared" si="124"/>
        <v>1.3139597052301857</v>
      </c>
      <c r="BI51" s="18">
        <f t="shared" si="124"/>
        <v>1.0014050883505921</v>
      </c>
      <c r="BK51" s="68">
        <f t="shared" si="125"/>
        <v>-45.372516039046225</v>
      </c>
      <c r="BL51" s="69">
        <f t="shared" si="126"/>
        <v>23.282849509971591</v>
      </c>
      <c r="BM51" s="69">
        <f t="shared" si="127"/>
        <v>-22.089666529074634</v>
      </c>
      <c r="BO51" t="str">
        <f t="shared" si="145"/>
        <v>31 Science, engineering and technology associate professionals</v>
      </c>
      <c r="BP51" s="18">
        <f t="shared" si="128"/>
        <v>1.22246776224798</v>
      </c>
      <c r="BQ51" s="18">
        <f t="shared" si="128"/>
        <v>1.3272399495570397</v>
      </c>
      <c r="BR51" s="18">
        <f t="shared" si="128"/>
        <v>1.4766093369686042</v>
      </c>
      <c r="BS51" s="18">
        <f t="shared" si="128"/>
        <v>1.1802258653715745</v>
      </c>
      <c r="BT51" s="18">
        <f t="shared" si="128"/>
        <v>1.2029623031494765</v>
      </c>
      <c r="BV51" s="68">
        <f t="shared" si="129"/>
        <v>-27.799931246836984</v>
      </c>
      <c r="BW51" s="69">
        <f t="shared" si="130"/>
        <v>29.561005639151787</v>
      </c>
      <c r="BX51" s="69">
        <f t="shared" si="131"/>
        <v>1.7610743923148067</v>
      </c>
      <c r="BZ51" t="str">
        <f t="shared" si="146"/>
        <v>31 Science, engineering and technology associate professionals</v>
      </c>
      <c r="CA51" s="18">
        <f t="shared" si="132"/>
        <v>1.4085220409041854</v>
      </c>
      <c r="CB51" s="18">
        <f t="shared" si="132"/>
        <v>1.6746305884034924</v>
      </c>
      <c r="CC51" s="18">
        <f t="shared" si="132"/>
        <v>1.9353011870595196</v>
      </c>
      <c r="CD51" s="18">
        <f t="shared" si="132"/>
        <v>1.7275856132013396</v>
      </c>
      <c r="CE51" s="18">
        <f t="shared" si="132"/>
        <v>2.0277364751613218</v>
      </c>
      <c r="CG51" s="68">
        <f t="shared" si="133"/>
        <v>-39.397404599129167</v>
      </c>
      <c r="CH51" s="69">
        <f t="shared" si="134"/>
        <v>27.204774854722114</v>
      </c>
      <c r="CI51" s="69">
        <f t="shared" si="135"/>
        <v>-12.192629744407052</v>
      </c>
      <c r="CK51" t="str">
        <f t="shared" si="147"/>
        <v>31 Science, engineering and technology associate professionals</v>
      </c>
      <c r="CL51" s="18">
        <f t="shared" si="136"/>
        <v>0.64010904207474872</v>
      </c>
      <c r="CM51" s="18">
        <f t="shared" si="136"/>
        <v>0.93394877029191226</v>
      </c>
      <c r="CN51" s="18">
        <f t="shared" si="136"/>
        <v>1.2660949862910749</v>
      </c>
      <c r="CO51" s="18">
        <f t="shared" si="136"/>
        <v>1.6420131900041954</v>
      </c>
      <c r="CP51" s="18">
        <f t="shared" si="136"/>
        <v>2.7870662366289487</v>
      </c>
      <c r="CR51" s="68">
        <f t="shared" si="137"/>
        <v>79.061667436593979</v>
      </c>
      <c r="CS51" s="69">
        <f t="shared" si="138"/>
        <v>51.875322139171097</v>
      </c>
      <c r="CT51" s="69">
        <f t="shared" si="139"/>
        <v>130.93698957576507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0.49056407856343087</v>
      </c>
      <c r="C52" s="18">
        <f t="shared" si="104"/>
        <v>0.53658667286904382</v>
      </c>
      <c r="D52" s="18">
        <f t="shared" si="104"/>
        <v>0.52628336093056938</v>
      </c>
      <c r="E52" s="18">
        <f t="shared" si="104"/>
        <v>0.57650989938993769</v>
      </c>
      <c r="F52" s="18">
        <f t="shared" si="104"/>
        <v>0.6754660786288561</v>
      </c>
      <c r="H52" s="68">
        <f t="shared" si="105"/>
        <v>107.08888710338189</v>
      </c>
      <c r="I52" s="69">
        <f t="shared" si="106"/>
        <v>93.637928089920379</v>
      </c>
      <c r="J52" s="69">
        <f t="shared" si="107"/>
        <v>200.72681519330229</v>
      </c>
      <c r="L52" t="str">
        <f t="shared" si="140"/>
        <v>32 Health and social care associate professionals</v>
      </c>
      <c r="M52" s="18">
        <f t="shared" si="108"/>
        <v>1.8036608488488843</v>
      </c>
      <c r="N52" s="18">
        <f t="shared" si="108"/>
        <v>1.8345792504476015</v>
      </c>
      <c r="O52" s="18">
        <f t="shared" si="108"/>
        <v>1.9202643176652261</v>
      </c>
      <c r="P52" s="18">
        <f t="shared" si="108"/>
        <v>1.9607882590584005</v>
      </c>
      <c r="Q52" s="18">
        <f t="shared" si="108"/>
        <v>2.1609040419653671</v>
      </c>
      <c r="S52" s="68">
        <f t="shared" si="109"/>
        <v>83.498616169294948</v>
      </c>
      <c r="T52" s="69">
        <f t="shared" si="110"/>
        <v>82.481542693099399</v>
      </c>
      <c r="U52" s="69">
        <f t="shared" si="111"/>
        <v>165.98015886239435</v>
      </c>
      <c r="W52" t="str">
        <f t="shared" si="141"/>
        <v>32 Health and social care associate professionals</v>
      </c>
      <c r="X52" s="18">
        <f t="shared" si="112"/>
        <v>2.6115771403765859</v>
      </c>
      <c r="Y52" s="18">
        <f t="shared" si="112"/>
        <v>2.5948243701618798</v>
      </c>
      <c r="Z52" s="18">
        <f t="shared" si="112"/>
        <v>2.6992736853619537</v>
      </c>
      <c r="AA52" s="18">
        <f t="shared" si="112"/>
        <v>2.8234074985609512</v>
      </c>
      <c r="AB52" s="18">
        <f t="shared" si="112"/>
        <v>3.0036027335855553</v>
      </c>
      <c r="AD52" s="68">
        <f t="shared" si="113"/>
        <v>54.831472432728091</v>
      </c>
      <c r="AE52" s="69">
        <f t="shared" si="114"/>
        <v>80.285756736018968</v>
      </c>
      <c r="AF52" s="69">
        <f t="shared" si="115"/>
        <v>135.11722916874703</v>
      </c>
      <c r="AH52" t="str">
        <f t="shared" si="142"/>
        <v>32 Health and social care associate professionals</v>
      </c>
      <c r="AI52" s="18">
        <f t="shared" si="116"/>
        <v>6.3446082491726061</v>
      </c>
      <c r="AJ52" s="18">
        <f t="shared" si="116"/>
        <v>5.263829519967433</v>
      </c>
      <c r="AK52" s="18">
        <f t="shared" si="116"/>
        <v>5.2081255162445466</v>
      </c>
      <c r="AL52" s="18">
        <f t="shared" si="116"/>
        <v>3.8842704040506111</v>
      </c>
      <c r="AM52" s="18">
        <f t="shared" si="116"/>
        <v>2.0373031780327562</v>
      </c>
      <c r="AO52" s="68">
        <f t="shared" si="117"/>
        <v>-51.585744555747006</v>
      </c>
      <c r="AP52" s="69">
        <f t="shared" si="118"/>
        <v>30.603612413452986</v>
      </c>
      <c r="AQ52" s="69">
        <f t="shared" si="119"/>
        <v>-20.982132142294024</v>
      </c>
      <c r="AS52" t="str">
        <f t="shared" si="143"/>
        <v>32 Health and social care associate professionals</v>
      </c>
      <c r="AT52" s="18">
        <f t="shared" si="120"/>
        <v>1.3916648450984581</v>
      </c>
      <c r="AU52" s="18">
        <f t="shared" si="120"/>
        <v>1.3885338212726928</v>
      </c>
      <c r="AV52" s="18">
        <f t="shared" si="120"/>
        <v>1.502287024055196</v>
      </c>
      <c r="AW52" s="18">
        <f t="shared" si="120"/>
        <v>1.4272108508059536</v>
      </c>
      <c r="AX52" s="18">
        <f t="shared" si="120"/>
        <v>1.4244739446678276</v>
      </c>
      <c r="AZ52" s="68">
        <f t="shared" si="121"/>
        <v>27.43203991232938</v>
      </c>
      <c r="BA52" s="69">
        <f t="shared" si="122"/>
        <v>62.368419738625661</v>
      </c>
      <c r="BB52" s="69">
        <f t="shared" si="123"/>
        <v>89.800459650955034</v>
      </c>
      <c r="BD52" t="str">
        <f t="shared" si="144"/>
        <v>32 Health and social care associate professionals</v>
      </c>
      <c r="BE52" s="18">
        <f t="shared" si="124"/>
        <v>1.3319207531362962</v>
      </c>
      <c r="BF52" s="18">
        <f t="shared" si="124"/>
        <v>1.5125506314277013</v>
      </c>
      <c r="BG52" s="18">
        <f t="shared" si="124"/>
        <v>1.7127217017032947</v>
      </c>
      <c r="BH52" s="18">
        <f t="shared" si="124"/>
        <v>1.7918231911060296</v>
      </c>
      <c r="BI52" s="18">
        <f t="shared" si="124"/>
        <v>2.1856669485251405</v>
      </c>
      <c r="BK52" s="68">
        <f t="shared" si="125"/>
        <v>25.88368978825639</v>
      </c>
      <c r="BL52" s="69">
        <f t="shared" si="126"/>
        <v>63.095659515755763</v>
      </c>
      <c r="BM52" s="69">
        <f t="shared" si="127"/>
        <v>88.97934930401216</v>
      </c>
      <c r="BO52" t="str">
        <f t="shared" si="145"/>
        <v>32 Health and social care associate professionals</v>
      </c>
      <c r="BP52" s="18">
        <f t="shared" si="128"/>
        <v>1.0481211371217631</v>
      </c>
      <c r="BQ52" s="18">
        <f t="shared" si="128"/>
        <v>1.1561389715596937</v>
      </c>
      <c r="BR52" s="18">
        <f t="shared" si="128"/>
        <v>1.2612462199665659</v>
      </c>
      <c r="BS52" s="18">
        <f t="shared" si="128"/>
        <v>1.2612200985654678</v>
      </c>
      <c r="BT52" s="18">
        <f t="shared" si="128"/>
        <v>1.2758678704948843</v>
      </c>
      <c r="BV52" s="68">
        <f t="shared" si="129"/>
        <v>-10.348610200461628</v>
      </c>
      <c r="BW52" s="69">
        <f t="shared" si="130"/>
        <v>48.918478510780595</v>
      </c>
      <c r="BX52" s="69">
        <f t="shared" si="131"/>
        <v>38.569868310318967</v>
      </c>
      <c r="BZ52" t="str">
        <f t="shared" si="146"/>
        <v>32 Health and social care associate professionals</v>
      </c>
      <c r="CA52" s="18">
        <f t="shared" si="132"/>
        <v>0.66764544845036122</v>
      </c>
      <c r="CB52" s="18">
        <f t="shared" si="132"/>
        <v>0.60545521537770908</v>
      </c>
      <c r="CC52" s="18">
        <f t="shared" si="132"/>
        <v>0.62497484311805407</v>
      </c>
      <c r="CD52" s="18">
        <f t="shared" si="132"/>
        <v>0.61049596006524509</v>
      </c>
      <c r="CE52" s="18">
        <f t="shared" si="132"/>
        <v>0.63861417670791887</v>
      </c>
      <c r="CG52" s="68">
        <f t="shared" si="133"/>
        <v>-40.897712167805892</v>
      </c>
      <c r="CH52" s="69">
        <f t="shared" si="134"/>
        <v>35.702132381972476</v>
      </c>
      <c r="CI52" s="69">
        <f t="shared" si="135"/>
        <v>-5.1955797858334209</v>
      </c>
      <c r="CK52" t="str">
        <f t="shared" si="147"/>
        <v>32 Health and social care associate professionals</v>
      </c>
      <c r="CL52" s="18">
        <f t="shared" si="136"/>
        <v>0.25582451087639357</v>
      </c>
      <c r="CM52" s="18">
        <f t="shared" si="136"/>
        <v>0.29840469716726203</v>
      </c>
      <c r="CN52" s="18">
        <f t="shared" si="136"/>
        <v>0.37011808767332055</v>
      </c>
      <c r="CO52" s="18">
        <f t="shared" si="136"/>
        <v>0.49282909140270831</v>
      </c>
      <c r="CP52" s="18">
        <f t="shared" si="136"/>
        <v>0.89830659151820291</v>
      </c>
      <c r="CR52" s="68">
        <f t="shared" si="137"/>
        <v>97.426706234056113</v>
      </c>
      <c r="CS52" s="69">
        <f t="shared" si="138"/>
        <v>58.117794441166652</v>
      </c>
      <c r="CT52" s="69">
        <f t="shared" si="139"/>
        <v>155.54450067522276</v>
      </c>
    </row>
    <row r="53" spans="1:98" x14ac:dyDescent="0.2">
      <c r="A53" t="str">
        <f t="shared" si="103"/>
        <v>33 Protective service occupations</v>
      </c>
      <c r="B53" s="18">
        <f t="shared" si="104"/>
        <v>0.2237876066337918</v>
      </c>
      <c r="C53" s="18">
        <f t="shared" si="104"/>
        <v>0.24983870852346213</v>
      </c>
      <c r="D53" s="18">
        <f t="shared" si="104"/>
        <v>0.2504925303035524</v>
      </c>
      <c r="E53" s="18">
        <f t="shared" si="104"/>
        <v>0.30583452381298903</v>
      </c>
      <c r="F53" s="18">
        <f t="shared" si="104"/>
        <v>0.34930333648116674</v>
      </c>
      <c r="H53" s="68">
        <f t="shared" si="105"/>
        <v>124.9991326618477</v>
      </c>
      <c r="I53" s="69">
        <f t="shared" si="106"/>
        <v>63.036793709971207</v>
      </c>
      <c r="J53" s="69">
        <f t="shared" si="107"/>
        <v>188.03592637181893</v>
      </c>
      <c r="L53" t="str">
        <f t="shared" si="140"/>
        <v>33 Protective service occupations</v>
      </c>
      <c r="M53" s="18">
        <f t="shared" si="108"/>
        <v>0.46399017456295588</v>
      </c>
      <c r="N53" s="18">
        <f t="shared" si="108"/>
        <v>0.46176224423823842</v>
      </c>
      <c r="O53" s="18">
        <f t="shared" si="108"/>
        <v>0.47715053446062139</v>
      </c>
      <c r="P53" s="18">
        <f t="shared" si="108"/>
        <v>0.53813257308913676</v>
      </c>
      <c r="Q53" s="18">
        <f t="shared" si="108"/>
        <v>0.58998144602509617</v>
      </c>
      <c r="S53" s="68">
        <f t="shared" si="109"/>
        <v>101.62355267264016</v>
      </c>
      <c r="T53" s="69">
        <f t="shared" si="110"/>
        <v>51.869389928396735</v>
      </c>
      <c r="U53" s="69">
        <f t="shared" si="111"/>
        <v>153.4929426010369</v>
      </c>
      <c r="W53" t="str">
        <f t="shared" si="141"/>
        <v>33 Protective service occupations</v>
      </c>
      <c r="X53" s="18">
        <f t="shared" si="112"/>
        <v>0.90006861118092985</v>
      </c>
      <c r="Y53" s="18">
        <f t="shared" si="112"/>
        <v>0.93145882315041062</v>
      </c>
      <c r="Z53" s="18">
        <f t="shared" si="112"/>
        <v>0.98544878164983829</v>
      </c>
      <c r="AA53" s="18">
        <f t="shared" si="112"/>
        <v>1.1380447617486438</v>
      </c>
      <c r="AB53" s="18">
        <f t="shared" si="112"/>
        <v>1.3503422191818109</v>
      </c>
      <c r="AD53" s="68">
        <f t="shared" si="113"/>
        <v>90.666091201500393</v>
      </c>
      <c r="AE53" s="69">
        <f t="shared" si="114"/>
        <v>57.026726473473246</v>
      </c>
      <c r="AF53" s="69">
        <f t="shared" si="115"/>
        <v>147.69281767497361</v>
      </c>
      <c r="AH53" t="str">
        <f t="shared" si="142"/>
        <v>33 Protective service occupations</v>
      </c>
      <c r="AI53" s="18">
        <f t="shared" si="116"/>
        <v>0.89356483614834137</v>
      </c>
      <c r="AJ53" s="18">
        <f t="shared" si="116"/>
        <v>1.0257191354880986</v>
      </c>
      <c r="AK53" s="18">
        <f t="shared" si="116"/>
        <v>1.1247385129977365</v>
      </c>
      <c r="AL53" s="18">
        <f t="shared" si="116"/>
        <v>1.3850116493058873</v>
      </c>
      <c r="AM53" s="18">
        <f t="shared" si="116"/>
        <v>1.7256948175308402</v>
      </c>
      <c r="AO53" s="68">
        <f t="shared" si="117"/>
        <v>89.894097328568634</v>
      </c>
      <c r="AP53" s="69">
        <f t="shared" si="118"/>
        <v>50.617991482519557</v>
      </c>
      <c r="AQ53" s="69">
        <f t="shared" si="119"/>
        <v>140.51208881108818</v>
      </c>
      <c r="AS53" t="str">
        <f t="shared" si="143"/>
        <v>33 Protective service occupations</v>
      </c>
      <c r="AT53" s="18">
        <f t="shared" si="120"/>
        <v>0.89038426609071153</v>
      </c>
      <c r="AU53" s="18">
        <f t="shared" si="120"/>
        <v>0.77345844997843005</v>
      </c>
      <c r="AV53" s="18">
        <f t="shared" si="120"/>
        <v>0.77733026816134232</v>
      </c>
      <c r="AW53" s="18">
        <f t="shared" si="120"/>
        <v>0.79192807715256841</v>
      </c>
      <c r="AX53" s="18">
        <f t="shared" si="120"/>
        <v>0.76092557792284599</v>
      </c>
      <c r="AZ53" s="68">
        <f t="shared" si="121"/>
        <v>31.556904295166881</v>
      </c>
      <c r="BA53" s="69">
        <f t="shared" si="122"/>
        <v>41.73465436491275</v>
      </c>
      <c r="BB53" s="69">
        <f t="shared" si="123"/>
        <v>73.29155866007963</v>
      </c>
      <c r="BD53" t="str">
        <f t="shared" si="144"/>
        <v>33 Protective service occupations</v>
      </c>
      <c r="BE53" s="18">
        <f t="shared" si="124"/>
        <v>0.89121840107768269</v>
      </c>
      <c r="BF53" s="18">
        <f t="shared" si="124"/>
        <v>0.81066908282750971</v>
      </c>
      <c r="BG53" s="18">
        <f t="shared" si="124"/>
        <v>0.81617873912354466</v>
      </c>
      <c r="BH53" s="18">
        <f t="shared" si="124"/>
        <v>0.87810235692185268</v>
      </c>
      <c r="BI53" s="18">
        <f t="shared" si="124"/>
        <v>0.79909667129210682</v>
      </c>
      <c r="BK53" s="68">
        <f t="shared" si="125"/>
        <v>-3.4201950814522215</v>
      </c>
      <c r="BL53" s="69">
        <f t="shared" si="126"/>
        <v>25.401509240035075</v>
      </c>
      <c r="BM53" s="69">
        <f t="shared" si="127"/>
        <v>21.981314158582855</v>
      </c>
      <c r="BO53" t="str">
        <f t="shared" si="145"/>
        <v>33 Protective service occupations</v>
      </c>
      <c r="BP53" s="18">
        <f t="shared" si="128"/>
        <v>0.95688982938365097</v>
      </c>
      <c r="BQ53" s="18">
        <f t="shared" si="128"/>
        <v>0.90381083724259714</v>
      </c>
      <c r="BR53" s="18">
        <f t="shared" si="128"/>
        <v>0.96158545560046849</v>
      </c>
      <c r="BS53" s="18">
        <f t="shared" si="128"/>
        <v>1.0285736142852684</v>
      </c>
      <c r="BT53" s="18">
        <f t="shared" si="128"/>
        <v>1.0184416133094791</v>
      </c>
      <c r="BV53" s="68">
        <f t="shared" si="129"/>
        <v>-6.1359144374703138</v>
      </c>
      <c r="BW53" s="69">
        <f t="shared" si="130"/>
        <v>29.03863342564102</v>
      </c>
      <c r="BX53" s="69">
        <f t="shared" si="131"/>
        <v>22.902718988170705</v>
      </c>
      <c r="BZ53" t="str">
        <f t="shared" si="146"/>
        <v>33 Protective service occupations</v>
      </c>
      <c r="CA53" s="18">
        <f t="shared" si="132"/>
        <v>0.7380428982933388</v>
      </c>
      <c r="CB53" s="18">
        <f t="shared" si="132"/>
        <v>0.71187278493708495</v>
      </c>
      <c r="CC53" s="18">
        <f t="shared" si="132"/>
        <v>0.7939058781026811</v>
      </c>
      <c r="CD53" s="18">
        <f t="shared" si="132"/>
        <v>0.91174966051294859</v>
      </c>
      <c r="CE53" s="18">
        <f t="shared" si="132"/>
        <v>1.0838217047229959</v>
      </c>
      <c r="CG53" s="68">
        <f t="shared" si="133"/>
        <v>-21.038189063163738</v>
      </c>
      <c r="CH53" s="69">
        <f t="shared" si="134"/>
        <v>31.620678993644475</v>
      </c>
      <c r="CI53" s="69">
        <f t="shared" si="135"/>
        <v>10.582489930480738</v>
      </c>
      <c r="CK53" t="str">
        <f t="shared" si="147"/>
        <v>33 Protective service occupations</v>
      </c>
      <c r="CL53" s="18">
        <f t="shared" si="136"/>
        <v>0.32754707643830333</v>
      </c>
      <c r="CM53" s="18">
        <f t="shared" si="136"/>
        <v>0.2900122691971761</v>
      </c>
      <c r="CN53" s="18">
        <f t="shared" si="136"/>
        <v>0.32297243971427247</v>
      </c>
      <c r="CO53" s="18">
        <f t="shared" si="136"/>
        <v>0.35533645851723894</v>
      </c>
      <c r="CP53" s="18">
        <f t="shared" si="136"/>
        <v>0.42800935308580101</v>
      </c>
      <c r="CR53" s="68">
        <f t="shared" si="137"/>
        <v>7.7976811019815209</v>
      </c>
      <c r="CS53" s="69">
        <f t="shared" si="138"/>
        <v>21.133298093224198</v>
      </c>
      <c r="CT53" s="69">
        <f t="shared" si="139"/>
        <v>28.930979195205719</v>
      </c>
    </row>
    <row r="54" spans="1:98" x14ac:dyDescent="0.2">
      <c r="A54" t="str">
        <f t="shared" si="103"/>
        <v>34 Culture, media and sports occupations</v>
      </c>
      <c r="B54" s="18">
        <f t="shared" si="104"/>
        <v>1.1160678212556685</v>
      </c>
      <c r="C54" s="18">
        <f t="shared" si="104"/>
        <v>1.1409774917365301</v>
      </c>
      <c r="D54" s="18">
        <f t="shared" si="104"/>
        <v>1.0124323735657232</v>
      </c>
      <c r="E54" s="18">
        <f t="shared" si="104"/>
        <v>0.93429041167366944</v>
      </c>
      <c r="F54" s="18">
        <f t="shared" si="104"/>
        <v>0.90877107196788187</v>
      </c>
      <c r="H54" s="68">
        <f t="shared" si="105"/>
        <v>44.830943575665351</v>
      </c>
      <c r="I54" s="69">
        <f t="shared" si="106"/>
        <v>65.896239819924531</v>
      </c>
      <c r="J54" s="69">
        <f t="shared" si="107"/>
        <v>110.72718339558989</v>
      </c>
      <c r="L54" t="str">
        <f t="shared" si="140"/>
        <v>34 Culture, media and sports occupations</v>
      </c>
      <c r="M54" s="18">
        <f t="shared" si="108"/>
        <v>2.4361485869478829</v>
      </c>
      <c r="N54" s="18">
        <f t="shared" si="108"/>
        <v>2.3994874547537353</v>
      </c>
      <c r="O54" s="18">
        <f t="shared" si="108"/>
        <v>2.3320011947763448</v>
      </c>
      <c r="P54" s="18">
        <f t="shared" si="108"/>
        <v>2.0805760761005621</v>
      </c>
      <c r="Q54" s="18">
        <f t="shared" si="108"/>
        <v>2.103639917356233</v>
      </c>
      <c r="S54" s="68">
        <f t="shared" si="109"/>
        <v>47.096032169598395</v>
      </c>
      <c r="T54" s="69">
        <f t="shared" si="110"/>
        <v>60.620662320524374</v>
      </c>
      <c r="U54" s="69">
        <f t="shared" si="111"/>
        <v>107.71669449012276</v>
      </c>
      <c r="W54" t="str">
        <f t="shared" si="141"/>
        <v>34 Culture, media and sports occupations</v>
      </c>
      <c r="X54" s="18">
        <f t="shared" si="112"/>
        <v>2.7225912296180832</v>
      </c>
      <c r="Y54" s="18">
        <f t="shared" si="112"/>
        <v>2.7668090497857714</v>
      </c>
      <c r="Z54" s="18">
        <f t="shared" si="112"/>
        <v>2.5948026827078854</v>
      </c>
      <c r="AA54" s="18">
        <f t="shared" si="112"/>
        <v>2.2803090688726977</v>
      </c>
      <c r="AB54" s="18">
        <f t="shared" si="112"/>
        <v>2.1479832099250902</v>
      </c>
      <c r="AD54" s="68">
        <f t="shared" si="113"/>
        <v>15.18348592112261</v>
      </c>
      <c r="AE54" s="69">
        <f t="shared" si="114"/>
        <v>50.485254587494907</v>
      </c>
      <c r="AF54" s="69">
        <f t="shared" si="115"/>
        <v>65.668740508617518</v>
      </c>
      <c r="AH54" t="str">
        <f t="shared" si="142"/>
        <v>34 Culture, media and sports occupations</v>
      </c>
      <c r="AI54" s="18">
        <f t="shared" si="116"/>
        <v>1.0714704983576531</v>
      </c>
      <c r="AJ54" s="18">
        <f t="shared" si="116"/>
        <v>1.1430215867586611</v>
      </c>
      <c r="AK54" s="18">
        <f t="shared" si="116"/>
        <v>1.3148321943400725</v>
      </c>
      <c r="AL54" s="18">
        <f t="shared" si="116"/>
        <v>1.2379198989743032</v>
      </c>
      <c r="AM54" s="18">
        <f t="shared" si="116"/>
        <v>1.4003925168494875</v>
      </c>
      <c r="AO54" s="68">
        <f t="shared" si="117"/>
        <v>31.819144508861175</v>
      </c>
      <c r="AP54" s="69">
        <f t="shared" si="118"/>
        <v>50.708820712597401</v>
      </c>
      <c r="AQ54" s="69">
        <f t="shared" si="119"/>
        <v>82.527965221458587</v>
      </c>
      <c r="AS54" t="str">
        <f t="shared" si="143"/>
        <v>34 Culture, media and sports occupations</v>
      </c>
      <c r="AT54" s="18">
        <f t="shared" si="120"/>
        <v>1.5988454443229734</v>
      </c>
      <c r="AU54" s="18">
        <f t="shared" si="120"/>
        <v>1.4908062164465024</v>
      </c>
      <c r="AV54" s="18">
        <f t="shared" si="120"/>
        <v>1.444270185857766</v>
      </c>
      <c r="AW54" s="18">
        <f t="shared" si="120"/>
        <v>1.2232578400834531</v>
      </c>
      <c r="AX54" s="18">
        <f t="shared" si="120"/>
        <v>1.0646448584108854</v>
      </c>
      <c r="AZ54" s="68">
        <f t="shared" si="121"/>
        <v>-0.93200892813576719</v>
      </c>
      <c r="BA54" s="69">
        <f t="shared" si="122"/>
        <v>43.230550756628929</v>
      </c>
      <c r="BB54" s="69">
        <f t="shared" si="123"/>
        <v>42.298541828493164</v>
      </c>
      <c r="BD54" t="str">
        <f t="shared" si="144"/>
        <v>34 Culture, media and sports occupations</v>
      </c>
      <c r="BE54" s="18">
        <f t="shared" si="124"/>
        <v>0.92447740138139978</v>
      </c>
      <c r="BF54" s="18">
        <f t="shared" si="124"/>
        <v>0.94565847334993103</v>
      </c>
      <c r="BG54" s="18">
        <f t="shared" si="124"/>
        <v>0.8931771598287348</v>
      </c>
      <c r="BH54" s="18">
        <f t="shared" si="124"/>
        <v>0.75466083044901833</v>
      </c>
      <c r="BI54" s="18">
        <f t="shared" si="124"/>
        <v>0.72504018340518961</v>
      </c>
      <c r="BK54" s="68">
        <f t="shared" si="125"/>
        <v>-19.925036793454304</v>
      </c>
      <c r="BL54" s="69">
        <f t="shared" si="126"/>
        <v>32.267583526450657</v>
      </c>
      <c r="BM54" s="69">
        <f t="shared" si="127"/>
        <v>12.342546732996357</v>
      </c>
      <c r="BO54" t="str">
        <f t="shared" si="145"/>
        <v>34 Culture, media and sports occupations</v>
      </c>
      <c r="BP54" s="18">
        <f t="shared" si="128"/>
        <v>0.55618298948496292</v>
      </c>
      <c r="BQ54" s="18">
        <f t="shared" si="128"/>
        <v>0.50876273327135757</v>
      </c>
      <c r="BR54" s="18">
        <f t="shared" si="128"/>
        <v>0.49426285145507337</v>
      </c>
      <c r="BS54" s="18">
        <f t="shared" si="128"/>
        <v>0.39939728483262965</v>
      </c>
      <c r="BT54" s="18">
        <f t="shared" si="128"/>
        <v>0.33602290574501575</v>
      </c>
      <c r="BV54" s="68">
        <f t="shared" si="129"/>
        <v>-39.74929737513898</v>
      </c>
      <c r="BW54" s="69">
        <f t="shared" si="130"/>
        <v>27.221202428615531</v>
      </c>
      <c r="BX54" s="69">
        <f t="shared" si="131"/>
        <v>-12.528094946523453</v>
      </c>
      <c r="BZ54" t="str">
        <f t="shared" si="146"/>
        <v>34 Culture, media and sports occupations</v>
      </c>
      <c r="CA54" s="18">
        <f t="shared" si="132"/>
        <v>0.6945239303771914</v>
      </c>
      <c r="CB54" s="18">
        <f t="shared" si="132"/>
        <v>0.67558767340918591</v>
      </c>
      <c r="CC54" s="18">
        <f t="shared" si="132"/>
        <v>0.70379204954963293</v>
      </c>
      <c r="CD54" s="18">
        <f t="shared" si="132"/>
        <v>0.63327994298549806</v>
      </c>
      <c r="CE54" s="18">
        <f t="shared" si="132"/>
        <v>0.69976727000997685</v>
      </c>
      <c r="CG54" s="68">
        <f t="shared" si="133"/>
        <v>-42.490771356793729</v>
      </c>
      <c r="CH54" s="69">
        <f t="shared" si="134"/>
        <v>28.706521446542649</v>
      </c>
      <c r="CI54" s="69">
        <f t="shared" si="135"/>
        <v>-13.784249910251086</v>
      </c>
      <c r="CK54" t="str">
        <f t="shared" si="147"/>
        <v>34 Culture, media and sports occupations</v>
      </c>
      <c r="CL54" s="18">
        <f t="shared" si="136"/>
        <v>0.52196160283833082</v>
      </c>
      <c r="CM54" s="18">
        <f t="shared" si="136"/>
        <v>0.64101857987403255</v>
      </c>
      <c r="CN54" s="18">
        <f t="shared" si="136"/>
        <v>0.67625083574764366</v>
      </c>
      <c r="CO54" s="18">
        <f t="shared" si="136"/>
        <v>0.79761366640083253</v>
      </c>
      <c r="CP54" s="18">
        <f t="shared" si="136"/>
        <v>1.263652149750172</v>
      </c>
      <c r="CR54" s="68">
        <f t="shared" si="137"/>
        <v>51.999216349502305</v>
      </c>
      <c r="CS54" s="69">
        <f t="shared" si="138"/>
        <v>39.703562949907706</v>
      </c>
      <c r="CT54" s="69">
        <f t="shared" si="139"/>
        <v>91.702779299410025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4.6450909548645001</v>
      </c>
      <c r="C55" s="18">
        <f t="shared" si="148"/>
        <v>4.9149961685353256</v>
      </c>
      <c r="D55" s="18">
        <f t="shared" si="148"/>
        <v>4.8752740236790082</v>
      </c>
      <c r="E55" s="18">
        <f t="shared" si="148"/>
        <v>4.6272050803825282</v>
      </c>
      <c r="F55" s="18">
        <f t="shared" si="148"/>
        <v>4.5572125886827948</v>
      </c>
      <c r="H55" s="68">
        <f t="shared" si="105"/>
        <v>50.824935092048264</v>
      </c>
      <c r="I55" s="69">
        <f t="shared" si="106"/>
        <v>62.360557556126665</v>
      </c>
      <c r="J55" s="69">
        <f t="shared" si="107"/>
        <v>113.18549264817493</v>
      </c>
      <c r="L55" t="str">
        <f t="shared" si="140"/>
        <v>35 Business and public service associate professionals</v>
      </c>
      <c r="M55" s="18">
        <f t="shared" ref="M55:Q64" si="149">M18/M$35*100</f>
        <v>7.5470769014006986</v>
      </c>
      <c r="N55" s="18">
        <f t="shared" si="149"/>
        <v>7.9933041144362278</v>
      </c>
      <c r="O55" s="18">
        <f t="shared" si="149"/>
        <v>7.9714274742201425</v>
      </c>
      <c r="P55" s="18">
        <f t="shared" si="149"/>
        <v>7.5043292521362677</v>
      </c>
      <c r="Q55" s="18">
        <f t="shared" si="149"/>
        <v>7.2487575806699525</v>
      </c>
      <c r="S55" s="68">
        <f t="shared" si="109"/>
        <v>48.281100407076352</v>
      </c>
      <c r="T55" s="69">
        <f t="shared" si="110"/>
        <v>64.193975985804968</v>
      </c>
      <c r="U55" s="69">
        <f t="shared" si="111"/>
        <v>112.47507639288135</v>
      </c>
      <c r="W55" t="str">
        <f t="shared" si="141"/>
        <v>35 Business and public service associate professionals</v>
      </c>
      <c r="X55" s="18">
        <f t="shared" ref="X55:AB64" si="150">X18/X$35*100</f>
        <v>8.0603976609142869</v>
      </c>
      <c r="Y55" s="18">
        <f t="shared" si="150"/>
        <v>8.2309122305244742</v>
      </c>
      <c r="Z55" s="18">
        <f t="shared" si="150"/>
        <v>8.1583145407730449</v>
      </c>
      <c r="AA55" s="18">
        <f t="shared" si="150"/>
        <v>7.3905534838681177</v>
      </c>
      <c r="AB55" s="18">
        <f t="shared" si="150"/>
        <v>6.7890232157006167</v>
      </c>
      <c r="AD55" s="68">
        <f t="shared" si="113"/>
        <v>15.789858257293085</v>
      </c>
      <c r="AE55" s="69">
        <f t="shared" si="114"/>
        <v>53.666383496517398</v>
      </c>
      <c r="AF55" s="69">
        <f t="shared" si="115"/>
        <v>69.456241753810488</v>
      </c>
      <c r="AH55" t="str">
        <f t="shared" si="142"/>
        <v>35 Business and public service associate professionals</v>
      </c>
      <c r="AI55" s="18">
        <f t="shared" ref="AI55:AM64" si="151">AI18/AI$35*100</f>
        <v>6.8780742615697905</v>
      </c>
      <c r="AJ55" s="18">
        <f t="shared" si="151"/>
        <v>7.5425439615878469</v>
      </c>
      <c r="AK55" s="18">
        <f t="shared" si="151"/>
        <v>7.9467568662194825</v>
      </c>
      <c r="AL55" s="18">
        <f t="shared" si="151"/>
        <v>7.7129100363998626</v>
      </c>
      <c r="AM55" s="18">
        <f t="shared" si="151"/>
        <v>7.7147643379245219</v>
      </c>
      <c r="AO55" s="68">
        <f t="shared" si="117"/>
        <v>20.152213304073069</v>
      </c>
      <c r="AP55" s="69">
        <f t="shared" si="118"/>
        <v>51.847749770111939</v>
      </c>
      <c r="AQ55" s="69">
        <f t="shared" si="119"/>
        <v>71.999963074185004</v>
      </c>
      <c r="AS55" t="str">
        <f t="shared" si="143"/>
        <v>35 Business and public service associate professionals</v>
      </c>
      <c r="AT55" s="18">
        <f t="shared" ref="AT55:AX64" si="152">AT18/AT$35*100</f>
        <v>6.6595399863460631</v>
      </c>
      <c r="AU55" s="18">
        <f t="shared" si="152"/>
        <v>6.5715647745688139</v>
      </c>
      <c r="AV55" s="18">
        <f t="shared" si="152"/>
        <v>6.7274274084247878</v>
      </c>
      <c r="AW55" s="18">
        <f t="shared" si="152"/>
        <v>6.1852464939482248</v>
      </c>
      <c r="AX55" s="18">
        <f t="shared" si="152"/>
        <v>5.7643225652867658</v>
      </c>
      <c r="AZ55" s="68">
        <f t="shared" si="121"/>
        <v>15.153275719514806</v>
      </c>
      <c r="BA55" s="69">
        <f t="shared" si="122"/>
        <v>49.226303240649898</v>
      </c>
      <c r="BB55" s="69">
        <f t="shared" si="123"/>
        <v>64.379578960164707</v>
      </c>
      <c r="BD55" t="str">
        <f t="shared" si="144"/>
        <v>35 Business and public service associate professionals</v>
      </c>
      <c r="BE55" s="18">
        <f t="shared" ref="BE55:BI64" si="153">BE18/BE$35*100</f>
        <v>5.0550218613836275</v>
      </c>
      <c r="BF55" s="18">
        <f t="shared" si="153"/>
        <v>5.0839956052239943</v>
      </c>
      <c r="BG55" s="18">
        <f t="shared" si="153"/>
        <v>5.338525874042106</v>
      </c>
      <c r="BH55" s="18">
        <f t="shared" si="153"/>
        <v>4.6690254476671065</v>
      </c>
      <c r="BI55" s="18">
        <f t="shared" si="153"/>
        <v>4.2497717188583959</v>
      </c>
      <c r="BK55" s="68">
        <f t="shared" si="125"/>
        <v>-21.473447756158269</v>
      </c>
      <c r="BL55" s="69">
        <f t="shared" si="126"/>
        <v>36.073628207077725</v>
      </c>
      <c r="BM55" s="69">
        <f t="shared" si="127"/>
        <v>14.600180450919456</v>
      </c>
      <c r="BO55" t="str">
        <f t="shared" si="145"/>
        <v>35 Business and public service associate professionals</v>
      </c>
      <c r="BP55" s="18">
        <f t="shared" ref="BP55:BT64" si="154">BP18/BP$35*100</f>
        <v>4.1312278066775718</v>
      </c>
      <c r="BQ55" s="18">
        <f t="shared" si="154"/>
        <v>4.1821733986429743</v>
      </c>
      <c r="BR55" s="18">
        <f t="shared" si="154"/>
        <v>4.4618370859803278</v>
      </c>
      <c r="BS55" s="18">
        <f t="shared" si="154"/>
        <v>3.8460518139034061</v>
      </c>
      <c r="BT55" s="18">
        <f t="shared" si="154"/>
        <v>3.4709899069887049</v>
      </c>
      <c r="BV55" s="68">
        <f t="shared" si="129"/>
        <v>-31.056894021864029</v>
      </c>
      <c r="BW55" s="69">
        <f t="shared" si="130"/>
        <v>32.448309162975477</v>
      </c>
      <c r="BX55" s="69">
        <f t="shared" si="131"/>
        <v>1.3914151411114473</v>
      </c>
      <c r="BZ55" t="str">
        <f t="shared" si="146"/>
        <v>35 Business and public service associate professionals</v>
      </c>
      <c r="CA55" s="18">
        <f t="shared" ref="CA55:CE64" si="155">CA18/CA$35*100</f>
        <v>3.7529850033650551</v>
      </c>
      <c r="CB55" s="18">
        <f t="shared" si="155"/>
        <v>3.9032299417928518</v>
      </c>
      <c r="CC55" s="18">
        <f t="shared" si="155"/>
        <v>4.1791735064952116</v>
      </c>
      <c r="CD55" s="18">
        <f t="shared" si="155"/>
        <v>3.6890722911417888</v>
      </c>
      <c r="CE55" s="18">
        <f t="shared" si="155"/>
        <v>3.5672192343331597</v>
      </c>
      <c r="CG55" s="68">
        <f t="shared" si="133"/>
        <v>-50.62948329797662</v>
      </c>
      <c r="CH55" s="69">
        <f t="shared" si="134"/>
        <v>26.246643727073721</v>
      </c>
      <c r="CI55" s="69">
        <f t="shared" si="135"/>
        <v>-24.382839570902895</v>
      </c>
      <c r="CK55" t="str">
        <f t="shared" si="147"/>
        <v>35 Business and public service associate professionals</v>
      </c>
      <c r="CL55" s="18">
        <f t="shared" ref="CL55:CP64" si="156">CL18/CL$35*100</f>
        <v>2.0387694603471878</v>
      </c>
      <c r="CM55" s="18">
        <f t="shared" si="156"/>
        <v>2.3684203903591672</v>
      </c>
      <c r="CN55" s="18">
        <f t="shared" si="156"/>
        <v>2.6429684926281816</v>
      </c>
      <c r="CO55" s="18">
        <f t="shared" si="156"/>
        <v>2.7935294843677054</v>
      </c>
      <c r="CP55" s="18">
        <f t="shared" si="156"/>
        <v>4.4023686198061798</v>
      </c>
      <c r="CR55" s="68">
        <f t="shared" si="137"/>
        <v>35.492745031000105</v>
      </c>
      <c r="CS55" s="69">
        <f t="shared" si="138"/>
        <v>36.699866050258201</v>
      </c>
      <c r="CT55" s="69">
        <f t="shared" si="139"/>
        <v>72.192611081258292</v>
      </c>
    </row>
    <row r="56" spans="1:98" x14ac:dyDescent="0.2">
      <c r="A56" t="str">
        <f t="shared" si="103"/>
        <v>41 Administrative occupations</v>
      </c>
      <c r="B56" s="18">
        <f t="shared" si="148"/>
        <v>4.0389356552710076</v>
      </c>
      <c r="C56" s="18">
        <f t="shared" si="148"/>
        <v>4.1515458575270703</v>
      </c>
      <c r="D56" s="18">
        <f t="shared" si="148"/>
        <v>4.2629376461754527</v>
      </c>
      <c r="E56" s="18">
        <f t="shared" si="148"/>
        <v>4.1543884083396661</v>
      </c>
      <c r="F56" s="18">
        <f t="shared" si="148"/>
        <v>4.3658172793906287</v>
      </c>
      <c r="H56" s="68">
        <f t="shared" si="105"/>
        <v>65.245432785630484</v>
      </c>
      <c r="I56" s="69">
        <f t="shared" si="106"/>
        <v>68.926567869966831</v>
      </c>
      <c r="J56" s="69">
        <f t="shared" si="107"/>
        <v>134.17200065559732</v>
      </c>
      <c r="L56" t="str">
        <f t="shared" si="140"/>
        <v>41 Administrative occupations</v>
      </c>
      <c r="M56" s="18">
        <f t="shared" si="149"/>
        <v>7.092174617142617</v>
      </c>
      <c r="N56" s="18">
        <f t="shared" si="149"/>
        <v>7.1312112699653722</v>
      </c>
      <c r="O56" s="18">
        <f t="shared" si="149"/>
        <v>7.4035931219343531</v>
      </c>
      <c r="P56" s="18">
        <f t="shared" si="149"/>
        <v>7.2511434528952812</v>
      </c>
      <c r="Q56" s="18">
        <f t="shared" si="149"/>
        <v>7.525564381335399</v>
      </c>
      <c r="S56" s="68">
        <f t="shared" si="109"/>
        <v>65.750503268180182</v>
      </c>
      <c r="T56" s="69">
        <f t="shared" si="110"/>
        <v>71.651998322157283</v>
      </c>
      <c r="U56" s="69">
        <f t="shared" si="111"/>
        <v>137.40250159033747</v>
      </c>
      <c r="W56" t="str">
        <f t="shared" si="141"/>
        <v>41 Administrative occupations</v>
      </c>
      <c r="X56" s="18">
        <f t="shared" si="150"/>
        <v>11.608739818552358</v>
      </c>
      <c r="Y56" s="18">
        <f t="shared" si="150"/>
        <v>11.072817856581551</v>
      </c>
      <c r="Z56" s="18">
        <f t="shared" si="150"/>
        <v>11.556583544541981</v>
      </c>
      <c r="AA56" s="18">
        <f t="shared" si="150"/>
        <v>11.137001931041949</v>
      </c>
      <c r="AB56" s="18">
        <f t="shared" si="150"/>
        <v>11.227277898530721</v>
      </c>
      <c r="AD56" s="68">
        <f t="shared" si="113"/>
        <v>35.178829967469134</v>
      </c>
      <c r="AE56" s="69">
        <f t="shared" si="114"/>
        <v>62.743511714925404</v>
      </c>
      <c r="AF56" s="69">
        <f t="shared" si="115"/>
        <v>97.922341682394546</v>
      </c>
      <c r="AH56" t="str">
        <f t="shared" si="142"/>
        <v>41 Administrative occupations</v>
      </c>
      <c r="AI56" s="18">
        <f t="shared" si="151"/>
        <v>12.323093554875275</v>
      </c>
      <c r="AJ56" s="18">
        <f t="shared" si="151"/>
        <v>12.636278148809248</v>
      </c>
      <c r="AK56" s="18">
        <f t="shared" si="151"/>
        <v>13.062341654495821</v>
      </c>
      <c r="AL56" s="18">
        <f t="shared" si="151"/>
        <v>12.932726824896367</v>
      </c>
      <c r="AM56" s="18">
        <f t="shared" si="151"/>
        <v>12.883954845739082</v>
      </c>
      <c r="AO56" s="68">
        <f t="shared" si="117"/>
        <v>22.075129058647885</v>
      </c>
      <c r="AP56" s="69">
        <f t="shared" si="118"/>
        <v>64.277284765844513</v>
      </c>
      <c r="AQ56" s="69">
        <f t="shared" si="119"/>
        <v>86.352413824492402</v>
      </c>
      <c r="AS56" t="str">
        <f t="shared" si="143"/>
        <v>41 Administrative occupations</v>
      </c>
      <c r="AT56" s="18">
        <f t="shared" si="152"/>
        <v>13.251984857597723</v>
      </c>
      <c r="AU56" s="18">
        <f t="shared" si="152"/>
        <v>12.709762271911817</v>
      </c>
      <c r="AV56" s="18">
        <f t="shared" si="152"/>
        <v>13.608693927555009</v>
      </c>
      <c r="AW56" s="18">
        <f t="shared" si="152"/>
        <v>12.906982745537409</v>
      </c>
      <c r="AX56" s="18">
        <f t="shared" si="152"/>
        <v>12.651965349288272</v>
      </c>
      <c r="AZ56" s="68">
        <f t="shared" si="121"/>
        <v>24.944915820015073</v>
      </c>
      <c r="BA56" s="69">
        <f t="shared" si="122"/>
        <v>58.870076886184499</v>
      </c>
      <c r="BB56" s="69">
        <f t="shared" si="123"/>
        <v>83.814992706199561</v>
      </c>
      <c r="BD56" t="str">
        <f t="shared" si="144"/>
        <v>41 Administrative occupations</v>
      </c>
      <c r="BE56" s="18">
        <f t="shared" si="153"/>
        <v>11.184582422254099</v>
      </c>
      <c r="BF56" s="18">
        <f t="shared" si="153"/>
        <v>10.746012618472008</v>
      </c>
      <c r="BG56" s="18">
        <f t="shared" si="153"/>
        <v>11.802115004326495</v>
      </c>
      <c r="BH56" s="18">
        <f t="shared" si="153"/>
        <v>10.249845268462888</v>
      </c>
      <c r="BI56" s="18">
        <f t="shared" si="153"/>
        <v>9.0069670261968415</v>
      </c>
      <c r="BK56" s="68">
        <f t="shared" si="125"/>
        <v>-24.718023925778301</v>
      </c>
      <c r="BL56" s="69">
        <f t="shared" si="126"/>
        <v>38.157328169183586</v>
      </c>
      <c r="BM56" s="69">
        <f t="shared" si="127"/>
        <v>13.439304243405282</v>
      </c>
      <c r="BO56" t="str">
        <f t="shared" si="145"/>
        <v>41 Administrative occupations</v>
      </c>
      <c r="BP56" s="18">
        <f t="shared" si="154"/>
        <v>12.412556254688397</v>
      </c>
      <c r="BQ56" s="18">
        <f t="shared" si="154"/>
        <v>12.124272931272746</v>
      </c>
      <c r="BR56" s="18">
        <f t="shared" si="154"/>
        <v>13.139173054506484</v>
      </c>
      <c r="BS56" s="18">
        <f t="shared" si="154"/>
        <v>11.671055106784516</v>
      </c>
      <c r="BT56" s="18">
        <f t="shared" si="154"/>
        <v>9.6938182186245339</v>
      </c>
      <c r="BV56" s="68">
        <f t="shared" si="129"/>
        <v>-34.615012973418757</v>
      </c>
      <c r="BW56" s="69">
        <f t="shared" si="130"/>
        <v>34.615115839679532</v>
      </c>
      <c r="BX56" s="69">
        <f t="shared" si="131"/>
        <v>1.0286626077677104E-4</v>
      </c>
      <c r="BZ56" t="str">
        <f t="shared" si="146"/>
        <v>41 Administrative occupations</v>
      </c>
      <c r="CA56" s="18">
        <f t="shared" si="155"/>
        <v>10.071415263827237</v>
      </c>
      <c r="CB56" s="18">
        <f t="shared" si="155"/>
        <v>9.342004420981846</v>
      </c>
      <c r="CC56" s="18">
        <f t="shared" si="155"/>
        <v>9.9963623155306429</v>
      </c>
      <c r="CD56" s="18">
        <f t="shared" si="155"/>
        <v>8.0577972359260066</v>
      </c>
      <c r="CE56" s="18">
        <f t="shared" si="155"/>
        <v>5.0144127352430452</v>
      </c>
      <c r="CG56" s="68">
        <f t="shared" si="133"/>
        <v>-70.986083110282578</v>
      </c>
      <c r="CH56" s="69">
        <f t="shared" si="134"/>
        <v>22.044506430959071</v>
      </c>
      <c r="CI56" s="69">
        <f t="shared" si="135"/>
        <v>-48.941576679323497</v>
      </c>
      <c r="CK56" t="str">
        <f t="shared" si="147"/>
        <v>41 Administrative occupations</v>
      </c>
      <c r="CL56" s="18">
        <f t="shared" si="156"/>
        <v>6.2714020672037645</v>
      </c>
      <c r="CM56" s="18">
        <f t="shared" si="156"/>
        <v>6.2050637350733462</v>
      </c>
      <c r="CN56" s="18">
        <f t="shared" si="156"/>
        <v>7.9001270676798034</v>
      </c>
      <c r="CO56" s="18">
        <f t="shared" si="156"/>
        <v>8.1042097254711596</v>
      </c>
      <c r="CP56" s="18">
        <f t="shared" si="156"/>
        <v>9.3184164380573904</v>
      </c>
      <c r="CR56" s="68">
        <f t="shared" si="137"/>
        <v>-4.053384070834368</v>
      </c>
      <c r="CS56" s="69">
        <f t="shared" si="138"/>
        <v>28.803516306315391</v>
      </c>
      <c r="CT56" s="69">
        <f t="shared" si="139"/>
        <v>24.750132235481022</v>
      </c>
    </row>
    <row r="57" spans="1:98" x14ac:dyDescent="0.2">
      <c r="A57" t="str">
        <f t="shared" si="103"/>
        <v>42 Secretarial and related occupations</v>
      </c>
      <c r="B57" s="18">
        <f t="shared" si="148"/>
        <v>0.32122357359790543</v>
      </c>
      <c r="C57" s="18">
        <f t="shared" si="148"/>
        <v>0.3045655176123393</v>
      </c>
      <c r="D57" s="18">
        <f t="shared" si="148"/>
        <v>0.30052114972561533</v>
      </c>
      <c r="E57" s="18">
        <f t="shared" si="148"/>
        <v>0.3747379897702518</v>
      </c>
      <c r="F57" s="18">
        <f t="shared" si="148"/>
        <v>0.53627365910744795</v>
      </c>
      <c r="H57" s="68">
        <f t="shared" si="105"/>
        <v>187.92827389861179</v>
      </c>
      <c r="I57" s="69">
        <f t="shared" si="106"/>
        <v>115.21514183998738</v>
      </c>
      <c r="J57" s="69">
        <f t="shared" si="107"/>
        <v>303.14341573859917</v>
      </c>
      <c r="L57" t="str">
        <f t="shared" si="140"/>
        <v>42 Secretarial and related occupations</v>
      </c>
      <c r="M57" s="18">
        <f t="shared" si="149"/>
        <v>1.1170307018888157</v>
      </c>
      <c r="N57" s="18">
        <f t="shared" si="149"/>
        <v>0.98252809943761998</v>
      </c>
      <c r="O57" s="18">
        <f t="shared" si="149"/>
        <v>0.99294383364748584</v>
      </c>
      <c r="P57" s="18">
        <f t="shared" si="149"/>
        <v>1.2463012023588342</v>
      </c>
      <c r="Q57" s="18">
        <f t="shared" si="149"/>
        <v>1.4370357786658055</v>
      </c>
      <c r="S57" s="68">
        <f t="shared" si="109"/>
        <v>135.99414133560697</v>
      </c>
      <c r="T57" s="69">
        <f t="shared" si="110"/>
        <v>104.06736986213892</v>
      </c>
      <c r="U57" s="69">
        <f t="shared" si="111"/>
        <v>240.06151119774586</v>
      </c>
      <c r="W57" t="str">
        <f t="shared" si="141"/>
        <v>42 Secretarial and related occupations</v>
      </c>
      <c r="X57" s="18">
        <f t="shared" si="150"/>
        <v>1.8770379578380485</v>
      </c>
      <c r="Y57" s="18">
        <f t="shared" si="150"/>
        <v>1.6752323490004433</v>
      </c>
      <c r="Z57" s="18">
        <f t="shared" si="150"/>
        <v>1.5812852909447463</v>
      </c>
      <c r="AA57" s="18">
        <f t="shared" si="150"/>
        <v>2.0618318873612185</v>
      </c>
      <c r="AB57" s="18">
        <f t="shared" si="150"/>
        <v>2.2165609627099196</v>
      </c>
      <c r="AD57" s="68">
        <f t="shared" si="113"/>
        <v>95.044237161183403</v>
      </c>
      <c r="AE57" s="69">
        <f t="shared" si="114"/>
        <v>99.805308960116264</v>
      </c>
      <c r="AF57" s="69">
        <f t="shared" si="115"/>
        <v>194.84954612129965</v>
      </c>
      <c r="AH57" t="str">
        <f t="shared" si="142"/>
        <v>42 Secretarial and related occupations</v>
      </c>
      <c r="AI57" s="18">
        <f t="shared" si="151"/>
        <v>2.6734603387998961</v>
      </c>
      <c r="AJ57" s="18">
        <f t="shared" si="151"/>
        <v>2.7225164836660194</v>
      </c>
      <c r="AK57" s="18">
        <f t="shared" si="151"/>
        <v>2.7064838893373784</v>
      </c>
      <c r="AL57" s="18">
        <f t="shared" si="151"/>
        <v>3.3683705916845974</v>
      </c>
      <c r="AM57" s="18">
        <f t="shared" si="151"/>
        <v>3.0052715414978652</v>
      </c>
      <c r="AO57" s="68">
        <f t="shared" si="117"/>
        <v>37.428659210166373</v>
      </c>
      <c r="AP57" s="69">
        <f t="shared" si="118"/>
        <v>77.833034740322788</v>
      </c>
      <c r="AQ57" s="69">
        <f t="shared" si="119"/>
        <v>115.26169395048915</v>
      </c>
      <c r="AS57" t="str">
        <f t="shared" si="143"/>
        <v>42 Secretarial and related occupations</v>
      </c>
      <c r="AT57" s="18">
        <f t="shared" si="152"/>
        <v>2.2874859036656838</v>
      </c>
      <c r="AU57" s="18">
        <f t="shared" si="152"/>
        <v>1.8849655138555885</v>
      </c>
      <c r="AV57" s="18">
        <f t="shared" si="152"/>
        <v>1.8752124675071684</v>
      </c>
      <c r="AW57" s="18">
        <f t="shared" si="152"/>
        <v>2.0871350525604604</v>
      </c>
      <c r="AX57" s="18">
        <f t="shared" si="152"/>
        <v>1.5360940432167143</v>
      </c>
      <c r="AZ57" s="68">
        <f t="shared" si="121"/>
        <v>10.089110999124722</v>
      </c>
      <c r="BA57" s="69">
        <f t="shared" si="122"/>
        <v>65.087911403085243</v>
      </c>
      <c r="BB57" s="69">
        <f t="shared" si="123"/>
        <v>75.177022402209957</v>
      </c>
      <c r="BD57" t="str">
        <f t="shared" si="144"/>
        <v>42 Secretarial and related occupations</v>
      </c>
      <c r="BE57" s="18">
        <f t="shared" si="153"/>
        <v>2.1615109037513003</v>
      </c>
      <c r="BF57" s="18">
        <f t="shared" si="153"/>
        <v>1.8906792524959155</v>
      </c>
      <c r="BG57" s="18">
        <f t="shared" si="153"/>
        <v>1.9818408088897703</v>
      </c>
      <c r="BH57" s="18">
        <f t="shared" si="153"/>
        <v>2.0963577059587135</v>
      </c>
      <c r="BI57" s="18">
        <f t="shared" si="153"/>
        <v>0.70081036767568705</v>
      </c>
      <c r="BK57" s="68">
        <f t="shared" si="125"/>
        <v>-65.117786896498401</v>
      </c>
      <c r="BL57" s="69">
        <f t="shared" si="126"/>
        <v>38.887916694369459</v>
      </c>
      <c r="BM57" s="69">
        <f t="shared" si="127"/>
        <v>-26.229870202128936</v>
      </c>
      <c r="BO57" t="str">
        <f t="shared" si="145"/>
        <v>42 Secretarial and related occupations</v>
      </c>
      <c r="BP57" s="18">
        <f t="shared" si="154"/>
        <v>2.5781456897208908</v>
      </c>
      <c r="BQ57" s="18">
        <f t="shared" si="154"/>
        <v>2.2762354607453048</v>
      </c>
      <c r="BR57" s="18">
        <f t="shared" si="154"/>
        <v>2.1844277470918496</v>
      </c>
      <c r="BS57" s="18">
        <f t="shared" si="154"/>
        <v>2.0153803835808817</v>
      </c>
      <c r="BT57" s="18">
        <f t="shared" si="154"/>
        <v>0.69115352240552141</v>
      </c>
      <c r="BV57" s="68">
        <f t="shared" si="129"/>
        <v>-71.959352076141499</v>
      </c>
      <c r="BW57" s="69">
        <f t="shared" si="130"/>
        <v>31.016896333122538</v>
      </c>
      <c r="BX57" s="69">
        <f t="shared" si="131"/>
        <v>-40.942455743018954</v>
      </c>
      <c r="BZ57" t="str">
        <f t="shared" si="146"/>
        <v>42 Secretarial and related occupations</v>
      </c>
      <c r="CA57" s="18">
        <f t="shared" si="155"/>
        <v>3.773164413665389</v>
      </c>
      <c r="CB57" s="18">
        <f t="shared" si="155"/>
        <v>3.4556197622178542</v>
      </c>
      <c r="CC57" s="18">
        <f t="shared" si="155"/>
        <v>3.4246637045404595</v>
      </c>
      <c r="CD57" s="18">
        <f t="shared" si="155"/>
        <v>2.7482530060850738</v>
      </c>
      <c r="CE57" s="18">
        <f t="shared" si="155"/>
        <v>0.85894608265328609</v>
      </c>
      <c r="CG57" s="68">
        <f t="shared" si="133"/>
        <v>-85.493045602058416</v>
      </c>
      <c r="CH57" s="69">
        <f t="shared" si="134"/>
        <v>23.553287028924455</v>
      </c>
      <c r="CI57" s="69">
        <f t="shared" si="135"/>
        <v>-61.939758573133965</v>
      </c>
      <c r="CK57" t="str">
        <f t="shared" si="147"/>
        <v>42 Secretarial and related occupations</v>
      </c>
      <c r="CL57" s="18">
        <f t="shared" si="156"/>
        <v>2.2447039326687079</v>
      </c>
      <c r="CM57" s="18">
        <f t="shared" si="156"/>
        <v>2.6321933812812608</v>
      </c>
      <c r="CN57" s="18">
        <f t="shared" si="156"/>
        <v>3.1296897092271818</v>
      </c>
      <c r="CO57" s="18">
        <f t="shared" si="156"/>
        <v>4.0312207952087062</v>
      </c>
      <c r="CP57" s="18">
        <f t="shared" si="156"/>
        <v>4.5350315488236799</v>
      </c>
      <c r="CR57" s="68">
        <f t="shared" si="137"/>
        <v>17.869286328020095</v>
      </c>
      <c r="CS57" s="69">
        <f t="shared" si="138"/>
        <v>45.819849808523763</v>
      </c>
      <c r="CT57" s="69">
        <f t="shared" si="139"/>
        <v>63.689136136543866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0.28533893977276947</v>
      </c>
      <c r="C58" s="18">
        <f t="shared" si="148"/>
        <v>0.16893483370322623</v>
      </c>
      <c r="D58" s="18">
        <f t="shared" si="148"/>
        <v>0.20289859141692906</v>
      </c>
      <c r="E58" s="18">
        <f t="shared" si="148"/>
        <v>0.19640950942648236</v>
      </c>
      <c r="F58" s="18">
        <f t="shared" si="148"/>
        <v>0.21247683153472915</v>
      </c>
      <c r="H58" s="68">
        <f t="shared" si="105"/>
        <v>68.968379592286851</v>
      </c>
      <c r="I58" s="69">
        <f t="shared" si="106"/>
        <v>89.883332626132287</v>
      </c>
      <c r="J58" s="69">
        <f t="shared" si="107"/>
        <v>158.85171221841915</v>
      </c>
      <c r="L58" t="str">
        <f t="shared" si="140"/>
        <v>51 Skilled agricultural and related trades</v>
      </c>
      <c r="M58" s="18">
        <f t="shared" si="149"/>
        <v>0.1855064751290508</v>
      </c>
      <c r="N58" s="18">
        <f t="shared" si="149"/>
        <v>0.16602191781802977</v>
      </c>
      <c r="O58" s="18">
        <f t="shared" si="149"/>
        <v>0.14290865110640144</v>
      </c>
      <c r="P58" s="18">
        <f t="shared" si="149"/>
        <v>0.12764767121262519</v>
      </c>
      <c r="Q58" s="18">
        <f t="shared" si="149"/>
        <v>0.1429898367525905</v>
      </c>
      <c r="S58" s="68">
        <f t="shared" si="109"/>
        <v>63.156722968821036</v>
      </c>
      <c r="T58" s="69">
        <f t="shared" si="110"/>
        <v>66.687890767092554</v>
      </c>
      <c r="U58" s="69">
        <f t="shared" si="111"/>
        <v>129.84461373591361</v>
      </c>
      <c r="W58" t="str">
        <f t="shared" si="141"/>
        <v>51 Skilled agricultural and related trades</v>
      </c>
      <c r="X58" s="18">
        <f t="shared" si="150"/>
        <v>0.73181204783517284</v>
      </c>
      <c r="Y58" s="18">
        <f t="shared" si="150"/>
        <v>0.72498887270961099</v>
      </c>
      <c r="Z58" s="18">
        <f t="shared" si="150"/>
        <v>0.78836200175848736</v>
      </c>
      <c r="AA58" s="18">
        <f t="shared" si="150"/>
        <v>0.80442872573444346</v>
      </c>
      <c r="AB58" s="18">
        <f t="shared" si="150"/>
        <v>0.95105703684959941</v>
      </c>
      <c r="AD58" s="68">
        <f t="shared" si="113"/>
        <v>67.858969866357754</v>
      </c>
      <c r="AE58" s="69">
        <f t="shared" si="114"/>
        <v>85.573919990061825</v>
      </c>
      <c r="AF58" s="69">
        <f t="shared" si="115"/>
        <v>153.43288985641956</v>
      </c>
      <c r="AH58" t="str">
        <f t="shared" si="142"/>
        <v>51 Skilled agricultural and related trades</v>
      </c>
      <c r="AI58" s="18">
        <f t="shared" si="151"/>
        <v>1.132118352462425</v>
      </c>
      <c r="AJ58" s="18">
        <f t="shared" si="151"/>
        <v>1.3664945424185613</v>
      </c>
      <c r="AK58" s="18">
        <f t="shared" si="151"/>
        <v>1.3240075286351269</v>
      </c>
      <c r="AL58" s="18">
        <f t="shared" si="151"/>
        <v>1.4399123695872642</v>
      </c>
      <c r="AM58" s="18">
        <f t="shared" si="151"/>
        <v>1.7075141816904251</v>
      </c>
      <c r="AO58" s="68">
        <f t="shared" si="117"/>
        <v>59.6147057489719</v>
      </c>
      <c r="AP58" s="69">
        <f t="shared" si="118"/>
        <v>88.863865023356254</v>
      </c>
      <c r="AQ58" s="69">
        <f t="shared" si="119"/>
        <v>148.47857077232817</v>
      </c>
      <c r="AS58" t="str">
        <f t="shared" si="143"/>
        <v>51 Skilled agricultural and related trades</v>
      </c>
      <c r="AT58" s="18">
        <f t="shared" si="152"/>
        <v>1.539540887268027</v>
      </c>
      <c r="AU58" s="18">
        <f t="shared" si="152"/>
        <v>1.7493026030414967</v>
      </c>
      <c r="AV58" s="18">
        <f t="shared" si="152"/>
        <v>1.7364997338255626</v>
      </c>
      <c r="AW58" s="18">
        <f t="shared" si="152"/>
        <v>1.7559378752228949</v>
      </c>
      <c r="AX58" s="18">
        <f t="shared" si="152"/>
        <v>2.0447376336331833</v>
      </c>
      <c r="AZ58" s="68">
        <f t="shared" si="121"/>
        <v>58.24861242913564</v>
      </c>
      <c r="BA58" s="69">
        <f t="shared" si="122"/>
        <v>80.328736149726709</v>
      </c>
      <c r="BB58" s="69">
        <f t="shared" si="123"/>
        <v>138.57734857886234</v>
      </c>
      <c r="BD58" t="str">
        <f t="shared" si="144"/>
        <v>51 Skilled agricultural and related trades</v>
      </c>
      <c r="BE58" s="18">
        <f t="shared" si="153"/>
        <v>0.81043120337722463</v>
      </c>
      <c r="BF58" s="18">
        <f t="shared" si="153"/>
        <v>0.77921468868277455</v>
      </c>
      <c r="BG58" s="18">
        <f t="shared" si="153"/>
        <v>0.74791028131765858</v>
      </c>
      <c r="BH58" s="18">
        <f t="shared" si="153"/>
        <v>0.72181010740310292</v>
      </c>
      <c r="BI58" s="18">
        <f t="shared" si="153"/>
        <v>0.73745319507143459</v>
      </c>
      <c r="BK58" s="68">
        <f t="shared" si="125"/>
        <v>-2.7348551342422462</v>
      </c>
      <c r="BL58" s="69">
        <f t="shared" si="126"/>
        <v>52.09000913567553</v>
      </c>
      <c r="BM58" s="69">
        <f t="shared" si="127"/>
        <v>49.355154001433284</v>
      </c>
      <c r="BO58" t="str">
        <f t="shared" si="145"/>
        <v>51 Skilled agricultural and related trades</v>
      </c>
      <c r="BP58" s="18">
        <f t="shared" si="154"/>
        <v>1.2949536939945372</v>
      </c>
      <c r="BQ58" s="18">
        <f t="shared" si="154"/>
        <v>1.2826406734350027</v>
      </c>
      <c r="BR58" s="18">
        <f t="shared" si="154"/>
        <v>1.2823379303088254</v>
      </c>
      <c r="BS58" s="18">
        <f t="shared" si="154"/>
        <v>1.2618671628103035</v>
      </c>
      <c r="BT58" s="18">
        <f t="shared" si="154"/>
        <v>1.42182992750912</v>
      </c>
      <c r="BV58" s="68">
        <f t="shared" si="129"/>
        <v>-1.7355639616389202</v>
      </c>
      <c r="BW58" s="69">
        <f t="shared" si="130"/>
        <v>54.295672518540073</v>
      </c>
      <c r="BX58" s="69">
        <f t="shared" si="131"/>
        <v>52.560108556901142</v>
      </c>
      <c r="BZ58" t="str">
        <f t="shared" si="146"/>
        <v>51 Skilled agricultural and related trades</v>
      </c>
      <c r="CA58" s="18">
        <f t="shared" si="155"/>
        <v>1.3863530028744677</v>
      </c>
      <c r="CB58" s="18">
        <f t="shared" si="155"/>
        <v>1.424558098393919</v>
      </c>
      <c r="CC58" s="18">
        <f t="shared" si="155"/>
        <v>1.4486059964490161</v>
      </c>
      <c r="CD58" s="18">
        <f t="shared" si="155"/>
        <v>1.4121568605931394</v>
      </c>
      <c r="CE58" s="18">
        <f t="shared" si="155"/>
        <v>2.0397122374032532</v>
      </c>
      <c r="CG58" s="68">
        <f t="shared" si="133"/>
        <v>-18.558287637696527</v>
      </c>
      <c r="CH58" s="69">
        <f t="shared" si="134"/>
        <v>41.366011278117547</v>
      </c>
      <c r="CI58" s="69">
        <f t="shared" si="135"/>
        <v>22.80772364042102</v>
      </c>
      <c r="CK58" t="str">
        <f t="shared" si="147"/>
        <v>51 Skilled agricultural and related trades</v>
      </c>
      <c r="CL58" s="18">
        <f t="shared" si="156"/>
        <v>2.5955035420154418</v>
      </c>
      <c r="CM58" s="18">
        <f t="shared" si="156"/>
        <v>3.2588570858997516</v>
      </c>
      <c r="CN58" s="18">
        <f t="shared" si="156"/>
        <v>2.926812921335197</v>
      </c>
      <c r="CO58" s="18">
        <f t="shared" si="156"/>
        <v>3.4215806702147744</v>
      </c>
      <c r="CP58" s="18">
        <f t="shared" si="156"/>
        <v>2.101430273959394</v>
      </c>
      <c r="CR58" s="68">
        <f t="shared" si="137"/>
        <v>-41.596127516369606</v>
      </c>
      <c r="CS58" s="69">
        <f t="shared" si="138"/>
        <v>32.890880496820735</v>
      </c>
      <c r="CT58" s="69">
        <f t="shared" si="139"/>
        <v>-8.7052470195488709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0.22999789588972083</v>
      </c>
      <c r="C59" s="18">
        <f t="shared" si="148"/>
        <v>0.2126651741538233</v>
      </c>
      <c r="D59" s="18">
        <f t="shared" si="148"/>
        <v>0.20965679489516933</v>
      </c>
      <c r="E59" s="18">
        <f t="shared" si="148"/>
        <v>0.21274034852848292</v>
      </c>
      <c r="F59" s="18">
        <f t="shared" si="148"/>
        <v>0.22363330132508336</v>
      </c>
      <c r="H59" s="68">
        <f t="shared" si="105"/>
        <v>72.107748188908431</v>
      </c>
      <c r="I59" s="69">
        <f t="shared" si="106"/>
        <v>63.112219423477001</v>
      </c>
      <c r="J59" s="69">
        <f t="shared" si="107"/>
        <v>135.21996761238543</v>
      </c>
      <c r="L59" t="str">
        <f t="shared" si="140"/>
        <v>52 Skilled metal, electrical and electronic trades</v>
      </c>
      <c r="M59" s="18">
        <f t="shared" si="149"/>
        <v>0.63662756560100164</v>
      </c>
      <c r="N59" s="18">
        <f t="shared" si="149"/>
        <v>0.72801586515608785</v>
      </c>
      <c r="O59" s="18">
        <f t="shared" si="149"/>
        <v>0.5572730534669289</v>
      </c>
      <c r="P59" s="18">
        <f t="shared" si="149"/>
        <v>0.63591342250116623</v>
      </c>
      <c r="Q59" s="18">
        <f t="shared" si="149"/>
        <v>0.69022655762990726</v>
      </c>
      <c r="S59" s="68">
        <f t="shared" si="109"/>
        <v>101.9677119324451</v>
      </c>
      <c r="T59" s="69">
        <f t="shared" si="110"/>
        <v>75.913952086685427</v>
      </c>
      <c r="U59" s="69">
        <f t="shared" si="111"/>
        <v>177.88166401913054</v>
      </c>
      <c r="W59" t="str">
        <f t="shared" si="141"/>
        <v>52 Skilled metal, electrical and electronic trades</v>
      </c>
      <c r="X59" s="18">
        <f t="shared" si="150"/>
        <v>0.97298071119392249</v>
      </c>
      <c r="Y59" s="18">
        <f t="shared" si="150"/>
        <v>1.1079289153709224</v>
      </c>
      <c r="Z59" s="18">
        <f t="shared" si="150"/>
        <v>0.91428162825809789</v>
      </c>
      <c r="AA59" s="18">
        <f t="shared" si="150"/>
        <v>0.99391962892860997</v>
      </c>
      <c r="AB59" s="18">
        <f t="shared" si="150"/>
        <v>1.1020696729753361</v>
      </c>
      <c r="AD59" s="68">
        <f t="shared" si="113"/>
        <v>67.723042664875749</v>
      </c>
      <c r="AE59" s="69">
        <f t="shared" si="114"/>
        <v>62.802829758640918</v>
      </c>
      <c r="AF59" s="69">
        <f t="shared" si="115"/>
        <v>130.52587242351666</v>
      </c>
      <c r="AH59" t="str">
        <f t="shared" si="142"/>
        <v>52 Skilled metal, electrical and electronic trades</v>
      </c>
      <c r="AI59" s="18">
        <f t="shared" si="151"/>
        <v>1.1162530131674235</v>
      </c>
      <c r="AJ59" s="18">
        <f t="shared" si="151"/>
        <v>1.4097943106292805</v>
      </c>
      <c r="AK59" s="18">
        <f t="shared" si="151"/>
        <v>1.2411380621498445</v>
      </c>
      <c r="AL59" s="18">
        <f t="shared" si="151"/>
        <v>1.2940654797357529</v>
      </c>
      <c r="AM59" s="18">
        <f t="shared" si="151"/>
        <v>1.4690142547535319</v>
      </c>
      <c r="AO59" s="68">
        <f t="shared" si="117"/>
        <v>46.488979148852088</v>
      </c>
      <c r="AP59" s="69">
        <f t="shared" si="118"/>
        <v>51.887098122184568</v>
      </c>
      <c r="AQ59" s="69">
        <f t="shared" si="119"/>
        <v>98.376077271036664</v>
      </c>
      <c r="AS59" t="str">
        <f t="shared" si="143"/>
        <v>52 Skilled metal, electrical and electronic trades</v>
      </c>
      <c r="AT59" s="18">
        <f t="shared" si="152"/>
        <v>5.0518198684326938</v>
      </c>
      <c r="AU59" s="18">
        <f t="shared" si="152"/>
        <v>5.5558050883623711</v>
      </c>
      <c r="AV59" s="18">
        <f t="shared" si="152"/>
        <v>4.846461732794145</v>
      </c>
      <c r="AW59" s="18">
        <f t="shared" si="152"/>
        <v>4.8553164071335626</v>
      </c>
      <c r="AX59" s="18">
        <f t="shared" si="152"/>
        <v>5.0301253848599075</v>
      </c>
      <c r="AZ59" s="68">
        <f t="shared" si="121"/>
        <v>39.486142591544265</v>
      </c>
      <c r="BA59" s="69">
        <f t="shared" si="122"/>
        <v>49.885365317567526</v>
      </c>
      <c r="BB59" s="69">
        <f t="shared" si="123"/>
        <v>89.371507909111784</v>
      </c>
      <c r="BD59" t="str">
        <f t="shared" si="144"/>
        <v>52 Skilled metal, electrical and electronic trades</v>
      </c>
      <c r="BE59" s="18">
        <f t="shared" si="153"/>
        <v>7.3443743165922086</v>
      </c>
      <c r="BF59" s="18">
        <f t="shared" si="153"/>
        <v>7.7831430680235156</v>
      </c>
      <c r="BG59" s="18">
        <f t="shared" si="153"/>
        <v>6.6050299442812221</v>
      </c>
      <c r="BH59" s="18">
        <f t="shared" si="153"/>
        <v>6.3800422938629753</v>
      </c>
      <c r="BI59" s="18">
        <f t="shared" si="153"/>
        <v>5.5035569401188429</v>
      </c>
      <c r="BK59" s="68">
        <f t="shared" si="125"/>
        <v>-17.805841601923351</v>
      </c>
      <c r="BL59" s="69">
        <f t="shared" si="126"/>
        <v>31.768513863710091</v>
      </c>
      <c r="BM59" s="69">
        <f t="shared" si="127"/>
        <v>13.962672261786741</v>
      </c>
      <c r="BO59" t="str">
        <f t="shared" si="145"/>
        <v>52 Skilled metal, electrical and electronic trades</v>
      </c>
      <c r="BP59" s="18">
        <f t="shared" si="154"/>
        <v>4.4093595960814458</v>
      </c>
      <c r="BQ59" s="18">
        <f t="shared" si="154"/>
        <v>4.4798347887156602</v>
      </c>
      <c r="BR59" s="18">
        <f t="shared" si="154"/>
        <v>4.1071556605402657</v>
      </c>
      <c r="BS59" s="18">
        <f t="shared" si="154"/>
        <v>3.7025634698330609</v>
      </c>
      <c r="BT59" s="18">
        <f t="shared" si="154"/>
        <v>3.4888929172454017</v>
      </c>
      <c r="BV59" s="68">
        <f t="shared" si="129"/>
        <v>-24.716867709889708</v>
      </c>
      <c r="BW59" s="69">
        <f t="shared" si="130"/>
        <v>31.481099756252313</v>
      </c>
      <c r="BX59" s="69">
        <f t="shared" si="131"/>
        <v>6.764232046362606</v>
      </c>
      <c r="BZ59" t="str">
        <f t="shared" si="146"/>
        <v>52 Skilled metal, electrical and electronic trades</v>
      </c>
      <c r="CA59" s="18">
        <f t="shared" si="155"/>
        <v>3.0863857505136578</v>
      </c>
      <c r="CB59" s="18">
        <f t="shared" si="155"/>
        <v>3.2371779426276079</v>
      </c>
      <c r="CC59" s="18">
        <f t="shared" si="155"/>
        <v>2.9393334132132773</v>
      </c>
      <c r="CD59" s="18">
        <f t="shared" si="155"/>
        <v>2.8772967357473611</v>
      </c>
      <c r="CE59" s="18">
        <f t="shared" si="155"/>
        <v>2.4174394131617452</v>
      </c>
      <c r="CG59" s="68">
        <f t="shared" si="133"/>
        <v>-52.429795284450577</v>
      </c>
      <c r="CH59" s="69">
        <f t="shared" si="134"/>
        <v>27.650146191385545</v>
      </c>
      <c r="CI59" s="69">
        <f t="shared" si="135"/>
        <v>-24.779649093065036</v>
      </c>
      <c r="CK59" t="str">
        <f t="shared" si="147"/>
        <v>52 Skilled metal, electrical and electronic trades</v>
      </c>
      <c r="CL59" s="18">
        <f t="shared" si="156"/>
        <v>3.1825939066642848</v>
      </c>
      <c r="CM59" s="18">
        <f t="shared" si="156"/>
        <v>3.9798463500488754</v>
      </c>
      <c r="CN59" s="18">
        <f t="shared" si="156"/>
        <v>3.3524299234109947</v>
      </c>
      <c r="CO59" s="18">
        <f t="shared" si="156"/>
        <v>3.5691335358175049</v>
      </c>
      <c r="CP59" s="18">
        <f t="shared" si="156"/>
        <v>2.8057979371543249</v>
      </c>
      <c r="CR59" s="68">
        <f t="shared" si="137"/>
        <v>-31.92019449998832</v>
      </c>
      <c r="CS59" s="69">
        <f t="shared" si="138"/>
        <v>29.787155699153999</v>
      </c>
      <c r="CT59" s="69">
        <f t="shared" si="139"/>
        <v>-2.133038800834318</v>
      </c>
    </row>
    <row r="60" spans="1:98" x14ac:dyDescent="0.2">
      <c r="A60" t="str">
        <f t="shared" si="103"/>
        <v>53 Skilled construction and building trades</v>
      </c>
      <c r="B60" s="18">
        <f t="shared" si="148"/>
        <v>9.1747387390478663E-2</v>
      </c>
      <c r="C60" s="18">
        <f t="shared" si="148"/>
        <v>7.2475922623971664E-2</v>
      </c>
      <c r="D60" s="18">
        <f t="shared" si="148"/>
        <v>6.029075845239662E-2</v>
      </c>
      <c r="E60" s="18">
        <f t="shared" si="148"/>
        <v>8.9901688098889473E-2</v>
      </c>
      <c r="F60" s="18">
        <f t="shared" si="148"/>
        <v>6.8800757119586053E-2</v>
      </c>
      <c r="H60" s="68">
        <f t="shared" si="105"/>
        <v>84.126102335475878</v>
      </c>
      <c r="I60" s="69">
        <f t="shared" si="106"/>
        <v>81.884879360285765</v>
      </c>
      <c r="J60" s="69">
        <f t="shared" si="107"/>
        <v>166.01098169576164</v>
      </c>
      <c r="L60" t="str">
        <f t="shared" si="140"/>
        <v>53 Skilled construction and building trades</v>
      </c>
      <c r="M60" s="18">
        <f t="shared" si="149"/>
        <v>0.26154513392917017</v>
      </c>
      <c r="N60" s="18">
        <f t="shared" si="149"/>
        <v>0.27172640465763959</v>
      </c>
      <c r="O60" s="18">
        <f t="shared" si="149"/>
        <v>0.22005748408847792</v>
      </c>
      <c r="P60" s="18">
        <f t="shared" si="149"/>
        <v>0.24023011859712068</v>
      </c>
      <c r="Q60" s="18">
        <f t="shared" si="149"/>
        <v>0.22178088731692236</v>
      </c>
      <c r="S60" s="68">
        <f t="shared" si="109"/>
        <v>64.341140598870908</v>
      </c>
      <c r="T60" s="69">
        <f t="shared" si="110"/>
        <v>71.586756109346041</v>
      </c>
      <c r="U60" s="69">
        <f t="shared" si="111"/>
        <v>135.92789670821693</v>
      </c>
      <c r="W60" t="str">
        <f t="shared" si="141"/>
        <v>53 Skilled construction and building trades</v>
      </c>
      <c r="X60" s="18">
        <f t="shared" si="150"/>
        <v>0.46218534912059323</v>
      </c>
      <c r="Y60" s="18">
        <f t="shared" si="150"/>
        <v>0.5033693613975343</v>
      </c>
      <c r="Z60" s="18">
        <f t="shared" si="150"/>
        <v>0.44054875148223988</v>
      </c>
      <c r="AA60" s="18">
        <f t="shared" si="150"/>
        <v>0.50465188871767064</v>
      </c>
      <c r="AB60" s="18">
        <f t="shared" si="150"/>
        <v>0.55254640229969554</v>
      </c>
      <c r="AD60" s="68">
        <f t="shared" si="113"/>
        <v>74.517287665397447</v>
      </c>
      <c r="AE60" s="69">
        <f t="shared" si="114"/>
        <v>70.389558494025636</v>
      </c>
      <c r="AF60" s="69">
        <f t="shared" si="115"/>
        <v>144.90684615942308</v>
      </c>
      <c r="AH60" t="str">
        <f t="shared" si="142"/>
        <v>53 Skilled construction and building trades</v>
      </c>
      <c r="AI60" s="18">
        <f t="shared" si="151"/>
        <v>0.89521464539411144</v>
      </c>
      <c r="AJ60" s="18">
        <f t="shared" si="151"/>
        <v>1.2172675855203632</v>
      </c>
      <c r="AK60" s="18">
        <f t="shared" si="151"/>
        <v>1.1117885605984172</v>
      </c>
      <c r="AL60" s="18">
        <f t="shared" si="151"/>
        <v>1.3409961104045574</v>
      </c>
      <c r="AM60" s="18">
        <f t="shared" si="151"/>
        <v>1.600627366217396</v>
      </c>
      <c r="AO60" s="68">
        <f t="shared" si="117"/>
        <v>78.183331010276987</v>
      </c>
      <c r="AP60" s="69">
        <f t="shared" si="118"/>
        <v>72.747558787153778</v>
      </c>
      <c r="AQ60" s="69">
        <f t="shared" si="119"/>
        <v>150.93088979743078</v>
      </c>
      <c r="AS60" t="str">
        <f t="shared" si="143"/>
        <v>53 Skilled construction and building trades</v>
      </c>
      <c r="AT60" s="18">
        <f t="shared" si="152"/>
        <v>1.5212309344223942</v>
      </c>
      <c r="AU60" s="18">
        <f t="shared" si="152"/>
        <v>1.7085479394656877</v>
      </c>
      <c r="AV60" s="18">
        <f t="shared" si="152"/>
        <v>1.4946340749662035</v>
      </c>
      <c r="AW60" s="18">
        <f t="shared" si="152"/>
        <v>1.751434646657039</v>
      </c>
      <c r="AX60" s="18">
        <f t="shared" si="152"/>
        <v>1.7947769675705332</v>
      </c>
      <c r="AZ60" s="68">
        <f t="shared" si="121"/>
        <v>61.381092015293333</v>
      </c>
      <c r="BA60" s="69">
        <f t="shared" si="122"/>
        <v>68.403285400566133</v>
      </c>
      <c r="BB60" s="69">
        <f t="shared" si="123"/>
        <v>129.7843774158595</v>
      </c>
      <c r="BD60" t="str">
        <f t="shared" si="144"/>
        <v>53 Skilled construction and building trades</v>
      </c>
      <c r="BE60" s="18">
        <f t="shared" si="153"/>
        <v>4.9303886954384124</v>
      </c>
      <c r="BF60" s="18">
        <f t="shared" si="153"/>
        <v>4.9878051598679551</v>
      </c>
      <c r="BG60" s="18">
        <f t="shared" si="153"/>
        <v>4.2797984606988759</v>
      </c>
      <c r="BH60" s="18">
        <f t="shared" si="153"/>
        <v>4.346874642735318</v>
      </c>
      <c r="BI60" s="18">
        <f t="shared" si="153"/>
        <v>3.8485163059705911</v>
      </c>
      <c r="BK60" s="68">
        <f t="shared" si="125"/>
        <v>-11.296186213495227</v>
      </c>
      <c r="BL60" s="69">
        <f t="shared" si="126"/>
        <v>36.420959155238826</v>
      </c>
      <c r="BM60" s="69">
        <f t="shared" si="127"/>
        <v>25.124772941743593</v>
      </c>
      <c r="BO60" t="str">
        <f t="shared" si="145"/>
        <v>53 Skilled construction and building trades</v>
      </c>
      <c r="BP60" s="18">
        <f t="shared" si="154"/>
        <v>4.2642583979589732</v>
      </c>
      <c r="BQ60" s="18">
        <f t="shared" si="154"/>
        <v>4.6721119296078504</v>
      </c>
      <c r="BR60" s="18">
        <f t="shared" si="154"/>
        <v>4.3209025008367012</v>
      </c>
      <c r="BS60" s="18">
        <f t="shared" si="154"/>
        <v>4.5886636038719804</v>
      </c>
      <c r="BT60" s="18">
        <f t="shared" si="154"/>
        <v>5.059809757062955</v>
      </c>
      <c r="BV60" s="68">
        <f t="shared" si="129"/>
        <v>3.7793448221611925</v>
      </c>
      <c r="BW60" s="69">
        <f t="shared" si="130"/>
        <v>46.276137910477168</v>
      </c>
      <c r="BX60" s="69">
        <f t="shared" si="131"/>
        <v>50.055482732638353</v>
      </c>
      <c r="BZ60" t="str">
        <f t="shared" si="146"/>
        <v>53 Skilled construction and building trades</v>
      </c>
      <c r="CA60" s="18">
        <f t="shared" si="155"/>
        <v>3.0614449620300377</v>
      </c>
      <c r="CB60" s="18">
        <f t="shared" si="155"/>
        <v>3.372231766651542</v>
      </c>
      <c r="CC60" s="18">
        <f t="shared" si="155"/>
        <v>3.1619373945307103</v>
      </c>
      <c r="CD60" s="18">
        <f t="shared" si="155"/>
        <v>3.3822755579205985</v>
      </c>
      <c r="CE60" s="18">
        <f t="shared" si="155"/>
        <v>4.2373129316619007</v>
      </c>
      <c r="CG60" s="68">
        <f t="shared" si="133"/>
        <v>-22.488606409330249</v>
      </c>
      <c r="CH60" s="69">
        <f t="shared" si="134"/>
        <v>36.1468642876658</v>
      </c>
      <c r="CI60" s="69">
        <f t="shared" si="135"/>
        <v>13.658257878335553</v>
      </c>
      <c r="CK60" t="str">
        <f t="shared" si="147"/>
        <v>53 Skilled construction and building trades</v>
      </c>
      <c r="CL60" s="18">
        <f t="shared" si="156"/>
        <v>4.6157080829431818</v>
      </c>
      <c r="CM60" s="18">
        <f t="shared" si="156"/>
        <v>5.0618365915137655</v>
      </c>
      <c r="CN60" s="18">
        <f t="shared" si="156"/>
        <v>4.1905320463099898</v>
      </c>
      <c r="CO60" s="18">
        <f t="shared" si="156"/>
        <v>3.6713891759786148</v>
      </c>
      <c r="CP60" s="18">
        <f t="shared" si="156"/>
        <v>1.0729092959514424</v>
      </c>
      <c r="CR60" s="68">
        <f t="shared" si="137"/>
        <v>-79.17353958741063</v>
      </c>
      <c r="CS60" s="69">
        <f t="shared" si="138"/>
        <v>16.39615174448878</v>
      </c>
      <c r="CT60" s="69">
        <f t="shared" si="139"/>
        <v>-62.777387842921847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0.5441369901973917</v>
      </c>
      <c r="C61" s="18">
        <f t="shared" si="148"/>
        <v>0.47754484909149086</v>
      </c>
      <c r="D61" s="18">
        <f t="shared" si="148"/>
        <v>0.41726017633371909</v>
      </c>
      <c r="E61" s="18">
        <f t="shared" si="148"/>
        <v>0.4548896033748781</v>
      </c>
      <c r="F61" s="18">
        <f t="shared" si="148"/>
        <v>0.48750941568566897</v>
      </c>
      <c r="H61" s="68">
        <f t="shared" si="105"/>
        <v>88.516323093017419</v>
      </c>
      <c r="I61" s="69">
        <f t="shared" si="106"/>
        <v>79.383394191634764</v>
      </c>
      <c r="J61" s="69">
        <f t="shared" si="107"/>
        <v>167.89971728465218</v>
      </c>
      <c r="L61" t="str">
        <f t="shared" si="140"/>
        <v>54 Textiles, printing and other skilled trades</v>
      </c>
      <c r="M61" s="18">
        <f t="shared" si="149"/>
        <v>0.6029668532009731</v>
      </c>
      <c r="N61" s="18">
        <f t="shared" si="149"/>
        <v>0.60341657773305513</v>
      </c>
      <c r="O61" s="18">
        <f t="shared" si="149"/>
        <v>0.54888362024103832</v>
      </c>
      <c r="P61" s="18">
        <f t="shared" si="149"/>
        <v>0.57353971335473486</v>
      </c>
      <c r="Q61" s="18">
        <f t="shared" si="149"/>
        <v>0.62733390667904532</v>
      </c>
      <c r="S61" s="68">
        <f t="shared" si="109"/>
        <v>86.370347089494786</v>
      </c>
      <c r="T61" s="69">
        <f t="shared" si="110"/>
        <v>83.154498030871039</v>
      </c>
      <c r="U61" s="69">
        <f t="shared" si="111"/>
        <v>169.5248451203658</v>
      </c>
      <c r="W61" t="str">
        <f t="shared" si="141"/>
        <v>54 Textiles, printing and other skilled trades</v>
      </c>
      <c r="X61" s="18">
        <f t="shared" si="150"/>
        <v>0.87431622750084248</v>
      </c>
      <c r="Y61" s="18">
        <f t="shared" si="150"/>
        <v>0.77438502656761798</v>
      </c>
      <c r="Z61" s="18">
        <f t="shared" si="150"/>
        <v>0.7450227961927639</v>
      </c>
      <c r="AA61" s="18">
        <f t="shared" si="150"/>
        <v>0.82834002313603938</v>
      </c>
      <c r="AB61" s="18">
        <f t="shared" si="150"/>
        <v>0.89229560788934292</v>
      </c>
      <c r="AD61" s="68">
        <f t="shared" si="113"/>
        <v>66.649059748500221</v>
      </c>
      <c r="AE61" s="69">
        <f t="shared" si="114"/>
        <v>78.558320169324787</v>
      </c>
      <c r="AF61" s="69">
        <f t="shared" si="115"/>
        <v>145.20737991782499</v>
      </c>
      <c r="AH61" t="str">
        <f t="shared" si="142"/>
        <v>54 Textiles, printing and other skilled trades</v>
      </c>
      <c r="AI61" s="18">
        <f t="shared" si="151"/>
        <v>1.0780416142614349</v>
      </c>
      <c r="AJ61" s="18">
        <f t="shared" si="151"/>
        <v>0.93441513487391281</v>
      </c>
      <c r="AK61" s="18">
        <f t="shared" si="151"/>
        <v>1.0062254536798132</v>
      </c>
      <c r="AL61" s="18">
        <f t="shared" si="151"/>
        <v>1.0815333108663914</v>
      </c>
      <c r="AM61" s="18">
        <f t="shared" si="151"/>
        <v>1.2036350947316941</v>
      </c>
      <c r="AO61" s="68">
        <f t="shared" si="117"/>
        <v>48.046648366405279</v>
      </c>
      <c r="AP61" s="69">
        <f t="shared" si="118"/>
        <v>70.861376650809333</v>
      </c>
      <c r="AQ61" s="69">
        <f t="shared" si="119"/>
        <v>118.90802501721463</v>
      </c>
      <c r="AS61" t="str">
        <f t="shared" si="143"/>
        <v>54 Textiles, printing and other skilled trades</v>
      </c>
      <c r="AT61" s="18">
        <f t="shared" si="152"/>
        <v>1.3118111504341932</v>
      </c>
      <c r="AU61" s="18">
        <f t="shared" si="152"/>
        <v>1.1215011799959731</v>
      </c>
      <c r="AV61" s="18">
        <f t="shared" si="152"/>
        <v>1.0913676550076601</v>
      </c>
      <c r="AW61" s="18">
        <f t="shared" si="152"/>
        <v>1.2015977213027325</v>
      </c>
      <c r="AX61" s="18">
        <f t="shared" si="152"/>
        <v>1.2787335459353244</v>
      </c>
      <c r="AZ61" s="68">
        <f t="shared" si="121"/>
        <v>57.465719363344846</v>
      </c>
      <c r="BA61" s="69">
        <f t="shared" si="122"/>
        <v>71.469023698199081</v>
      </c>
      <c r="BB61" s="69">
        <f t="shared" si="123"/>
        <v>128.93474306154394</v>
      </c>
      <c r="BD61" t="str">
        <f t="shared" si="144"/>
        <v>54 Textiles, printing and other skilled trades</v>
      </c>
      <c r="BE61" s="18">
        <f t="shared" si="153"/>
        <v>2.3450375926962006</v>
      </c>
      <c r="BF61" s="18">
        <f t="shared" si="153"/>
        <v>2.0851809123042688</v>
      </c>
      <c r="BG61" s="18">
        <f t="shared" si="153"/>
        <v>1.9810377100170993</v>
      </c>
      <c r="BH61" s="18">
        <f t="shared" si="153"/>
        <v>2.0886941918077313</v>
      </c>
      <c r="BI61" s="18">
        <f t="shared" si="153"/>
        <v>2.0736891624830474</v>
      </c>
      <c r="BK61" s="68">
        <f t="shared" si="125"/>
        <v>3.2578778292309902</v>
      </c>
      <c r="BL61" s="69">
        <f t="shared" si="126"/>
        <v>44.321027130252062</v>
      </c>
      <c r="BM61" s="69">
        <f t="shared" si="127"/>
        <v>47.578904959483054</v>
      </c>
      <c r="BO61" t="str">
        <f t="shared" si="145"/>
        <v>54 Textiles, printing and other skilled trades</v>
      </c>
      <c r="BP61" s="18">
        <f t="shared" si="154"/>
        <v>2.647054172662334</v>
      </c>
      <c r="BQ61" s="18">
        <f t="shared" si="154"/>
        <v>2.1555131074470637</v>
      </c>
      <c r="BR61" s="18">
        <f t="shared" si="154"/>
        <v>2.2572912670592067</v>
      </c>
      <c r="BS61" s="18">
        <f t="shared" si="154"/>
        <v>2.1706620950051216</v>
      </c>
      <c r="BT61" s="18">
        <f t="shared" si="154"/>
        <v>2.3638615829273002</v>
      </c>
      <c r="BV61" s="68">
        <f t="shared" si="129"/>
        <v>-7.1919507169058301</v>
      </c>
      <c r="BW61" s="69">
        <f t="shared" si="130"/>
        <v>36.327729685772553</v>
      </c>
      <c r="BX61" s="69">
        <f t="shared" si="131"/>
        <v>29.135778968866727</v>
      </c>
      <c r="BZ61" t="str">
        <f t="shared" si="146"/>
        <v>54 Textiles, printing and other skilled trades</v>
      </c>
      <c r="CA61" s="18">
        <f t="shared" si="155"/>
        <v>3.0507008802616942</v>
      </c>
      <c r="CB61" s="18">
        <f t="shared" si="155"/>
        <v>2.6181805121641926</v>
      </c>
      <c r="CC61" s="18">
        <f t="shared" si="155"/>
        <v>2.8045149755568941</v>
      </c>
      <c r="CD61" s="18">
        <f t="shared" si="155"/>
        <v>2.880839617170373</v>
      </c>
      <c r="CE61" s="18">
        <f t="shared" si="155"/>
        <v>3.1591370344115592</v>
      </c>
      <c r="CG61" s="68">
        <f t="shared" si="133"/>
        <v>-34.846316337467329</v>
      </c>
      <c r="CH61" s="69">
        <f t="shared" si="134"/>
        <v>32.444082350907813</v>
      </c>
      <c r="CI61" s="69">
        <f t="shared" si="135"/>
        <v>-2.4022339865595157</v>
      </c>
      <c r="CK61" t="str">
        <f t="shared" si="147"/>
        <v>54 Textiles, printing and other skilled trades</v>
      </c>
      <c r="CL61" s="18">
        <f t="shared" si="156"/>
        <v>4.0001162885948061</v>
      </c>
      <c r="CM61" s="18">
        <f t="shared" si="156"/>
        <v>3.405734711650839</v>
      </c>
      <c r="CN61" s="18">
        <f t="shared" si="156"/>
        <v>3.6382550278903483</v>
      </c>
      <c r="CO61" s="18">
        <f t="shared" si="156"/>
        <v>2.9512441665017599</v>
      </c>
      <c r="CP61" s="18">
        <f t="shared" si="156"/>
        <v>2.9764430321797177</v>
      </c>
      <c r="CR61" s="68">
        <f t="shared" si="137"/>
        <v>-33.453371135985002</v>
      </c>
      <c r="CS61" s="69">
        <f t="shared" si="138"/>
        <v>23.26702939799269</v>
      </c>
      <c r="CT61" s="69">
        <f t="shared" si="139"/>
        <v>-10.186341737992318</v>
      </c>
    </row>
    <row r="62" spans="1:98" x14ac:dyDescent="0.2">
      <c r="A62" t="str">
        <f t="shared" si="103"/>
        <v>61 Caring personal service occupations</v>
      </c>
      <c r="B62" s="18">
        <f t="shared" si="148"/>
        <v>0.38950112494651556</v>
      </c>
      <c r="C62" s="18">
        <f t="shared" si="148"/>
        <v>0.39679705345360844</v>
      </c>
      <c r="D62" s="18">
        <f t="shared" si="148"/>
        <v>0.37012117730167143</v>
      </c>
      <c r="E62" s="18">
        <f t="shared" si="148"/>
        <v>0.41013069906167154</v>
      </c>
      <c r="F62" s="18">
        <f t="shared" si="148"/>
        <v>0.44561643661888506</v>
      </c>
      <c r="H62" s="68">
        <f t="shared" si="105"/>
        <v>94.263029085789313</v>
      </c>
      <c r="I62" s="69">
        <f t="shared" si="106"/>
        <v>85.820794068374667</v>
      </c>
      <c r="J62" s="69">
        <f t="shared" si="107"/>
        <v>180.08382315416398</v>
      </c>
      <c r="L62" t="str">
        <f t="shared" si="140"/>
        <v>61 Caring personal service occupations</v>
      </c>
      <c r="M62" s="18">
        <f t="shared" si="149"/>
        <v>2.8831479294045237</v>
      </c>
      <c r="N62" s="18">
        <f t="shared" si="149"/>
        <v>2.7391325607269512</v>
      </c>
      <c r="O62" s="18">
        <f t="shared" si="149"/>
        <v>2.651104992878099</v>
      </c>
      <c r="P62" s="18">
        <f t="shared" si="149"/>
        <v>3.0233025510849671</v>
      </c>
      <c r="Q62" s="18">
        <f t="shared" si="149"/>
        <v>3.3987321536132651</v>
      </c>
      <c r="S62" s="68">
        <f t="shared" si="109"/>
        <v>109.04911631374068</v>
      </c>
      <c r="T62" s="69">
        <f t="shared" si="110"/>
        <v>94.343144886283767</v>
      </c>
      <c r="U62" s="69">
        <f t="shared" si="111"/>
        <v>203.39226120002442</v>
      </c>
      <c r="W62" t="str">
        <f t="shared" si="141"/>
        <v>61 Caring personal service occupations</v>
      </c>
      <c r="X62" s="18">
        <f t="shared" si="150"/>
        <v>4.3967429028647249</v>
      </c>
      <c r="Y62" s="18">
        <f t="shared" si="150"/>
        <v>3.9808371796628648</v>
      </c>
      <c r="Z62" s="18">
        <f t="shared" si="150"/>
        <v>3.8943342102781093</v>
      </c>
      <c r="AA62" s="18">
        <f t="shared" si="150"/>
        <v>4.4103102479153353</v>
      </c>
      <c r="AB62" s="18">
        <f t="shared" si="150"/>
        <v>4.7621872989850607</v>
      </c>
      <c r="AD62" s="68">
        <f t="shared" si="113"/>
        <v>70.151948386337253</v>
      </c>
      <c r="AE62" s="69">
        <f t="shared" si="114"/>
        <v>90.167569375944268</v>
      </c>
      <c r="AF62" s="69">
        <f t="shared" si="115"/>
        <v>160.31951776228149</v>
      </c>
      <c r="AH62" t="str">
        <f t="shared" si="142"/>
        <v>61 Caring personal service occupations</v>
      </c>
      <c r="AI62" s="18">
        <f t="shared" si="151"/>
        <v>13.695219444550572</v>
      </c>
      <c r="AJ62" s="18">
        <f t="shared" si="151"/>
        <v>12.506043760983498</v>
      </c>
      <c r="AK62" s="18">
        <f t="shared" si="151"/>
        <v>12.399296322113685</v>
      </c>
      <c r="AL62" s="18">
        <f t="shared" si="151"/>
        <v>13.368728465198613</v>
      </c>
      <c r="AM62" s="18">
        <f t="shared" si="151"/>
        <v>12.807798442625277</v>
      </c>
      <c r="AO62" s="68">
        <f t="shared" si="117"/>
        <v>27.842861322766964</v>
      </c>
      <c r="AP62" s="69">
        <f t="shared" si="118"/>
        <v>68.766062635785801</v>
      </c>
      <c r="AQ62" s="69">
        <f t="shared" si="119"/>
        <v>96.608923958552779</v>
      </c>
      <c r="AS62" t="str">
        <f t="shared" si="143"/>
        <v>61 Caring personal service occupations</v>
      </c>
      <c r="AT62" s="18">
        <f t="shared" si="152"/>
        <v>7.4487871645835311</v>
      </c>
      <c r="AU62" s="18">
        <f t="shared" si="152"/>
        <v>6.5915709465623058</v>
      </c>
      <c r="AV62" s="18">
        <f t="shared" si="152"/>
        <v>6.5418243109478285</v>
      </c>
      <c r="AW62" s="18">
        <f t="shared" si="152"/>
        <v>7.0709105476606764</v>
      </c>
      <c r="AX62" s="18">
        <f t="shared" si="152"/>
        <v>7.04309325002699</v>
      </c>
      <c r="AZ62" s="68">
        <f t="shared" si="121"/>
        <v>44.691028425648391</v>
      </c>
      <c r="BA62" s="69">
        <f t="shared" si="122"/>
        <v>75.501707674475043</v>
      </c>
      <c r="BB62" s="69">
        <f t="shared" si="123"/>
        <v>120.19273610012344</v>
      </c>
      <c r="BD62" t="str">
        <f t="shared" si="144"/>
        <v>61 Caring personal service occupations</v>
      </c>
      <c r="BE62" s="18">
        <f t="shared" si="153"/>
        <v>11.285168677087391</v>
      </c>
      <c r="BF62" s="18">
        <f t="shared" si="153"/>
        <v>11.245571323662135</v>
      </c>
      <c r="BG62" s="18">
        <f t="shared" si="153"/>
        <v>12.257476185126489</v>
      </c>
      <c r="BH62" s="18">
        <f t="shared" si="153"/>
        <v>13.949550821079088</v>
      </c>
      <c r="BI62" s="18">
        <f t="shared" si="153"/>
        <v>17.09089652920316</v>
      </c>
      <c r="BK62" s="68">
        <f t="shared" si="125"/>
        <v>37.54223163976954</v>
      </c>
      <c r="BL62" s="69">
        <f t="shared" si="126"/>
        <v>66.704256664733379</v>
      </c>
      <c r="BM62" s="69">
        <f t="shared" si="127"/>
        <v>104.24648830450292</v>
      </c>
      <c r="BO62" t="str">
        <f t="shared" si="145"/>
        <v>61 Caring personal service occupations</v>
      </c>
      <c r="BP62" s="18">
        <f t="shared" si="154"/>
        <v>8.7720977577033974</v>
      </c>
      <c r="BQ62" s="18">
        <f t="shared" si="154"/>
        <v>8.3979236831548043</v>
      </c>
      <c r="BR62" s="18">
        <f t="shared" si="154"/>
        <v>8.4983039610773297</v>
      </c>
      <c r="BS62" s="18">
        <f t="shared" si="154"/>
        <v>9.2031709237744419</v>
      </c>
      <c r="BT62" s="18">
        <f t="shared" si="154"/>
        <v>9.3288071377121824</v>
      </c>
      <c r="BV62" s="68">
        <f t="shared" si="129"/>
        <v>-2.7151850259211971</v>
      </c>
      <c r="BW62" s="69">
        <f t="shared" si="130"/>
        <v>50.368397928652975</v>
      </c>
      <c r="BX62" s="69">
        <f t="shared" si="131"/>
        <v>47.653212902731781</v>
      </c>
      <c r="BZ62" t="str">
        <f t="shared" si="146"/>
        <v>61 Caring personal service occupations</v>
      </c>
      <c r="CA62" s="18">
        <f t="shared" si="155"/>
        <v>3.9697856428773206</v>
      </c>
      <c r="CB62" s="18">
        <f t="shared" si="155"/>
        <v>2.2565135404249506</v>
      </c>
      <c r="CC62" s="18">
        <f t="shared" si="155"/>
        <v>2.1091058682582497</v>
      </c>
      <c r="CD62" s="18">
        <f t="shared" si="155"/>
        <v>1.7829498021345886</v>
      </c>
      <c r="CE62" s="18">
        <f t="shared" si="155"/>
        <v>2.2746105418966165</v>
      </c>
      <c r="CG62" s="68">
        <f t="shared" si="133"/>
        <v>-37.621210739357345</v>
      </c>
      <c r="CH62" s="69">
        <f t="shared" si="134"/>
        <v>23.290559353750627</v>
      </c>
      <c r="CI62" s="69">
        <f t="shared" si="135"/>
        <v>-14.330651385606712</v>
      </c>
      <c r="CK62" t="str">
        <f t="shared" si="147"/>
        <v>61 Caring personal service occupations</v>
      </c>
      <c r="CL62" s="18">
        <f t="shared" si="156"/>
        <v>1.7193983489113547</v>
      </c>
      <c r="CM62" s="18">
        <f t="shared" si="156"/>
        <v>1.6211558723709236</v>
      </c>
      <c r="CN62" s="18">
        <f t="shared" si="156"/>
        <v>1.6731311456406308</v>
      </c>
      <c r="CO62" s="18">
        <f t="shared" si="156"/>
        <v>2.2040389051434786</v>
      </c>
      <c r="CP62" s="18">
        <f t="shared" si="156"/>
        <v>3.1092451227309708</v>
      </c>
      <c r="CR62" s="68">
        <f t="shared" si="137"/>
        <v>51.163382455024731</v>
      </c>
      <c r="CS62" s="69">
        <f t="shared" si="138"/>
        <v>34.432666513816741</v>
      </c>
      <c r="CT62" s="69">
        <f t="shared" si="139"/>
        <v>85.596048968841473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0.14658143679059243</v>
      </c>
      <c r="C63" s="18">
        <f t="shared" si="148"/>
        <v>0.23873230991130742</v>
      </c>
      <c r="D63" s="18">
        <f t="shared" si="148"/>
        <v>0.18261234468456009</v>
      </c>
      <c r="E63" s="18">
        <f t="shared" si="148"/>
        <v>0.19510364749861586</v>
      </c>
      <c r="F63" s="18">
        <f t="shared" si="148"/>
        <v>0.20039789050268064</v>
      </c>
      <c r="H63" s="68">
        <f t="shared" si="105"/>
        <v>77.066296050173165</v>
      </c>
      <c r="I63" s="69">
        <f t="shared" si="106"/>
        <v>79.117935871747719</v>
      </c>
      <c r="J63" s="69">
        <f t="shared" si="107"/>
        <v>156.18423192192091</v>
      </c>
      <c r="L63" t="str">
        <f t="shared" si="140"/>
        <v>62 Leisure, travel and related personal service occupations</v>
      </c>
      <c r="M63" s="18">
        <f t="shared" si="149"/>
        <v>0.58757214921780521</v>
      </c>
      <c r="N63" s="18">
        <f t="shared" si="149"/>
        <v>0.55048697653444667</v>
      </c>
      <c r="O63" s="18">
        <f t="shared" si="149"/>
        <v>0.46822675075062786</v>
      </c>
      <c r="P63" s="18">
        <f t="shared" si="149"/>
        <v>0.49325126134116748</v>
      </c>
      <c r="Q63" s="18">
        <f t="shared" si="149"/>
        <v>0.5150098163307828</v>
      </c>
      <c r="S63" s="68">
        <f t="shared" si="109"/>
        <v>79.356701483815655</v>
      </c>
      <c r="T63" s="69">
        <f t="shared" si="110"/>
        <v>81.036701293977146</v>
      </c>
      <c r="U63" s="69">
        <f t="shared" si="111"/>
        <v>160.3934027777928</v>
      </c>
      <c r="W63" t="str">
        <f t="shared" si="141"/>
        <v>62 Leisure, travel and related personal service occupations</v>
      </c>
      <c r="X63" s="18">
        <f t="shared" si="150"/>
        <v>1.1416340386562864</v>
      </c>
      <c r="Y63" s="18">
        <f t="shared" si="150"/>
        <v>1.1750623391184312</v>
      </c>
      <c r="Z63" s="18">
        <f t="shared" si="150"/>
        <v>0.99275719755741321</v>
      </c>
      <c r="AA63" s="18">
        <f t="shared" si="150"/>
        <v>1.0862418475142259</v>
      </c>
      <c r="AB63" s="18">
        <f t="shared" si="150"/>
        <v>1.1755551014313839</v>
      </c>
      <c r="AD63" s="68">
        <f t="shared" si="113"/>
        <v>64.764490583490115</v>
      </c>
      <c r="AE63" s="69">
        <f t="shared" si="114"/>
        <v>83.22055595811139</v>
      </c>
      <c r="AF63" s="69">
        <f t="shared" si="115"/>
        <v>147.98504654160149</v>
      </c>
      <c r="AH63" t="str">
        <f t="shared" si="142"/>
        <v>62 Leisure, travel and related personal service occupations</v>
      </c>
      <c r="AI63" s="18">
        <f t="shared" si="151"/>
        <v>2.4727324982527157</v>
      </c>
      <c r="AJ63" s="18">
        <f t="shared" si="151"/>
        <v>2.6761868778023574</v>
      </c>
      <c r="AK63" s="18">
        <f t="shared" si="151"/>
        <v>2.2751539038024919</v>
      </c>
      <c r="AL63" s="18">
        <f t="shared" si="151"/>
        <v>2.5804498292617257</v>
      </c>
      <c r="AM63" s="18">
        <f t="shared" si="151"/>
        <v>2.9986519214054099</v>
      </c>
      <c r="AO63" s="68">
        <f t="shared" si="117"/>
        <v>63.122666971390359</v>
      </c>
      <c r="AP63" s="69">
        <f t="shared" si="118"/>
        <v>83.34807495694983</v>
      </c>
      <c r="AQ63" s="69">
        <f t="shared" si="119"/>
        <v>146.4707419283402</v>
      </c>
      <c r="AS63" t="str">
        <f t="shared" si="143"/>
        <v>62 Leisure, travel and related personal service occupations</v>
      </c>
      <c r="AT63" s="18">
        <f t="shared" si="152"/>
        <v>3.2438946599923906</v>
      </c>
      <c r="AU63" s="18">
        <f t="shared" si="152"/>
        <v>3.1368030177709909</v>
      </c>
      <c r="AV63" s="18">
        <f t="shared" si="152"/>
        <v>2.9494952034802617</v>
      </c>
      <c r="AW63" s="18">
        <f t="shared" si="152"/>
        <v>3.344845708710757</v>
      </c>
      <c r="AX63" s="18">
        <f t="shared" si="152"/>
        <v>3.9166069267438846</v>
      </c>
      <c r="AZ63" s="68">
        <f t="shared" si="121"/>
        <v>78.459361520434797</v>
      </c>
      <c r="BA63" s="69">
        <f t="shared" si="122"/>
        <v>86.098079682832591</v>
      </c>
      <c r="BB63" s="69">
        <f t="shared" si="123"/>
        <v>164.55744120326739</v>
      </c>
      <c r="BD63" t="str">
        <f t="shared" si="144"/>
        <v>62 Leisure, travel and related personal service occupations</v>
      </c>
      <c r="BE63" s="18">
        <f t="shared" si="153"/>
        <v>2.886557500344066</v>
      </c>
      <c r="BF63" s="18">
        <f t="shared" si="153"/>
        <v>2.586926744145539</v>
      </c>
      <c r="BG63" s="18">
        <f t="shared" si="153"/>
        <v>2.3807380946121914</v>
      </c>
      <c r="BH63" s="18">
        <f t="shared" si="153"/>
        <v>2.2358723919657626</v>
      </c>
      <c r="BI63" s="18">
        <f t="shared" si="153"/>
        <v>2.0267731703390788</v>
      </c>
      <c r="BK63" s="68">
        <f t="shared" si="125"/>
        <v>-16.021946280728276</v>
      </c>
      <c r="BL63" s="69">
        <f t="shared" si="126"/>
        <v>41.099329443340906</v>
      </c>
      <c r="BM63" s="69">
        <f t="shared" si="127"/>
        <v>25.077383162612634</v>
      </c>
      <c r="BO63" t="str">
        <f t="shared" si="145"/>
        <v>62 Leisure, travel and related personal service occupations</v>
      </c>
      <c r="BP63" s="18">
        <f t="shared" si="154"/>
        <v>2.8191363457221197</v>
      </c>
      <c r="BQ63" s="18">
        <f t="shared" si="154"/>
        <v>2.641845509677236</v>
      </c>
      <c r="BR63" s="18">
        <f t="shared" si="154"/>
        <v>2.3108191820438311</v>
      </c>
      <c r="BS63" s="18">
        <f t="shared" si="154"/>
        <v>2.1773717835265458</v>
      </c>
      <c r="BT63" s="18">
        <f t="shared" si="154"/>
        <v>2.057773023931853</v>
      </c>
      <c r="BV63" s="68">
        <f t="shared" si="129"/>
        <v>-21.080793703831731</v>
      </c>
      <c r="BW63" s="69">
        <f t="shared" si="130"/>
        <v>40.850690789312125</v>
      </c>
      <c r="BX63" s="69">
        <f t="shared" si="131"/>
        <v>19.769897085480391</v>
      </c>
      <c r="BZ63" t="str">
        <f t="shared" si="146"/>
        <v>62 Leisure, travel and related personal service occupations</v>
      </c>
      <c r="CA63" s="18">
        <f t="shared" si="155"/>
        <v>2.8695987213850729</v>
      </c>
      <c r="CB63" s="18">
        <f t="shared" si="155"/>
        <v>2.7489374278119159</v>
      </c>
      <c r="CC63" s="18">
        <f t="shared" si="155"/>
        <v>2.5815088784243603</v>
      </c>
      <c r="CD63" s="18">
        <f t="shared" si="155"/>
        <v>2.7472905003759278</v>
      </c>
      <c r="CE63" s="18">
        <f t="shared" si="155"/>
        <v>3.1857538746602665</v>
      </c>
      <c r="CG63" s="68">
        <f t="shared" si="133"/>
        <v>-28.621589843771002</v>
      </c>
      <c r="CH63" s="69">
        <f t="shared" si="134"/>
        <v>37.752176627839219</v>
      </c>
      <c r="CI63" s="69">
        <f t="shared" si="135"/>
        <v>9.1305867840682211</v>
      </c>
      <c r="CK63" t="str">
        <f t="shared" si="147"/>
        <v>62 Leisure, travel and related personal service occupations</v>
      </c>
      <c r="CL63" s="18">
        <f t="shared" si="156"/>
        <v>2.9661150296039636</v>
      </c>
      <c r="CM63" s="18">
        <f t="shared" si="156"/>
        <v>2.6671644933058722</v>
      </c>
      <c r="CN63" s="18">
        <f t="shared" si="156"/>
        <v>2.728268648836536</v>
      </c>
      <c r="CO63" s="18">
        <f t="shared" si="156"/>
        <v>2.6613824569600997</v>
      </c>
      <c r="CP63" s="18">
        <f t="shared" si="156"/>
        <v>2.3258715700060999</v>
      </c>
      <c r="CR63" s="68">
        <f t="shared" si="137"/>
        <v>-30.65419070700916</v>
      </c>
      <c r="CS63" s="69">
        <f t="shared" si="138"/>
        <v>26.311440648166425</v>
      </c>
      <c r="CT63" s="69">
        <f t="shared" si="139"/>
        <v>-4.3427500588427375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1.4470426197607146E-2</v>
      </c>
      <c r="C64" s="18">
        <f t="shared" si="148"/>
        <v>1.5352067846078362E-2</v>
      </c>
      <c r="D64" s="18">
        <f t="shared" si="148"/>
        <v>1.5232375654924949E-2</v>
      </c>
      <c r="E64" s="18">
        <f t="shared" si="148"/>
        <v>1.5352950399431542E-2</v>
      </c>
      <c r="F64" s="18">
        <f t="shared" si="148"/>
        <v>1.6176794069201507E-2</v>
      </c>
      <c r="H64" s="68">
        <f t="shared" si="105"/>
        <v>71.355364495586542</v>
      </c>
      <c r="I64" s="69">
        <f t="shared" si="106"/>
        <v>74.217281420824307</v>
      </c>
      <c r="J64" s="69">
        <f t="shared" si="107"/>
        <v>145.57264591641086</v>
      </c>
      <c r="L64" t="str">
        <f t="shared" si="140"/>
        <v>63 Community and civil enforcement occupations</v>
      </c>
      <c r="M64" s="18">
        <f t="shared" si="149"/>
        <v>3.3489122197001474E-2</v>
      </c>
      <c r="N64" s="18">
        <f t="shared" si="149"/>
        <v>2.8138804285991678E-2</v>
      </c>
      <c r="O64" s="18">
        <f t="shared" si="149"/>
        <v>3.4831886990672287E-2</v>
      </c>
      <c r="P64" s="18">
        <f t="shared" si="149"/>
        <v>2.7641792397417209E-2</v>
      </c>
      <c r="Q64" s="18">
        <f t="shared" si="149"/>
        <v>2.930347766131796E-2</v>
      </c>
      <c r="S64" s="68">
        <f t="shared" si="109"/>
        <v>37.183059756465667</v>
      </c>
      <c r="T64" s="69">
        <f t="shared" si="110"/>
        <v>59.449275752332419</v>
      </c>
      <c r="U64" s="69">
        <f t="shared" si="111"/>
        <v>96.632335508798107</v>
      </c>
      <c r="W64" t="str">
        <f t="shared" si="141"/>
        <v>63 Community and civil enforcement occupations</v>
      </c>
      <c r="X64" s="18">
        <f t="shared" si="150"/>
        <v>6.5628601659640295E-2</v>
      </c>
      <c r="Y64" s="18">
        <f t="shared" si="150"/>
        <v>6.0289478092655419E-2</v>
      </c>
      <c r="Z64" s="18">
        <f t="shared" si="150"/>
        <v>6.9837309236244594E-2</v>
      </c>
      <c r="AA64" s="18">
        <f t="shared" si="150"/>
        <v>6.3767563784506931E-2</v>
      </c>
      <c r="AB64" s="18">
        <f t="shared" si="150"/>
        <v>7.3337336871783051E-2</v>
      </c>
      <c r="AD64" s="68">
        <f t="shared" si="113"/>
        <v>46.117189783342241</v>
      </c>
      <c r="AE64" s="69">
        <f t="shared" si="114"/>
        <v>70.022889874016087</v>
      </c>
      <c r="AF64" s="69">
        <f t="shared" si="115"/>
        <v>116.14007965735831</v>
      </c>
      <c r="AH64" t="str">
        <f t="shared" si="142"/>
        <v>63 Community and civil enforcement occupations</v>
      </c>
      <c r="AI64" s="18">
        <f t="shared" si="151"/>
        <v>6.8362375171453604E-2</v>
      </c>
      <c r="AJ64" s="18">
        <f t="shared" si="151"/>
        <v>6.8051503420160864E-2</v>
      </c>
      <c r="AK64" s="18">
        <f t="shared" si="151"/>
        <v>9.0646603316450969E-2</v>
      </c>
      <c r="AL64" s="18">
        <f t="shared" si="151"/>
        <v>7.4373709387452108E-2</v>
      </c>
      <c r="AM64" s="18">
        <f t="shared" si="151"/>
        <v>8.8734828691093282E-2</v>
      </c>
      <c r="AO64" s="68">
        <f t="shared" si="117"/>
        <v>21.155076756863096</v>
      </c>
      <c r="AP64" s="69">
        <f t="shared" si="118"/>
        <v>54.522416992644118</v>
      </c>
      <c r="AQ64" s="69">
        <f t="shared" si="119"/>
        <v>75.677493749507207</v>
      </c>
      <c r="AS64" t="str">
        <f t="shared" si="143"/>
        <v>63 Community and civil enforcement occupations</v>
      </c>
      <c r="AT64" s="18">
        <f t="shared" si="152"/>
        <v>7.1534166483848957E-2</v>
      </c>
      <c r="AU64" s="18">
        <f t="shared" si="152"/>
        <v>5.8385326116996698E-2</v>
      </c>
      <c r="AV64" s="18">
        <f t="shared" si="152"/>
        <v>7.3901922261510253E-2</v>
      </c>
      <c r="AW64" s="18">
        <f t="shared" si="152"/>
        <v>5.3047441405327404E-2</v>
      </c>
      <c r="AX64" s="18">
        <f t="shared" si="152"/>
        <v>5.4122573038848841E-2</v>
      </c>
      <c r="AZ64" s="68">
        <f t="shared" si="121"/>
        <v>-1.5762876643775687</v>
      </c>
      <c r="BA64" s="69">
        <f t="shared" si="122"/>
        <v>48.918738334961517</v>
      </c>
      <c r="BB64" s="69">
        <f t="shared" si="123"/>
        <v>47.342450670583951</v>
      </c>
      <c r="BD64" t="str">
        <f t="shared" si="144"/>
        <v>63 Community and civil enforcement occupations</v>
      </c>
      <c r="BE64" s="18">
        <f t="shared" si="153"/>
        <v>8.304608198555552E-2</v>
      </c>
      <c r="BF64" s="18">
        <f t="shared" si="153"/>
        <v>5.6066739783550375E-2</v>
      </c>
      <c r="BG64" s="18">
        <f t="shared" si="153"/>
        <v>7.7086757807163092E-2</v>
      </c>
      <c r="BH64" s="18">
        <f t="shared" si="153"/>
        <v>5.0273862956721982E-2</v>
      </c>
      <c r="BI64" s="18">
        <f t="shared" si="153"/>
        <v>5.3642973112706965E-2</v>
      </c>
      <c r="BK64" s="68">
        <f t="shared" si="125"/>
        <v>-31.355564183387745</v>
      </c>
      <c r="BL64" s="69">
        <f t="shared" si="126"/>
        <v>24.963347688807715</v>
      </c>
      <c r="BM64" s="69">
        <f t="shared" si="127"/>
        <v>-6.3922164945800288</v>
      </c>
      <c r="BO64" t="str">
        <f t="shared" si="145"/>
        <v>63 Community and civil enforcement occupations</v>
      </c>
      <c r="BP64" s="18">
        <f t="shared" si="154"/>
        <v>0.11920835167918616</v>
      </c>
      <c r="BQ64" s="18">
        <f t="shared" si="154"/>
        <v>9.5342996312173314E-2</v>
      </c>
      <c r="BR64" s="18">
        <f t="shared" si="154"/>
        <v>0.1294665086155885</v>
      </c>
      <c r="BS64" s="18">
        <f t="shared" si="154"/>
        <v>9.6704568443938155E-2</v>
      </c>
      <c r="BT64" s="18">
        <f t="shared" si="154"/>
        <v>0.11418947151158776</v>
      </c>
      <c r="BV64" s="68">
        <f t="shared" si="129"/>
        <v>-21.833650560853172</v>
      </c>
      <c r="BW64" s="69">
        <f t="shared" si="130"/>
        <v>32.289675071901463</v>
      </c>
      <c r="BX64" s="69">
        <f t="shared" si="131"/>
        <v>10.456024511048293</v>
      </c>
      <c r="BZ64" t="str">
        <f t="shared" si="146"/>
        <v>63 Community and civil enforcement occupations</v>
      </c>
      <c r="CA64" s="18">
        <f t="shared" si="155"/>
        <v>0.14358076676959838</v>
      </c>
      <c r="CB64" s="18">
        <f t="shared" si="155"/>
        <v>0.12537752974723207</v>
      </c>
      <c r="CC64" s="18">
        <f t="shared" si="155"/>
        <v>0.17553505613109166</v>
      </c>
      <c r="CD64" s="18">
        <f t="shared" si="155"/>
        <v>0.14215925220404024</v>
      </c>
      <c r="CE64" s="18">
        <f t="shared" si="155"/>
        <v>0.19138096508683822</v>
      </c>
      <c r="CG64" s="68">
        <f t="shared" si="133"/>
        <v>-36.938666324495159</v>
      </c>
      <c r="CH64" s="69">
        <f t="shared" si="134"/>
        <v>28.477766723711468</v>
      </c>
      <c r="CI64" s="69">
        <f t="shared" si="135"/>
        <v>-8.4608996007836907</v>
      </c>
      <c r="CK64" t="str">
        <f t="shared" si="147"/>
        <v>63 Community and civil enforcement occupations</v>
      </c>
      <c r="CL64" s="18">
        <f t="shared" si="156"/>
        <v>0.14281201806628538</v>
      </c>
      <c r="CM64" s="18">
        <f t="shared" si="156"/>
        <v>0.10039926282014988</v>
      </c>
      <c r="CN64" s="18">
        <f t="shared" si="156"/>
        <v>0.13895497543011326</v>
      </c>
      <c r="CO64" s="18">
        <f t="shared" si="156"/>
        <v>9.7195396490906888E-2</v>
      </c>
      <c r="CP64" s="18">
        <f t="shared" si="156"/>
        <v>0.10230754145850467</v>
      </c>
      <c r="CR64" s="68">
        <f t="shared" si="137"/>
        <v>-40.109881865351085</v>
      </c>
      <c r="CS64" s="69">
        <f t="shared" si="138"/>
        <v>16.395592762473665</v>
      </c>
      <c r="CT64" s="69">
        <f t="shared" si="139"/>
        <v>-23.714289102877416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1.6289250520636054</v>
      </c>
      <c r="C65" s="18">
        <f t="shared" si="157"/>
        <v>1.5296460877437559</v>
      </c>
      <c r="D65" s="18">
        <f t="shared" si="157"/>
        <v>1.2975634134613321</v>
      </c>
      <c r="E65" s="18">
        <f t="shared" si="157"/>
        <v>1.2168224768152285</v>
      </c>
      <c r="F65" s="18">
        <f t="shared" si="157"/>
        <v>1.1689342511300109</v>
      </c>
      <c r="H65" s="68">
        <f t="shared" si="105"/>
        <v>45.356474963277179</v>
      </c>
      <c r="I65" s="69">
        <f t="shared" si="106"/>
        <v>62.427781066767096</v>
      </c>
      <c r="J65" s="69">
        <f t="shared" si="107"/>
        <v>107.78425603004426</v>
      </c>
      <c r="L65" t="str">
        <f t="shared" si="140"/>
        <v>71 Sales occupations</v>
      </c>
      <c r="M65" s="18">
        <f t="shared" ref="M65:Q70" si="158">M28/M$35*100</f>
        <v>2.5717605552173022</v>
      </c>
      <c r="N65" s="18">
        <f t="shared" si="158"/>
        <v>2.5369272284079534</v>
      </c>
      <c r="O65" s="18">
        <f t="shared" si="158"/>
        <v>2.3606145659869888</v>
      </c>
      <c r="P65" s="18">
        <f t="shared" si="158"/>
        <v>2.3008334656005003</v>
      </c>
      <c r="Q65" s="18">
        <f t="shared" si="158"/>
        <v>2.4308367023639361</v>
      </c>
      <c r="S65" s="68">
        <f t="shared" si="109"/>
        <v>67.91481910500255</v>
      </c>
      <c r="T65" s="69">
        <f t="shared" si="110"/>
        <v>67.254395281698777</v>
      </c>
      <c r="U65" s="69">
        <f t="shared" si="111"/>
        <v>135.1692143867013</v>
      </c>
      <c r="W65" t="str">
        <f t="shared" si="141"/>
        <v>71 Sales occupations</v>
      </c>
      <c r="X65" s="18">
        <f t="shared" ref="X65:AB70" si="159">X28/X$35*100</f>
        <v>5.0817848820487681</v>
      </c>
      <c r="Y65" s="18">
        <f t="shared" si="159"/>
        <v>5.1882406937189121</v>
      </c>
      <c r="Z65" s="18">
        <f t="shared" si="159"/>
        <v>4.9836363582308829</v>
      </c>
      <c r="AA65" s="18">
        <f t="shared" si="159"/>
        <v>4.9691386888801281</v>
      </c>
      <c r="AB65" s="18">
        <f t="shared" si="159"/>
        <v>5.4595851180379986</v>
      </c>
      <c r="AD65" s="68">
        <f t="shared" si="113"/>
        <v>52.432288407761305</v>
      </c>
      <c r="AE65" s="69">
        <f t="shared" si="114"/>
        <v>67.133106142332025</v>
      </c>
      <c r="AF65" s="69">
        <f t="shared" si="115"/>
        <v>119.56539455009332</v>
      </c>
      <c r="AH65" t="str">
        <f t="shared" si="142"/>
        <v>71 Sales occupations</v>
      </c>
      <c r="AI65" s="18">
        <f t="shared" ref="AI65:AM70" si="160">AI28/AI$35*100</f>
        <v>5.9244381513504729</v>
      </c>
      <c r="AJ65" s="18">
        <f t="shared" si="160"/>
        <v>6.4315358993164287</v>
      </c>
      <c r="AK65" s="18">
        <f t="shared" si="160"/>
        <v>6.4175205501349586</v>
      </c>
      <c r="AL65" s="18">
        <f t="shared" si="160"/>
        <v>6.5656476837983577</v>
      </c>
      <c r="AM65" s="18">
        <f t="shared" si="160"/>
        <v>7.2839482710850323</v>
      </c>
      <c r="AO65" s="68">
        <f t="shared" si="117"/>
        <v>40.474864447341368</v>
      </c>
      <c r="AP65" s="69">
        <f t="shared" si="118"/>
        <v>65.60866302667398</v>
      </c>
      <c r="AQ65" s="69">
        <f t="shared" si="119"/>
        <v>106.08352747401536</v>
      </c>
      <c r="AS65" t="str">
        <f t="shared" si="143"/>
        <v>71 Sales occupations</v>
      </c>
      <c r="AT65" s="18">
        <f t="shared" ref="AT65:AX70" si="161">AT28/AT$35*100</f>
        <v>5.0648317546152359</v>
      </c>
      <c r="AU65" s="18">
        <f t="shared" si="161"/>
        <v>4.8188040332426008</v>
      </c>
      <c r="AV65" s="18">
        <f t="shared" si="161"/>
        <v>4.5596494729061101</v>
      </c>
      <c r="AW65" s="18">
        <f t="shared" si="161"/>
        <v>4.321283831207813</v>
      </c>
      <c r="AX65" s="18">
        <f t="shared" si="161"/>
        <v>4.4215628877109436</v>
      </c>
      <c r="AZ65" s="68">
        <f t="shared" si="121"/>
        <v>30.323096588427962</v>
      </c>
      <c r="BA65" s="69">
        <f t="shared" si="122"/>
        <v>54.100001822370047</v>
      </c>
      <c r="BB65" s="69">
        <f t="shared" si="123"/>
        <v>84.423098410798005</v>
      </c>
      <c r="BD65" t="str">
        <f t="shared" si="144"/>
        <v>71 Sales occupations</v>
      </c>
      <c r="BE65" s="18">
        <f t="shared" ref="BE65:BI70" si="162">BE28/BE$35*100</f>
        <v>9.8112493177327451</v>
      </c>
      <c r="BF65" s="18">
        <f t="shared" si="162"/>
        <v>10.10919601429797</v>
      </c>
      <c r="BG65" s="18">
        <f t="shared" si="162"/>
        <v>10.170478516594972</v>
      </c>
      <c r="BH65" s="18">
        <f t="shared" si="162"/>
        <v>9.7301958042388179</v>
      </c>
      <c r="BI65" s="18">
        <f t="shared" si="162"/>
        <v>9.9456210463773687</v>
      </c>
      <c r="BK65" s="68">
        <f t="shared" si="125"/>
        <v>-3.5365477453817564</v>
      </c>
      <c r="BL65" s="69">
        <f t="shared" si="126"/>
        <v>44.908624066885992</v>
      </c>
      <c r="BM65" s="69">
        <f t="shared" si="127"/>
        <v>41.372076321504238</v>
      </c>
      <c r="BO65" t="str">
        <f t="shared" si="145"/>
        <v>71 Sales occupations</v>
      </c>
      <c r="BP65" s="18">
        <f t="shared" ref="BP65:BT70" si="163">BP28/BP$35*100</f>
        <v>10.052259414562188</v>
      </c>
      <c r="BQ65" s="18">
        <f t="shared" si="163"/>
        <v>9.9722563093752079</v>
      </c>
      <c r="BR65" s="18">
        <f t="shared" si="163"/>
        <v>9.8041441692763662</v>
      </c>
      <c r="BS65" s="18">
        <f t="shared" si="163"/>
        <v>9.1660254035573079</v>
      </c>
      <c r="BT65" s="18">
        <f t="shared" si="163"/>
        <v>8.767446523799542</v>
      </c>
      <c r="BV65" s="68">
        <f t="shared" si="129"/>
        <v>-20.747195415368953</v>
      </c>
      <c r="BW65" s="69">
        <f t="shared" si="130"/>
        <v>41.490385286592456</v>
      </c>
      <c r="BX65" s="69">
        <f t="shared" si="131"/>
        <v>20.743189871223507</v>
      </c>
      <c r="BZ65" t="str">
        <f t="shared" si="146"/>
        <v>71 Sales occupations</v>
      </c>
      <c r="CA65" s="18">
        <f t="shared" ref="CA65:CE70" si="164">CA28/CA$35*100</f>
        <v>10.4401852708937</v>
      </c>
      <c r="CB65" s="18">
        <f t="shared" si="164"/>
        <v>10.918229280470579</v>
      </c>
      <c r="CC65" s="18">
        <f t="shared" si="164"/>
        <v>10.722947160995725</v>
      </c>
      <c r="CD65" s="18">
        <f t="shared" si="164"/>
        <v>9.9210011503739164</v>
      </c>
      <c r="CE65" s="18">
        <f t="shared" si="164"/>
        <v>6.2955252474937664</v>
      </c>
      <c r="CG65" s="68">
        <f t="shared" si="133"/>
        <v>-66.041689301616586</v>
      </c>
      <c r="CH65" s="69">
        <f t="shared" si="134"/>
        <v>27.211037281557914</v>
      </c>
      <c r="CI65" s="69">
        <f t="shared" si="135"/>
        <v>-38.830652020058658</v>
      </c>
      <c r="CK65" t="str">
        <f t="shared" si="147"/>
        <v>71 Sales occupations</v>
      </c>
      <c r="CL65" s="18">
        <f t="shared" ref="CL65:CP70" si="165">CL28/CL$35*100</f>
        <v>12.576363653996129</v>
      </c>
      <c r="CM65" s="18">
        <f t="shared" si="165"/>
        <v>11.756523960446687</v>
      </c>
      <c r="CN65" s="18">
        <f t="shared" si="165"/>
        <v>12.095245042523995</v>
      </c>
      <c r="CO65" s="18">
        <f t="shared" si="165"/>
        <v>9.6419065605026368</v>
      </c>
      <c r="CP65" s="18">
        <f t="shared" si="165"/>
        <v>7.4591835653810046</v>
      </c>
      <c r="CR65" s="68">
        <f t="shared" si="137"/>
        <v>-49.835296828573647</v>
      </c>
      <c r="CS65" s="69">
        <f t="shared" si="138"/>
        <v>17.853981291646924</v>
      </c>
      <c r="CT65" s="69">
        <f t="shared" si="139"/>
        <v>-31.981315536926719</v>
      </c>
    </row>
    <row r="66" spans="1:98" x14ac:dyDescent="0.2">
      <c r="A66" t="str">
        <f t="shared" si="103"/>
        <v>72 Customer service occupations</v>
      </c>
      <c r="B66" s="18">
        <f t="shared" si="157"/>
        <v>0.53236609194733575</v>
      </c>
      <c r="C66" s="18">
        <f t="shared" si="157"/>
        <v>0.55835177862920482</v>
      </c>
      <c r="D66" s="18">
        <f t="shared" si="157"/>
        <v>0.57642878525484598</v>
      </c>
      <c r="E66" s="18">
        <f t="shared" si="157"/>
        <v>0.7898639369727406</v>
      </c>
      <c r="F66" s="18">
        <f t="shared" si="157"/>
        <v>0.8554894628464853</v>
      </c>
      <c r="H66" s="68">
        <f t="shared" si="105"/>
        <v>139.46491617261424</v>
      </c>
      <c r="I66" s="69">
        <f t="shared" si="106"/>
        <v>85.138676572573331</v>
      </c>
      <c r="J66" s="69">
        <f t="shared" si="107"/>
        <v>224.60359274518757</v>
      </c>
      <c r="L66" t="str">
        <f t="shared" si="140"/>
        <v>72 Customer service occupations</v>
      </c>
      <c r="M66" s="18">
        <f t="shared" si="158"/>
        <v>0.88714404774372246</v>
      </c>
      <c r="N66" s="18">
        <f t="shared" si="158"/>
        <v>0.94642241471347577</v>
      </c>
      <c r="O66" s="18">
        <f t="shared" si="158"/>
        <v>0.89642664339342548</v>
      </c>
      <c r="P66" s="18">
        <f t="shared" si="158"/>
        <v>1.1652180805186578</v>
      </c>
      <c r="Q66" s="18">
        <f t="shared" si="158"/>
        <v>1.2717765683270792</v>
      </c>
      <c r="S66" s="68">
        <f t="shared" si="109"/>
        <v>131.34194713129824</v>
      </c>
      <c r="T66" s="69">
        <f t="shared" si="110"/>
        <v>88.472503416298963</v>
      </c>
      <c r="U66" s="69">
        <f t="shared" si="111"/>
        <v>219.81445054759718</v>
      </c>
      <c r="W66" t="str">
        <f t="shared" si="141"/>
        <v>72 Customer service occupations</v>
      </c>
      <c r="X66" s="18">
        <f t="shared" si="159"/>
        <v>1.8508176342226279</v>
      </c>
      <c r="Y66" s="18">
        <f t="shared" si="159"/>
        <v>1.8311662058778002</v>
      </c>
      <c r="Z66" s="18">
        <f t="shared" si="159"/>
        <v>1.8821817348024479</v>
      </c>
      <c r="AA66" s="18">
        <f t="shared" si="159"/>
        <v>2.4365390875489057</v>
      </c>
      <c r="AB66" s="18">
        <f t="shared" si="159"/>
        <v>2.7485248483380675</v>
      </c>
      <c r="AD66" s="68">
        <f t="shared" si="113"/>
        <v>103.18974574576917</v>
      </c>
      <c r="AE66" s="69">
        <f t="shared" si="114"/>
        <v>78.63469163345664</v>
      </c>
      <c r="AF66" s="69">
        <f t="shared" si="115"/>
        <v>181.82443737922583</v>
      </c>
      <c r="AH66" t="str">
        <f t="shared" si="142"/>
        <v>72 Customer service occupations</v>
      </c>
      <c r="AI66" s="18">
        <f t="shared" si="160"/>
        <v>1.5725967164148096</v>
      </c>
      <c r="AJ66" s="18">
        <f t="shared" si="160"/>
        <v>1.8880434593837845</v>
      </c>
      <c r="AK66" s="18">
        <f t="shared" si="160"/>
        <v>1.9639206208157436</v>
      </c>
      <c r="AL66" s="18">
        <f t="shared" si="160"/>
        <v>2.660321975856113</v>
      </c>
      <c r="AM66" s="18">
        <f t="shared" si="160"/>
        <v>3.0717758741913315</v>
      </c>
      <c r="AO66" s="68">
        <f t="shared" si="117"/>
        <v>93.581848145048625</v>
      </c>
      <c r="AP66" s="69">
        <f t="shared" si="118"/>
        <v>82.593056549836675</v>
      </c>
      <c r="AQ66" s="69">
        <f t="shared" si="119"/>
        <v>176.17490469488527</v>
      </c>
      <c r="AS66" t="str">
        <f t="shared" si="143"/>
        <v>72 Customer service occupations</v>
      </c>
      <c r="AT66" s="18">
        <f t="shared" si="161"/>
        <v>2.9154038500914861</v>
      </c>
      <c r="AU66" s="18">
        <f t="shared" si="161"/>
        <v>2.939187694265375</v>
      </c>
      <c r="AV66" s="18">
        <f t="shared" si="161"/>
        <v>2.8755448916737589</v>
      </c>
      <c r="AW66" s="18">
        <f t="shared" si="161"/>
        <v>3.6621986112413394</v>
      </c>
      <c r="AX66" s="18">
        <f t="shared" si="161"/>
        <v>3.7856922252303296</v>
      </c>
      <c r="AZ66" s="68">
        <f t="shared" si="121"/>
        <v>76.930291333281502</v>
      </c>
      <c r="BA66" s="69">
        <f t="shared" si="122"/>
        <v>66.645123034875624</v>
      </c>
      <c r="BB66" s="69">
        <f t="shared" si="123"/>
        <v>143.57541436815711</v>
      </c>
      <c r="BD66" t="str">
        <f t="shared" si="144"/>
        <v>72 Customer service occupations</v>
      </c>
      <c r="BE66" s="18">
        <f t="shared" si="162"/>
        <v>2.5927501865895546</v>
      </c>
      <c r="BF66" s="18">
        <f t="shared" si="162"/>
        <v>2.6203037840599701</v>
      </c>
      <c r="BG66" s="18">
        <f t="shared" si="162"/>
        <v>2.7052854968773974</v>
      </c>
      <c r="BH66" s="18">
        <f t="shared" si="162"/>
        <v>3.3695322816543047</v>
      </c>
      <c r="BI66" s="18">
        <f t="shared" si="162"/>
        <v>3.7662362600944741</v>
      </c>
      <c r="BK66" s="68">
        <f t="shared" si="125"/>
        <v>37.330416063195912</v>
      </c>
      <c r="BL66" s="69">
        <f t="shared" si="126"/>
        <v>52.759931393447104</v>
      </c>
      <c r="BM66" s="69">
        <f t="shared" si="127"/>
        <v>90.090347456643016</v>
      </c>
      <c r="BO66" t="str">
        <f t="shared" si="145"/>
        <v>72 Customer service occupations</v>
      </c>
      <c r="BP66" s="18">
        <f t="shared" si="163"/>
        <v>2.659035438676109</v>
      </c>
      <c r="BQ66" s="18">
        <f t="shared" si="163"/>
        <v>2.8304983007744862</v>
      </c>
      <c r="BR66" s="18">
        <f t="shared" si="163"/>
        <v>2.8851874676465772</v>
      </c>
      <c r="BS66" s="18">
        <f t="shared" si="163"/>
        <v>3.6549305182934533</v>
      </c>
      <c r="BT66" s="18">
        <f t="shared" si="163"/>
        <v>4.0646057027643279</v>
      </c>
      <c r="BV66" s="68">
        <f t="shared" si="129"/>
        <v>24.85202430706865</v>
      </c>
      <c r="BW66" s="69">
        <f t="shared" si="130"/>
        <v>55.794846543358915</v>
      </c>
      <c r="BX66" s="69">
        <f t="shared" si="131"/>
        <v>80.646870850427561</v>
      </c>
      <c r="BZ66" t="str">
        <f t="shared" si="146"/>
        <v>72 Customer service occupations</v>
      </c>
      <c r="CA66" s="18">
        <f t="shared" si="164"/>
        <v>2.2126171027223682</v>
      </c>
      <c r="CB66" s="18">
        <f t="shared" si="164"/>
        <v>2.1671100380047359</v>
      </c>
      <c r="CC66" s="18">
        <f t="shared" si="164"/>
        <v>2.3275072966528203</v>
      </c>
      <c r="CD66" s="18">
        <f t="shared" si="164"/>
        <v>2.914770296354606</v>
      </c>
      <c r="CE66" s="18">
        <f t="shared" si="164"/>
        <v>4.1815661572348688</v>
      </c>
      <c r="CG66" s="68">
        <f t="shared" si="133"/>
        <v>3.9145101247829115</v>
      </c>
      <c r="CH66" s="69">
        <f t="shared" si="134"/>
        <v>37.45483606594231</v>
      </c>
      <c r="CI66" s="69">
        <f t="shared" si="135"/>
        <v>41.369346190725217</v>
      </c>
      <c r="CK66" t="str">
        <f t="shared" si="147"/>
        <v>72 Customer service occupations</v>
      </c>
      <c r="CL66" s="18">
        <f t="shared" si="165"/>
        <v>1.4644368391548808</v>
      </c>
      <c r="CM66" s="18">
        <f t="shared" si="165"/>
        <v>1.8055429368123439</v>
      </c>
      <c r="CN66" s="18">
        <f t="shared" si="165"/>
        <v>2.0975146438613255</v>
      </c>
      <c r="CO66" s="18">
        <f t="shared" si="165"/>
        <v>3.4132268904789695</v>
      </c>
      <c r="CP66" s="18">
        <f t="shared" si="165"/>
        <v>5.3100340612711392</v>
      </c>
      <c r="CR66" s="68">
        <f t="shared" si="137"/>
        <v>105.92730152282317</v>
      </c>
      <c r="CS66" s="69">
        <f t="shared" si="138"/>
        <v>53.49667882821506</v>
      </c>
      <c r="CT66" s="69">
        <f t="shared" si="139"/>
        <v>159.42398035103821</v>
      </c>
    </row>
    <row r="67" spans="1:98" x14ac:dyDescent="0.2">
      <c r="A67" t="str">
        <f t="shared" si="103"/>
        <v>81 Process, plant and machine operatives</v>
      </c>
      <c r="B67" s="18">
        <f t="shared" si="157"/>
        <v>0.32489462668469526</v>
      </c>
      <c r="C67" s="18">
        <f t="shared" si="157"/>
        <v>0.38669709028056326</v>
      </c>
      <c r="D67" s="18">
        <f t="shared" si="157"/>
        <v>0.29230630878345648</v>
      </c>
      <c r="E67" s="18">
        <f t="shared" si="157"/>
        <v>0.44432214463486958</v>
      </c>
      <c r="F67" s="18">
        <f t="shared" si="157"/>
        <v>0.68003739309364319</v>
      </c>
      <c r="H67" s="68">
        <f t="shared" si="105"/>
        <v>275.37685799265057</v>
      </c>
      <c r="I67" s="69">
        <f t="shared" si="106"/>
        <v>126.36298197490873</v>
      </c>
      <c r="J67" s="69">
        <f t="shared" si="107"/>
        <v>401.73983996755919</v>
      </c>
      <c r="L67" t="str">
        <f t="shared" si="140"/>
        <v>81 Process, plant and machine operatives</v>
      </c>
      <c r="M67" s="18">
        <f t="shared" si="158"/>
        <v>0.35108329839208086</v>
      </c>
      <c r="N67" s="18">
        <f t="shared" si="158"/>
        <v>0.37717131802664228</v>
      </c>
      <c r="O67" s="18">
        <f t="shared" si="158"/>
        <v>0.30681333893356605</v>
      </c>
      <c r="P67" s="18">
        <f t="shared" si="158"/>
        <v>0.39418978143913475</v>
      </c>
      <c r="Q67" s="18">
        <f t="shared" si="158"/>
        <v>0.51165310417104093</v>
      </c>
      <c r="S67" s="68">
        <f t="shared" si="109"/>
        <v>171.93161368746229</v>
      </c>
      <c r="T67" s="69">
        <f t="shared" si="110"/>
        <v>95.672209221445087</v>
      </c>
      <c r="U67" s="69">
        <f t="shared" si="111"/>
        <v>267.60382290890743</v>
      </c>
      <c r="W67" t="str">
        <f t="shared" si="141"/>
        <v>81 Process, plant and machine operatives</v>
      </c>
      <c r="X67" s="18">
        <f t="shared" si="159"/>
        <v>0.46333844254946516</v>
      </c>
      <c r="Y67" s="18">
        <f t="shared" si="159"/>
        <v>0.47354773871967037</v>
      </c>
      <c r="Z67" s="18">
        <f t="shared" si="159"/>
        <v>0.40734967627683538</v>
      </c>
      <c r="AA67" s="18">
        <f t="shared" si="159"/>
        <v>0.59396670405193963</v>
      </c>
      <c r="AB67" s="18">
        <f t="shared" si="159"/>
        <v>0.83152677976723743</v>
      </c>
      <c r="AD67" s="68">
        <f t="shared" si="113"/>
        <v>184.03544464800581</v>
      </c>
      <c r="AE67" s="69">
        <f t="shared" si="114"/>
        <v>100.56483093081951</v>
      </c>
      <c r="AF67" s="69">
        <f t="shared" si="115"/>
        <v>284.60027557882535</v>
      </c>
      <c r="AH67" t="str">
        <f t="shared" si="142"/>
        <v>81 Process, plant and machine operatives</v>
      </c>
      <c r="AI67" s="18">
        <f t="shared" si="160"/>
        <v>0.75202543875910743</v>
      </c>
      <c r="AJ67" s="18">
        <f t="shared" si="160"/>
        <v>0.83905552656689431</v>
      </c>
      <c r="AK67" s="18">
        <f t="shared" si="160"/>
        <v>0.76939062663505675</v>
      </c>
      <c r="AL67" s="18">
        <f t="shared" si="160"/>
        <v>1.1624854694148636</v>
      </c>
      <c r="AM67" s="18">
        <f t="shared" si="160"/>
        <v>1.6249812527832748</v>
      </c>
      <c r="AO67" s="68">
        <f t="shared" si="117"/>
        <v>161.39694087611497</v>
      </c>
      <c r="AP67" s="69">
        <f t="shared" si="118"/>
        <v>86.877216458599236</v>
      </c>
      <c r="AQ67" s="69">
        <f t="shared" si="119"/>
        <v>248.2741573347142</v>
      </c>
      <c r="AS67" t="str">
        <f t="shared" si="143"/>
        <v>81 Process, plant and machine operatives</v>
      </c>
      <c r="AT67" s="18">
        <f t="shared" si="161"/>
        <v>1.5025783614193815</v>
      </c>
      <c r="AU67" s="18">
        <f t="shared" si="161"/>
        <v>1.6307865506672241</v>
      </c>
      <c r="AV67" s="18">
        <f t="shared" si="161"/>
        <v>1.4238947672784805</v>
      </c>
      <c r="AW67" s="18">
        <f t="shared" si="161"/>
        <v>1.9330131780248887</v>
      </c>
      <c r="AX67" s="18">
        <f t="shared" si="161"/>
        <v>2.3300991305318379</v>
      </c>
      <c r="AZ67" s="68">
        <f t="shared" si="121"/>
        <v>119.92446555731735</v>
      </c>
      <c r="BA67" s="69">
        <f t="shared" si="122"/>
        <v>75.411151268984455</v>
      </c>
      <c r="BB67" s="69">
        <f t="shared" si="123"/>
        <v>195.33561682630179</v>
      </c>
      <c r="BD67" t="str">
        <f t="shared" si="144"/>
        <v>81 Process, plant and machine operatives</v>
      </c>
      <c r="BE67" s="18">
        <f t="shared" si="162"/>
        <v>2.7235175246764056</v>
      </c>
      <c r="BF67" s="18">
        <f t="shared" si="162"/>
        <v>2.8222091106220186</v>
      </c>
      <c r="BG67" s="18">
        <f t="shared" si="162"/>
        <v>2.4396180344257585</v>
      </c>
      <c r="BH67" s="18">
        <f t="shared" si="162"/>
        <v>3.2171373710598132</v>
      </c>
      <c r="BI67" s="18">
        <f t="shared" si="162"/>
        <v>3.4652551221436227</v>
      </c>
      <c r="BK67" s="68">
        <f t="shared" si="125"/>
        <v>40.115331547377906</v>
      </c>
      <c r="BL67" s="69">
        <f t="shared" si="126"/>
        <v>47.487941216558042</v>
      </c>
      <c r="BM67" s="69">
        <f t="shared" si="127"/>
        <v>87.603272763935948</v>
      </c>
      <c r="BO67" t="str">
        <f t="shared" si="145"/>
        <v>81 Process, plant and machine operatives</v>
      </c>
      <c r="BP67" s="18">
        <f t="shared" si="163"/>
        <v>3.3915980322298296</v>
      </c>
      <c r="BQ67" s="18">
        <f t="shared" si="163"/>
        <v>3.398175100316239</v>
      </c>
      <c r="BR67" s="18">
        <f t="shared" si="163"/>
        <v>3.10223825457139</v>
      </c>
      <c r="BS67" s="18">
        <f t="shared" si="163"/>
        <v>3.9205141364711191</v>
      </c>
      <c r="BT67" s="18">
        <f t="shared" si="163"/>
        <v>4.2908466443644988</v>
      </c>
      <c r="BV67" s="68">
        <f t="shared" si="129"/>
        <v>22.579839189305456</v>
      </c>
      <c r="BW67" s="69">
        <f t="shared" si="130"/>
        <v>47.667182269063716</v>
      </c>
      <c r="BX67" s="69">
        <f t="shared" si="131"/>
        <v>70.247021458369161</v>
      </c>
      <c r="BZ67" t="str">
        <f t="shared" si="146"/>
        <v>81 Process, plant and machine operatives</v>
      </c>
      <c r="CA67" s="18">
        <f t="shared" si="164"/>
        <v>4.2501319942190054</v>
      </c>
      <c r="CB67" s="18">
        <f t="shared" si="164"/>
        <v>4.3425591546079314</v>
      </c>
      <c r="CC67" s="18">
        <f t="shared" si="164"/>
        <v>3.9449342953946482</v>
      </c>
      <c r="CD67" s="18">
        <f t="shared" si="164"/>
        <v>4.6938547606156416</v>
      </c>
      <c r="CE67" s="18">
        <f t="shared" si="164"/>
        <v>2.6371172503775164</v>
      </c>
      <c r="CG67" s="68">
        <f t="shared" si="133"/>
        <v>-61.335006729591427</v>
      </c>
      <c r="CH67" s="69">
        <f t="shared" si="134"/>
        <v>29.965878448206617</v>
      </c>
      <c r="CI67" s="69">
        <f t="shared" si="135"/>
        <v>-31.369128281384807</v>
      </c>
      <c r="CK67" t="str">
        <f t="shared" si="147"/>
        <v>81 Process, plant and machine operatives</v>
      </c>
      <c r="CL67" s="18">
        <f t="shared" si="165"/>
        <v>6.0656936503770282</v>
      </c>
      <c r="CM67" s="18">
        <f t="shared" si="165"/>
        <v>5.4144239800158669</v>
      </c>
      <c r="CN67" s="18">
        <f t="shared" si="165"/>
        <v>4.8580395607267306</v>
      </c>
      <c r="CO67" s="18">
        <f t="shared" si="165"/>
        <v>3.4599730762864316</v>
      </c>
      <c r="CP67" s="18">
        <f t="shared" si="165"/>
        <v>1.8319346621057206</v>
      </c>
      <c r="CR67" s="68">
        <f t="shared" si="137"/>
        <v>-69.325989907154849</v>
      </c>
      <c r="CS67" s="69">
        <f t="shared" si="138"/>
        <v>13.733277546818092</v>
      </c>
      <c r="CT67" s="69">
        <f t="shared" si="139"/>
        <v>-55.592712360336748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0.51571887240630598</v>
      </c>
      <c r="C68" s="18">
        <f t="shared" si="157"/>
        <v>0.65343706745372609</v>
      </c>
      <c r="D68" s="18">
        <f t="shared" si="157"/>
        <v>0.60775283111975664</v>
      </c>
      <c r="E68" s="18">
        <f t="shared" si="157"/>
        <v>0.75577967074258201</v>
      </c>
      <c r="F68" s="18">
        <f t="shared" si="157"/>
        <v>0.85037754214237304</v>
      </c>
      <c r="H68" s="68">
        <f t="shared" si="105"/>
        <v>125.76555445618942</v>
      </c>
      <c r="I68" s="69">
        <f t="shared" si="106"/>
        <v>114.84120191804395</v>
      </c>
      <c r="J68" s="69">
        <f t="shared" si="107"/>
        <v>240.60675637423338</v>
      </c>
      <c r="L68" t="str">
        <f t="shared" si="140"/>
        <v>82 Transport and mobile machine drivers and operatives</v>
      </c>
      <c r="M68" s="18">
        <f t="shared" si="158"/>
        <v>0.51371241900550368</v>
      </c>
      <c r="N68" s="18">
        <f t="shared" si="158"/>
        <v>0.62097282890755034</v>
      </c>
      <c r="O68" s="18">
        <f t="shared" si="158"/>
        <v>0.57178133823855526</v>
      </c>
      <c r="P68" s="18">
        <f t="shared" si="158"/>
        <v>0.63091647228979397</v>
      </c>
      <c r="Q68" s="18">
        <f t="shared" si="158"/>
        <v>0.67400390706654045</v>
      </c>
      <c r="S68" s="68">
        <f t="shared" si="109"/>
        <v>92.216542365680382</v>
      </c>
      <c r="T68" s="69">
        <f t="shared" si="110"/>
        <v>95.44237070747468</v>
      </c>
      <c r="U68" s="69">
        <f t="shared" si="111"/>
        <v>187.65891307315508</v>
      </c>
      <c r="W68" t="str">
        <f t="shared" si="141"/>
        <v>82 Transport and mobile machine drivers and operatives</v>
      </c>
      <c r="X68" s="18">
        <f t="shared" si="159"/>
        <v>0.85171845892957776</v>
      </c>
      <c r="Y68" s="18">
        <f t="shared" si="159"/>
        <v>1.0830502381062777</v>
      </c>
      <c r="Z68" s="18">
        <f t="shared" si="159"/>
        <v>1.0587898821581367</v>
      </c>
      <c r="AA68" s="18">
        <f t="shared" si="159"/>
        <v>1.217082276089309</v>
      </c>
      <c r="AB68" s="18">
        <f t="shared" si="159"/>
        <v>1.5196012597191701</v>
      </c>
      <c r="AD68" s="68">
        <f t="shared" si="113"/>
        <v>99.702515906474019</v>
      </c>
      <c r="AE68" s="69">
        <f t="shared" si="114"/>
        <v>96.900442436353288</v>
      </c>
      <c r="AF68" s="69">
        <f t="shared" si="115"/>
        <v>196.60295834282729</v>
      </c>
      <c r="AH68" t="str">
        <f t="shared" si="142"/>
        <v>82 Transport and mobile machine drivers and operatives</v>
      </c>
      <c r="AI68" s="18">
        <f t="shared" si="160"/>
        <v>1.358291726369951</v>
      </c>
      <c r="AJ68" s="18">
        <f t="shared" si="160"/>
        <v>2.0106327721783148</v>
      </c>
      <c r="AK68" s="18">
        <f t="shared" si="160"/>
        <v>1.9690613598641369</v>
      </c>
      <c r="AL68" s="18">
        <f t="shared" si="160"/>
        <v>2.4359007678330467</v>
      </c>
      <c r="AM68" s="18">
        <f t="shared" si="160"/>
        <v>3.0108844833345962</v>
      </c>
      <c r="AO68" s="68">
        <f t="shared" si="117"/>
        <v>89.249125157926429</v>
      </c>
      <c r="AP68" s="69">
        <f t="shared" si="118"/>
        <v>91.520469376043422</v>
      </c>
      <c r="AQ68" s="69">
        <f t="shared" si="119"/>
        <v>180.76959453396987</v>
      </c>
      <c r="AS68" t="str">
        <f t="shared" si="143"/>
        <v>82 Transport and mobile machine drivers and operatives</v>
      </c>
      <c r="AT68" s="18">
        <f t="shared" si="161"/>
        <v>2.3404157447612266</v>
      </c>
      <c r="AU68" s="18">
        <f t="shared" si="161"/>
        <v>2.903158216446823</v>
      </c>
      <c r="AV68" s="18">
        <f t="shared" si="161"/>
        <v>2.8986527255245842</v>
      </c>
      <c r="AW68" s="18">
        <f t="shared" si="161"/>
        <v>3.3989059901688274</v>
      </c>
      <c r="AX68" s="18">
        <f t="shared" si="161"/>
        <v>3.9541686529941251</v>
      </c>
      <c r="AZ68" s="68">
        <f t="shared" si="121"/>
        <v>83.331057143648451</v>
      </c>
      <c r="BA68" s="69">
        <f t="shared" si="122"/>
        <v>91.04177785437038</v>
      </c>
      <c r="BB68" s="69">
        <f t="shared" si="123"/>
        <v>174.37283499801882</v>
      </c>
      <c r="BD68" t="str">
        <f t="shared" si="144"/>
        <v>82 Transport and mobile machine drivers and operatives</v>
      </c>
      <c r="BE68" s="18">
        <f t="shared" si="162"/>
        <v>4.0020258789878786</v>
      </c>
      <c r="BF68" s="18">
        <f t="shared" si="162"/>
        <v>4.4765301529686194</v>
      </c>
      <c r="BG68" s="18">
        <f t="shared" si="162"/>
        <v>4.0143653272776429</v>
      </c>
      <c r="BH68" s="18">
        <f t="shared" si="162"/>
        <v>4.5534938916203558</v>
      </c>
      <c r="BI68" s="18">
        <f t="shared" si="162"/>
        <v>4.8998434847853112</v>
      </c>
      <c r="BK68" s="68">
        <f t="shared" si="125"/>
        <v>20.403079403574313</v>
      </c>
      <c r="BL68" s="69">
        <f t="shared" si="126"/>
        <v>56.528285165323375</v>
      </c>
      <c r="BM68" s="69">
        <f t="shared" si="127"/>
        <v>76.931364568897692</v>
      </c>
      <c r="BO68" t="str">
        <f t="shared" si="145"/>
        <v>82 Transport and mobile machine drivers and operatives</v>
      </c>
      <c r="BP68" s="18">
        <f t="shared" si="163"/>
        <v>6.3937205243448068</v>
      </c>
      <c r="BQ68" s="18">
        <f t="shared" si="163"/>
        <v>7.1436359171970238</v>
      </c>
      <c r="BR68" s="18">
        <f t="shared" si="163"/>
        <v>6.8476799056021136</v>
      </c>
      <c r="BS68" s="18">
        <f t="shared" si="163"/>
        <v>7.5095454287861507</v>
      </c>
      <c r="BT68" s="18">
        <f t="shared" si="163"/>
        <v>8.87809251996166</v>
      </c>
      <c r="BV68" s="68">
        <f t="shared" si="129"/>
        <v>14.901955160292651</v>
      </c>
      <c r="BW68" s="69">
        <f t="shared" si="130"/>
        <v>59.519411239721073</v>
      </c>
      <c r="BX68" s="69">
        <f t="shared" si="131"/>
        <v>74.421366400013738</v>
      </c>
      <c r="BZ68" t="str">
        <f t="shared" si="146"/>
        <v>82 Transport and mobile machine drivers and operatives</v>
      </c>
      <c r="CA68" s="18">
        <f t="shared" si="164"/>
        <v>8.0386841790975776</v>
      </c>
      <c r="CB68" s="18">
        <f t="shared" si="164"/>
        <v>8.6327386838260747</v>
      </c>
      <c r="CC68" s="18">
        <f t="shared" si="164"/>
        <v>8.4335820187723289</v>
      </c>
      <c r="CD68" s="18">
        <f t="shared" si="164"/>
        <v>8.8601003365982827</v>
      </c>
      <c r="CE68" s="18">
        <f t="shared" si="164"/>
        <v>10.657430116907966</v>
      </c>
      <c r="CG68" s="68">
        <f t="shared" si="133"/>
        <v>-26.908193775675066</v>
      </c>
      <c r="CH68" s="69">
        <f t="shared" si="134"/>
        <v>41.39792111007786</v>
      </c>
      <c r="CI68" s="69">
        <f t="shared" si="135"/>
        <v>14.489727334402797</v>
      </c>
      <c r="CK68" t="str">
        <f t="shared" si="147"/>
        <v>82 Transport and mobile machine drivers and operatives</v>
      </c>
      <c r="CL68" s="18">
        <f t="shared" si="165"/>
        <v>9.5568438548228194</v>
      </c>
      <c r="CM68" s="18">
        <f t="shared" si="165"/>
        <v>11.82369829497884</v>
      </c>
      <c r="CN68" s="18">
        <f t="shared" si="165"/>
        <v>10.742190398546738</v>
      </c>
      <c r="CO68" s="18">
        <f t="shared" si="165"/>
        <v>10.856023200996429</v>
      </c>
      <c r="CP68" s="18">
        <f t="shared" si="165"/>
        <v>7.0607242938054302</v>
      </c>
      <c r="CR68" s="68">
        <f t="shared" si="137"/>
        <v>-46.533958512039383</v>
      </c>
      <c r="CS68" s="69">
        <f t="shared" si="138"/>
        <v>29.116185518060817</v>
      </c>
      <c r="CT68" s="69">
        <f t="shared" si="139"/>
        <v>-17.417772993978563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7.3817030548763377E-3</v>
      </c>
      <c r="C69" s="18">
        <f t="shared" si="157"/>
        <v>5.62178198593312E-3</v>
      </c>
      <c r="D69" s="18">
        <f t="shared" si="157"/>
        <v>4.1505901568451202E-3</v>
      </c>
      <c r="E69" s="18">
        <f t="shared" si="157"/>
        <v>3.5513479047365386E-3</v>
      </c>
      <c r="F69" s="18">
        <f t="shared" si="157"/>
        <v>3.2433224458653528E-3</v>
      </c>
      <c r="H69" s="68">
        <f t="shared" si="105"/>
        <v>26.082022157469066</v>
      </c>
      <c r="I69" s="69">
        <f t="shared" si="106"/>
        <v>66.646862990559441</v>
      </c>
      <c r="J69" s="69">
        <f t="shared" si="107"/>
        <v>92.72888514802851</v>
      </c>
      <c r="L69" t="str">
        <f t="shared" si="140"/>
        <v>91 Elementary trades and related occupations</v>
      </c>
      <c r="M69" s="18">
        <f t="shared" si="158"/>
        <v>0.23135481115770248</v>
      </c>
      <c r="N69" s="18">
        <f t="shared" si="158"/>
        <v>0.26545334392147441</v>
      </c>
      <c r="O69" s="18">
        <f t="shared" si="158"/>
        <v>0.1954190740031711</v>
      </c>
      <c r="P69" s="18">
        <f t="shared" si="158"/>
        <v>0.19304958676707804</v>
      </c>
      <c r="Q69" s="18">
        <f t="shared" si="158"/>
        <v>0.20660356647432587</v>
      </c>
      <c r="S69" s="68">
        <f t="shared" si="109"/>
        <v>72.396794612019704</v>
      </c>
      <c r="T69" s="69">
        <f t="shared" si="110"/>
        <v>67.322614907641054</v>
      </c>
      <c r="U69" s="69">
        <f t="shared" si="111"/>
        <v>139.71940951966073</v>
      </c>
      <c r="W69" t="str">
        <f t="shared" si="141"/>
        <v>91 Elementary trades and related occupations</v>
      </c>
      <c r="X69" s="18">
        <f t="shared" si="159"/>
        <v>0.3954839882910362</v>
      </c>
      <c r="Y69" s="18">
        <f t="shared" si="159"/>
        <v>0.43174360157203329</v>
      </c>
      <c r="Z69" s="18">
        <f t="shared" si="159"/>
        <v>0.33605779477479497</v>
      </c>
      <c r="AA69" s="18">
        <f t="shared" si="159"/>
        <v>0.30322859725640505</v>
      </c>
      <c r="AB69" s="18">
        <f t="shared" si="159"/>
        <v>0.30352900224078594</v>
      </c>
      <c r="AD69" s="68">
        <f t="shared" si="113"/>
        <v>25.675289685891649</v>
      </c>
      <c r="AE69" s="69">
        <f t="shared" si="114"/>
        <v>59.808331751164388</v>
      </c>
      <c r="AF69" s="69">
        <f t="shared" si="115"/>
        <v>85.48362143705603</v>
      </c>
      <c r="AH69" t="str">
        <f t="shared" si="142"/>
        <v>91 Elementary trades and related occupations</v>
      </c>
      <c r="AI69" s="18">
        <f t="shared" si="160"/>
        <v>0.85932048221873258</v>
      </c>
      <c r="AJ69" s="18">
        <f t="shared" si="160"/>
        <v>0.98296380219901247</v>
      </c>
      <c r="AK69" s="18">
        <f t="shared" si="160"/>
        <v>0.80118975432767525</v>
      </c>
      <c r="AL69" s="18">
        <f t="shared" si="160"/>
        <v>0.80710419208989881</v>
      </c>
      <c r="AM69" s="18">
        <f t="shared" si="160"/>
        <v>0.94556906744417724</v>
      </c>
      <c r="AO69" s="68">
        <f t="shared" si="117"/>
        <v>46.068613398554575</v>
      </c>
      <c r="AP69" s="69">
        <f t="shared" si="118"/>
        <v>65.646366678618193</v>
      </c>
      <c r="AQ69" s="69">
        <f t="shared" si="119"/>
        <v>111.71498007717275</v>
      </c>
      <c r="AS69" t="str">
        <f t="shared" si="143"/>
        <v>91 Elementary trades and related occupations</v>
      </c>
      <c r="AT69" s="18">
        <f t="shared" si="161"/>
        <v>0.92793043970690381</v>
      </c>
      <c r="AU69" s="18">
        <f t="shared" si="161"/>
        <v>1.019387679817594</v>
      </c>
      <c r="AV69" s="18">
        <f t="shared" si="161"/>
        <v>0.85216399619535232</v>
      </c>
      <c r="AW69" s="18">
        <f t="shared" si="161"/>
        <v>0.77130169493779088</v>
      </c>
      <c r="AX69" s="18">
        <f t="shared" si="161"/>
        <v>0.7560534546427774</v>
      </c>
      <c r="AZ69" s="68">
        <f t="shared" si="121"/>
        <v>19.235715533206591</v>
      </c>
      <c r="BA69" s="69">
        <f t="shared" si="122"/>
        <v>50.448020782747783</v>
      </c>
      <c r="BB69" s="69">
        <f t="shared" si="123"/>
        <v>69.683736315954377</v>
      </c>
      <c r="BD69" t="str">
        <f t="shared" si="144"/>
        <v>91 Elementary trades and related occupations</v>
      </c>
      <c r="BE69" s="18">
        <f t="shared" si="162"/>
        <v>1.2379572582689844</v>
      </c>
      <c r="BF69" s="18">
        <f t="shared" si="162"/>
        <v>1.0850229306431198</v>
      </c>
      <c r="BG69" s="18">
        <f t="shared" si="162"/>
        <v>0.92556609350403651</v>
      </c>
      <c r="BH69" s="18">
        <f t="shared" si="162"/>
        <v>0.82356920780781107</v>
      </c>
      <c r="BI69" s="18">
        <f t="shared" si="162"/>
        <v>0.84139137302508704</v>
      </c>
      <c r="BK69" s="68">
        <f t="shared" si="125"/>
        <v>-10.326752498132095</v>
      </c>
      <c r="BL69" s="69">
        <f t="shared" si="126"/>
        <v>32.56123256801289</v>
      </c>
      <c r="BM69" s="69">
        <f t="shared" si="127"/>
        <v>22.234480069880796</v>
      </c>
      <c r="BO69" t="str">
        <f t="shared" si="145"/>
        <v>91 Elementary trades and related occupations</v>
      </c>
      <c r="BP69" s="18">
        <f t="shared" si="163"/>
        <v>2.2186070360352357</v>
      </c>
      <c r="BQ69" s="18">
        <f t="shared" si="163"/>
        <v>1.9283681813354017</v>
      </c>
      <c r="BR69" s="18">
        <f t="shared" si="163"/>
        <v>1.7649452395900762</v>
      </c>
      <c r="BS69" s="18">
        <f t="shared" si="163"/>
        <v>1.4863492315254263</v>
      </c>
      <c r="BT69" s="18">
        <f t="shared" si="163"/>
        <v>1.603798638138964</v>
      </c>
      <c r="BV69" s="68">
        <f t="shared" si="129"/>
        <v>-19.46775458838917</v>
      </c>
      <c r="BW69" s="69">
        <f t="shared" si="130"/>
        <v>31.477297210098982</v>
      </c>
      <c r="BX69" s="69">
        <f t="shared" si="131"/>
        <v>12.009542621709814</v>
      </c>
      <c r="BZ69" t="str">
        <f t="shared" si="146"/>
        <v>91 Elementary trades and related occupations</v>
      </c>
      <c r="CA69" s="18">
        <f t="shared" si="164"/>
        <v>4.0010815414503131</v>
      </c>
      <c r="CB69" s="18">
        <f t="shared" si="164"/>
        <v>3.8489213828798672</v>
      </c>
      <c r="CC69" s="18">
        <f t="shared" si="164"/>
        <v>3.4700625865660437</v>
      </c>
      <c r="CD69" s="18">
        <f t="shared" si="164"/>
        <v>3.0005591096817712</v>
      </c>
      <c r="CE69" s="18">
        <f t="shared" si="164"/>
        <v>3.7695568315736923</v>
      </c>
      <c r="CG69" s="68">
        <f t="shared" si="133"/>
        <v>-37.167945448113265</v>
      </c>
      <c r="CH69" s="69">
        <f t="shared" si="134"/>
        <v>29.627168781669326</v>
      </c>
      <c r="CI69" s="69">
        <f t="shared" si="135"/>
        <v>-7.5407766664439366</v>
      </c>
      <c r="CK69" t="str">
        <f t="shared" si="147"/>
        <v>91 Elementary trades and related occupations</v>
      </c>
      <c r="CL69" s="18">
        <f t="shared" si="165"/>
        <v>5.572803580156652</v>
      </c>
      <c r="CM69" s="18">
        <f t="shared" si="165"/>
        <v>5.6875354235846505</v>
      </c>
      <c r="CN69" s="18">
        <f t="shared" si="165"/>
        <v>4.9518722674080378</v>
      </c>
      <c r="CO69" s="18">
        <f t="shared" si="165"/>
        <v>4.4439890838742491</v>
      </c>
      <c r="CP69" s="18">
        <f t="shared" si="165"/>
        <v>3.5939157210830333</v>
      </c>
      <c r="CR69" s="68">
        <f t="shared" si="137"/>
        <v>-40.963571257218831</v>
      </c>
      <c r="CS69" s="69">
        <f t="shared" si="138"/>
        <v>21.992582368659946</v>
      </c>
      <c r="CT69" s="69">
        <f t="shared" si="139"/>
        <v>-18.970988888558882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0.55977759808980865</v>
      </c>
      <c r="C70" s="18">
        <f t="shared" si="157"/>
        <v>0.57275584856027661</v>
      </c>
      <c r="D70" s="18">
        <f t="shared" si="157"/>
        <v>0.46955179515539913</v>
      </c>
      <c r="E70" s="18">
        <f t="shared" si="157"/>
        <v>0.53016122348476669</v>
      </c>
      <c r="F70" s="18">
        <f t="shared" si="157"/>
        <v>0.5506157558410214</v>
      </c>
      <c r="H70" s="68">
        <f t="shared" si="105"/>
        <v>89.207356935989097</v>
      </c>
      <c r="I70" s="69">
        <f t="shared" si="106"/>
        <v>84.215271928500471</v>
      </c>
      <c r="J70" s="69">
        <f t="shared" si="107"/>
        <v>173.42262886448958</v>
      </c>
      <c r="L70" t="str">
        <f t="shared" ref="L70" si="166">A70</f>
        <v>92 Elementary administration and service occupations</v>
      </c>
      <c r="M70" s="18">
        <f t="shared" si="158"/>
        <v>2.0943472833496601</v>
      </c>
      <c r="N70" s="18">
        <f t="shared" si="158"/>
        <v>2.168755878245058</v>
      </c>
      <c r="O70" s="18">
        <f t="shared" si="158"/>
        <v>1.9848512020165994</v>
      </c>
      <c r="P70" s="18">
        <f t="shared" si="158"/>
        <v>2.3160935012295578</v>
      </c>
      <c r="Q70" s="18">
        <f t="shared" si="158"/>
        <v>2.5860175676072341</v>
      </c>
      <c r="S70" s="68">
        <f t="shared" si="109"/>
        <v>112.45249695609026</v>
      </c>
      <c r="T70" s="69">
        <f t="shared" si="110"/>
        <v>92.931027544530224</v>
      </c>
      <c r="U70" s="69">
        <f t="shared" si="111"/>
        <v>205.3835245006205</v>
      </c>
      <c r="W70" t="str">
        <f t="shared" ref="W70" si="167">A70</f>
        <v>92 Elementary administration and service occupations</v>
      </c>
      <c r="X70" s="18">
        <f t="shared" si="159"/>
        <v>3.6848738048308745</v>
      </c>
      <c r="Y70" s="18">
        <f t="shared" si="159"/>
        <v>3.8230031631671526</v>
      </c>
      <c r="Z70" s="18">
        <f t="shared" si="159"/>
        <v>3.5644548899439377</v>
      </c>
      <c r="AA70" s="18">
        <f t="shared" si="159"/>
        <v>4.1369118357219143</v>
      </c>
      <c r="AB70" s="18">
        <f t="shared" si="159"/>
        <v>4.7728417019722142</v>
      </c>
      <c r="AD70" s="68">
        <f t="shared" si="113"/>
        <v>86.31489737855037</v>
      </c>
      <c r="AE70" s="69">
        <f t="shared" si="114"/>
        <v>89.850854081945585</v>
      </c>
      <c r="AF70" s="69">
        <f t="shared" si="115"/>
        <v>176.16575146049595</v>
      </c>
      <c r="AH70" t="str">
        <f t="shared" ref="AH70" si="168">L70</f>
        <v>92 Elementary administration and service occupations</v>
      </c>
      <c r="AI70" s="18">
        <f t="shared" si="160"/>
        <v>5.661044121896758</v>
      </c>
      <c r="AJ70" s="18">
        <f t="shared" si="160"/>
        <v>6.8812275668199847</v>
      </c>
      <c r="AK70" s="18">
        <f t="shared" si="160"/>
        <v>6.4579908855385062</v>
      </c>
      <c r="AL70" s="18">
        <f t="shared" si="160"/>
        <v>7.9822894344230653</v>
      </c>
      <c r="AM70" s="18">
        <f t="shared" si="160"/>
        <v>9.8243850507116779</v>
      </c>
      <c r="AO70" s="68">
        <f t="shared" si="117"/>
        <v>88.281211753546728</v>
      </c>
      <c r="AP70" s="69">
        <f t="shared" si="118"/>
        <v>85.991319804568221</v>
      </c>
      <c r="AQ70" s="69">
        <f t="shared" si="119"/>
        <v>174.27253155811496</v>
      </c>
      <c r="AS70" t="str">
        <f t="shared" ref="AS70" si="169">W70</f>
        <v>92 Elementary administration and service occupations</v>
      </c>
      <c r="AT70" s="18">
        <f t="shared" si="161"/>
        <v>5.4311730496569872</v>
      </c>
      <c r="AU70" s="18">
        <f t="shared" si="161"/>
        <v>5.4347580748525655</v>
      </c>
      <c r="AV70" s="18">
        <f t="shared" si="161"/>
        <v>5.2650897248655131</v>
      </c>
      <c r="AW70" s="18">
        <f t="shared" si="161"/>
        <v>6.002199448693383</v>
      </c>
      <c r="AX70" s="18">
        <f t="shared" si="161"/>
        <v>6.9247097289013668</v>
      </c>
      <c r="AZ70" s="68">
        <f t="shared" si="121"/>
        <v>76.755460023811978</v>
      </c>
      <c r="BA70" s="69">
        <f t="shared" si="122"/>
        <v>82.09328639672421</v>
      </c>
      <c r="BB70" s="69">
        <f t="shared" si="123"/>
        <v>158.8487464205362</v>
      </c>
      <c r="BD70" t="str">
        <f t="shared" ref="BD70" si="170">AH70</f>
        <v>92 Elementary administration and service occupations</v>
      </c>
      <c r="BE70" s="18">
        <f t="shared" si="162"/>
        <v>8.9357807915326521</v>
      </c>
      <c r="BF70" s="18">
        <f t="shared" si="162"/>
        <v>8.1135942324443047</v>
      </c>
      <c r="BG70" s="18">
        <f t="shared" si="162"/>
        <v>7.5866003336607868</v>
      </c>
      <c r="BH70" s="18">
        <f t="shared" si="162"/>
        <v>7.6738554429749026</v>
      </c>
      <c r="BI70" s="18">
        <f t="shared" si="162"/>
        <v>7.9678329628518423</v>
      </c>
      <c r="BK70" s="68">
        <f t="shared" si="125"/>
        <v>3.6013214599176226</v>
      </c>
      <c r="BL70" s="69">
        <f t="shared" si="126"/>
        <v>49.181917263761157</v>
      </c>
      <c r="BM70" s="69">
        <f t="shared" si="127"/>
        <v>52.783238723678785</v>
      </c>
      <c r="BO70" t="str">
        <f t="shared" ref="BO70" si="171">AS70</f>
        <v>92 Elementary administration and service occupations</v>
      </c>
      <c r="BP70" s="18">
        <f t="shared" si="163"/>
        <v>14.255799660360719</v>
      </c>
      <c r="BQ70" s="18">
        <f t="shared" si="163"/>
        <v>14.172274808463166</v>
      </c>
      <c r="BR70" s="18">
        <f t="shared" si="163"/>
        <v>13.044264206144437</v>
      </c>
      <c r="BS70" s="18">
        <f t="shared" si="163"/>
        <v>14.287357093896635</v>
      </c>
      <c r="BT70" s="18">
        <f t="shared" si="163"/>
        <v>15.358624881023378</v>
      </c>
      <c r="BV70" s="68">
        <f t="shared" si="129"/>
        <v>4.3479568228875127</v>
      </c>
      <c r="BW70" s="69">
        <f t="shared" si="130"/>
        <v>49.788452353688825</v>
      </c>
      <c r="BX70" s="69">
        <f t="shared" si="131"/>
        <v>54.136409176576336</v>
      </c>
      <c r="BZ70" t="str">
        <f t="shared" ref="BZ70" si="172">BD70</f>
        <v>92 Elementary administration and service occupations</v>
      </c>
      <c r="CA70" s="18">
        <f t="shared" si="164"/>
        <v>19.147898149849439</v>
      </c>
      <c r="CB70" s="18">
        <f t="shared" si="164"/>
        <v>19.613371236804095</v>
      </c>
      <c r="CC70" s="18">
        <f t="shared" si="164"/>
        <v>18.27142511971573</v>
      </c>
      <c r="CD70" s="18">
        <f t="shared" si="164"/>
        <v>20.230633962541368</v>
      </c>
      <c r="CE70" s="18">
        <f t="shared" si="164"/>
        <v>21.925987423049559</v>
      </c>
      <c r="CG70" s="68">
        <f t="shared" si="133"/>
        <v>-30.591123963976912</v>
      </c>
      <c r="CH70" s="69">
        <f t="shared" si="134"/>
        <v>36.616623108493513</v>
      </c>
      <c r="CI70" s="69">
        <f t="shared" si="135"/>
        <v>6.0254991445166031</v>
      </c>
      <c r="CK70" t="str">
        <f t="shared" ref="CK70" si="173">BO70</f>
        <v>92 Elementary administration and service occupations</v>
      </c>
      <c r="CL70" s="18">
        <f t="shared" si="165"/>
        <v>24.847273952890546</v>
      </c>
      <c r="CM70" s="18">
        <f t="shared" si="165"/>
        <v>20.344397387941601</v>
      </c>
      <c r="CN70" s="18">
        <f t="shared" si="165"/>
        <v>18.892930535068736</v>
      </c>
      <c r="CO70" s="18">
        <f t="shared" si="165"/>
        <v>16.371163755774738</v>
      </c>
      <c r="CP70" s="18">
        <f t="shared" si="165"/>
        <v>14.207292886366375</v>
      </c>
      <c r="CR70" s="68">
        <f t="shared" si="137"/>
        <v>-38.830683318029379</v>
      </c>
      <c r="CS70" s="69">
        <f t="shared" si="138"/>
        <v>19.580362341068778</v>
      </c>
      <c r="CT70" s="69">
        <f t="shared" si="139"/>
        <v>-19.250320976960602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61.351456371243884</v>
      </c>
      <c r="I72" s="67">
        <f>IF(D35&gt;0,I35/D35*100,0)</f>
        <v>65.058625581075262</v>
      </c>
      <c r="J72" s="67">
        <f t="shared" ref="J72" si="175">IF(D35&gt;0,(J35/D35)*100,0)</f>
        <v>126.41008195231916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63.064087126406399</v>
      </c>
      <c r="T72" s="67">
        <f t="shared" ref="T72" si="177">IF(O35&gt;0,T35/O35*100,0)</f>
        <v>68.904479227369691</v>
      </c>
      <c r="U72" s="67">
        <f t="shared" ref="U72" si="178">IF(O35&gt;0,(U35/O35)*100,0)</f>
        <v>131.96856635377608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39.143740458845613</v>
      </c>
      <c r="AE72" s="67">
        <f t="shared" ref="AE72" si="180">IF(Z35&gt;0,AE35/Z35*100,0)</f>
        <v>63.935695178096822</v>
      </c>
      <c r="AF72" s="67">
        <f t="shared" ref="AF72" si="181">IF(Z35&gt;0,(AF35/Z35)*100,0)</f>
        <v>103.07943563694242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23.765339321107856</v>
      </c>
      <c r="AP72" s="67">
        <f t="shared" ref="AP72" si="183">IF(AK35&gt;0,AP35/AK35*100,0)</f>
        <v>58.54666182099426</v>
      </c>
      <c r="AQ72" s="67">
        <f t="shared" ref="AQ72" si="184">IF(AK35&gt;0,(AQ35/AK35)*100,0)</f>
        <v>82.312001142102119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34.393121563074978</v>
      </c>
      <c r="BA72" s="67">
        <f t="shared" ref="BA72" si="186">IF(AV35&gt;0,BA35/AV35*100,0)</f>
        <v>59.110036307918321</v>
      </c>
      <c r="BB72" s="67">
        <f t="shared" ref="BB72" si="187">IF(AV35&gt;0,(BB35/AV35)*100,0)</f>
        <v>93.503157870993292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-1.3556353879447587</v>
      </c>
      <c r="BL72" s="67">
        <f t="shared" ref="BL72" si="189">IF(BG35&gt;0,BL35/BG35*100,0)</f>
        <v>44.902383565874629</v>
      </c>
      <c r="BM72" s="67">
        <f t="shared" ref="BM72" si="190">IF(BG35&gt;0,(BM35/BG35)*100,0)</f>
        <v>43.546748177929864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-11.376029513496334</v>
      </c>
      <c r="BW72" s="67">
        <f t="shared" ref="BW72" si="192">IF(BR35&gt;0,BW35/BR35*100,0)</f>
        <v>43.067819918084908</v>
      </c>
      <c r="BX72" s="67">
        <f t="shared" ref="BX72" si="193">IF(BR35&gt;0,(BX35/BR35)*100,0)</f>
        <v>31.69179040458857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-42.16000143269985</v>
      </c>
      <c r="CH72" s="67">
        <f t="shared" ref="CH72" si="195">IF(CC35&gt;0,CH35/CC35*100,0)</f>
        <v>32.335749001254946</v>
      </c>
      <c r="CI72" s="67">
        <f t="shared" ref="CI72" si="196">IF(CC35&gt;0,(CI35/CC35)*100,0)</f>
        <v>-9.824252431444906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-18.656730723198095</v>
      </c>
      <c r="CS72" s="67">
        <f t="shared" ref="CS72" si="198">IF(CN35&gt;0,CS35/CN35*100,0)</f>
        <v>27.912897073891269</v>
      </c>
      <c r="CT72" s="67">
        <f t="shared" ref="CT72" si="199">IF(CN35&gt;0,(CT35/CN35)*100,0)</f>
        <v>9.2561663506931744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Cheshire and Warrington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Cheshire and Warrington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Cheshire and Warrington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Cheshire and Warrington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Cheshire and Warrington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Cheshire and Warrington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Cheshire and Warrington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Cheshire and Warrington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Cheshire and Warrington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7.2238514955463851</v>
      </c>
      <c r="C82" s="18">
        <f t="shared" si="210"/>
        <v>25.781924273246769</v>
      </c>
      <c r="D82" s="18">
        <f t="shared" si="210"/>
        <v>1.7803217652256231</v>
      </c>
      <c r="E82" s="18">
        <f t="shared" si="210"/>
        <v>2.6056075583516414</v>
      </c>
      <c r="F82" s="18">
        <f t="shared" ref="F82:F107" si="211">IF(AND(F$6-C$6 &lt;&gt; 0,C8&lt;&gt;0,F8&lt;&gt;0),(EXP(LN(F8/C8)/(F$6-C$6))-1)*100,0)</f>
        <v>3.6580461200099945</v>
      </c>
      <c r="H82" s="18">
        <f t="shared" ref="H82:H107" si="212">IF($F$6-$D$6 &lt;&gt; 0,(EXP(LN(1+(H45/100))/($F$6-$D$6))-1)*100,0)</f>
        <v>2.329771424212379</v>
      </c>
      <c r="I82" s="18">
        <f t="shared" ref="I82:I107" si="213">IF(D8&gt;0,((1+(I8/D8))^(1/($F$6-$D$6))-1)*100,0)</f>
        <v>3.3415555827268406</v>
      </c>
      <c r="J82" s="18">
        <f t="shared" ref="J82:J107" si="214">IF($F$6-$D$6 &lt;&gt; 0,(EXP(LN(1+(J45/100))/($F$6-$D$6))-1)*100,0)</f>
        <v>4.9016934688913549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6.6804197273164334</v>
      </c>
      <c r="N82" s="18">
        <f t="shared" si="215"/>
        <v>11.093505706893069</v>
      </c>
      <c r="O82" s="18">
        <f t="shared" si="215"/>
        <v>1.6326775727008913</v>
      </c>
      <c r="P82" s="18">
        <f t="shared" si="215"/>
        <v>2.6000348791777483</v>
      </c>
      <c r="Q82" s="18">
        <f t="shared" ref="Q82:Q107" si="216">IF(AND(Q$6-N$6 &lt;&gt; 0,N8&lt;&gt;0,Q8&lt;&gt;0),(EXP(LN(Q8/N8)/(Q$6-N$6))-1)*100,0)</f>
        <v>2.8065208393265539</v>
      </c>
      <c r="S82" s="18">
        <f t="shared" ref="S82:S107" si="217">IF($F$6-$D$6 &lt;&gt; 0,(EXP(LN(1+(S45/100))/($F$6-$D$6))-1)*100,0)</f>
        <v>2.276563695044187</v>
      </c>
      <c r="T82" s="18">
        <f t="shared" ref="T82:T107" si="218">IF(O8&gt;0,((1+(T8/O8))^(1/($F$6-$D$6))-1)*100,0)</f>
        <v>3.4150338275817482</v>
      </c>
      <c r="U82" s="18">
        <f t="shared" ref="U82:U107" si="219">IF($F$6-$D$6 &lt;&gt; 0,(EXP(LN(1+(U45/100))/($F$6-$D$6))-1)*100,0)</f>
        <v>4.9240796275211496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7.5280364514122233</v>
      </c>
      <c r="Y82" s="18">
        <f t="shared" si="220"/>
        <v>-2.042243550487044</v>
      </c>
      <c r="Z82" s="18">
        <f t="shared" si="220"/>
        <v>0.28034506394718495</v>
      </c>
      <c r="AA82" s="18">
        <f t="shared" si="220"/>
        <v>2.1422135114236074</v>
      </c>
      <c r="AB82" s="18">
        <f t="shared" ref="AB82:AB107" si="221">IF(AND(AB$6-Y$6 &lt;&gt; 0,Y8&lt;&gt;0,AB8&lt;&gt;0),(EXP(LN(AB8/Y8)/(AB$6-Y$6))-1)*100,0)</f>
        <v>1.2915370157930761</v>
      </c>
      <c r="AD82" s="18">
        <f t="shared" ref="AD82:AD107" si="222">IF($F$6-$D$6 &lt;&gt; 0,(EXP(LN(1+(AD45/100))/($F$6-$D$6))-1)*100,0)</f>
        <v>1.5177810926281454</v>
      </c>
      <c r="AE82" s="18">
        <f t="shared" ref="AE82:AE107" si="223">IF(Z8&gt;0,((1+(AE8/Z8))^(1/($F$6-$D$6))-1)*100,0)</f>
        <v>3.2520537635494895</v>
      </c>
      <c r="AF82" s="18">
        <f t="shared" ref="AF82:AF107" si="224">IF($F$6-$D$6 &lt;&gt; 0,(EXP(LN(1+(AF45/100))/($F$6-$D$6))-1)*100,0)</f>
        <v>4.2599752121761814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4.9148429100804192</v>
      </c>
      <c r="AJ82" s="18">
        <f t="shared" si="225"/>
        <v>0.90689587326175936</v>
      </c>
      <c r="AK82" s="18">
        <f t="shared" si="225"/>
        <v>-0.89594465904463405</v>
      </c>
      <c r="AL82" s="18">
        <f t="shared" si="225"/>
        <v>1.3872394104553321</v>
      </c>
      <c r="AM82" s="18">
        <f t="shared" ref="AM82:AM107" si="226">IF(AND(AM$6-AJ$6 &lt;&gt; 0,AJ8&lt;&gt;0,AM8&lt;&gt;0),(EXP(LN(AM8/AJ8)/(AM$6-AJ$6))-1)*100,0)</f>
        <v>0.63827519642267738</v>
      </c>
      <c r="AO82" s="18">
        <f t="shared" ref="AO82:AO107" si="227">IF($F$6-$D$6 &lt;&gt; 0,(EXP(LN(1+(AO45/100))/($F$6-$D$6))-1)*100,0)</f>
        <v>0.62039259765009902</v>
      </c>
      <c r="AP82" s="18">
        <f t="shared" ref="AP82:AP107" si="228">IF(AK8&gt;0,((1+(AP8/AK8))^(1/($F$6-$D$6))-1)*100,0)</f>
        <v>2.8624936574807247</v>
      </c>
      <c r="AQ82" s="18">
        <f t="shared" ref="AQ82:AQ107" si="229">IF($F$6-$D$6 &lt;&gt; 0,(EXP(LN(1+(AQ45/100))/($F$6-$D$6))-1)*100,0)</f>
        <v>3.2865744721100709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5.8524027662949951</v>
      </c>
      <c r="AU82" s="18">
        <f t="shared" si="230"/>
        <v>1.8226334251105314</v>
      </c>
      <c r="AV82" s="18">
        <f t="shared" si="230"/>
        <v>-1.1642152481815549</v>
      </c>
      <c r="AW82" s="18">
        <f t="shared" si="230"/>
        <v>1.6906117365718121</v>
      </c>
      <c r="AX82" s="18">
        <f t="shared" ref="AX82:AX107" si="231">IF(AND(AX$6-AU$6 &lt;&gt; 0,AU8&lt;&gt;0,AX8&lt;&gt;0),(EXP(LN(AX8/AU8)/(AX$6-AU$6))-1)*100,0)</f>
        <v>0.79790364287435356</v>
      </c>
      <c r="AZ82" s="18">
        <f t="shared" ref="AZ82:AZ107" si="232">IF($F$6-$D$6 &lt;&gt; 0,(EXP(LN(1+(AZ45/100))/($F$6-$D$6))-1)*100,0)</f>
        <v>0.72995615320350371</v>
      </c>
      <c r="BA82" s="18">
        <f t="shared" ref="BA82:BA107" si="233">IF(AV8&gt;0,((1+(BA8/AV8))^(1/($F$6-$D$6))-1)*100,0)</f>
        <v>2.8360803098925302</v>
      </c>
      <c r="BB82" s="18">
        <f t="shared" ref="BB82:BB107" si="234">IF($F$6-$D$6 &lt;&gt; 0,(EXP(LN(1+(BB45/100))/($F$6-$D$6))-1)*100,0)</f>
        <v>3.338058539837907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3.2416343353093291</v>
      </c>
      <c r="BF82" s="18">
        <f t="shared" si="235"/>
        <v>2.1883729087740056</v>
      </c>
      <c r="BG82" s="18">
        <f t="shared" si="235"/>
        <v>-3.1992678933866925</v>
      </c>
      <c r="BH82" s="18">
        <f t="shared" si="235"/>
        <v>-0.12766757438552601</v>
      </c>
      <c r="BI82" s="18">
        <f t="shared" ref="BI82:BI107" si="236">IF(AND(BI$6-BF$6 &lt;&gt; 0,BF8&lt;&gt;0,BI8&lt;&gt;0),(EXP(LN(BI8/BF8)/(BI$6-BF$6))-1)*100,0)</f>
        <v>-0.95605879197742105</v>
      </c>
      <c r="BK82" s="18">
        <f t="shared" ref="BK82:BK107" si="237">IF($F$6-$D$6 &lt;&gt; 0,(EXP(LN(1+(BK45/100))/($F$6-$D$6))-1)*100,0)</f>
        <v>-1.1622138865503784</v>
      </c>
      <c r="BL82" s="18">
        <f t="shared" ref="BL82:BL107" si="238">IF(BG8&gt;0,((1+(BL8/BG8))^(1/($F$6-$D$6))-1)*100,0)</f>
        <v>2.179110486402891</v>
      </c>
      <c r="BM82" s="18">
        <f t="shared" ref="BM82:BM107" si="239">IF($F$6-$D$6 &lt;&gt; 0,(EXP(LN(1+(BM45/100))/($F$6-$D$6))-1)*100,0)</f>
        <v>1.3395798671075543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1.3043132664303014</v>
      </c>
      <c r="BQ82" s="18">
        <f t="shared" si="240"/>
        <v>-4.8626442657079156</v>
      </c>
      <c r="BR82" s="18">
        <f t="shared" si="240"/>
        <v>-3.4348404769186658</v>
      </c>
      <c r="BS82" s="18">
        <f t="shared" si="240"/>
        <v>-1.9156547452182981</v>
      </c>
      <c r="BT82" s="18">
        <f t="shared" ref="BT82:BT107" si="241">IF(AND(BT$6-BQ$6 &lt;&gt; 0,BQ8&lt;&gt;0,BT8&lt;&gt;0),(EXP(LN(BT8/BQ8)/(BT$6-BQ$6))-1)*100,0)</f>
        <v>-2.5788733896659699</v>
      </c>
      <c r="BV82" s="18">
        <f t="shared" ref="BV82:BV107" si="242">IF($F$6-$D$6 &lt;&gt; 0,(EXP(LN(1+(BV45/100))/($F$6-$D$6))-1)*100,0)</f>
        <v>-2.4246871659251434</v>
      </c>
      <c r="BW82" s="18">
        <f t="shared" ref="BW82:BW107" si="243">IF(BR8&gt;0,((1+(BW8/BR8))^(1/($F$6-$D$6))-1)*100,0)</f>
        <v>2.1000452674741821</v>
      </c>
      <c r="BX82" s="18">
        <f t="shared" ref="BX82:BX107" si="244">IF($F$6-$D$6 &lt;&gt; 0,(EXP(LN(1+(BX45/100))/($F$6-$D$6))-1)*100,0)</f>
        <v>0.37528045077643846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3.1851574849647291</v>
      </c>
      <c r="CB82" s="18">
        <f t="shared" si="245"/>
        <v>2.9391692777364975</v>
      </c>
      <c r="CC82" s="18">
        <f t="shared" si="245"/>
        <v>-3.5543869618826829</v>
      </c>
      <c r="CD82" s="18">
        <f t="shared" si="245"/>
        <v>-2.2761019073075262</v>
      </c>
      <c r="CE82" s="18">
        <f t="shared" ref="CE82:CE107" si="246">IF(AND(CE$6-CB$6 &lt;&gt; 0,CB8&lt;&gt;0,CE8&lt;&gt;0),(EXP(LN(CE8/CB8)/(CE$6-CB$6))-1)*100,0)</f>
        <v>-2.3606106991649778</v>
      </c>
      <c r="CG82" s="18">
        <f t="shared" ref="CG82:CG107" si="247">IF($F$6-$D$6 &lt;&gt; 0,(EXP(LN(1+(CG45/100))/($F$6-$D$6))-1)*100,0)</f>
        <v>-2.7040684017425765</v>
      </c>
      <c r="CH82" s="18">
        <f t="shared" ref="CH82:CH107" si="248">IF(CC8&gt;0,((1+(CH8/CC8))^(1/($F$6-$D$6))-1)*100,0)</f>
        <v>2.1013537485639944</v>
      </c>
      <c r="CI82" s="18">
        <f t="shared" ref="CI82:CI107" si="249">IF($F$6-$D$6 &lt;&gt; 0,(EXP(LN(1+(CI45/100))/($F$6-$D$6))-1)*100,0)</f>
        <v>0.19028535694991522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-0.79624513121938634</v>
      </c>
      <c r="CM82" s="18">
        <f t="shared" si="250"/>
        <v>14.303067708188832</v>
      </c>
      <c r="CN82" s="18">
        <f t="shared" si="250"/>
        <v>-1.8001886869435046</v>
      </c>
      <c r="CO82" s="18">
        <f t="shared" si="250"/>
        <v>2.6152785374424337</v>
      </c>
      <c r="CP82" s="18">
        <f t="shared" ref="CP82:CP107" si="251">IF(AND(CP$6-CM$6 &lt;&gt; 0,CM8&lt;&gt;0,CP8&lt;&gt;0),(EXP(LN(CP8/CM8)/(CP$6-CM$6))-1)*100,0)</f>
        <v>1.899186001165476</v>
      </c>
      <c r="CR82" s="18">
        <f t="shared" ref="CR82:CR107" si="252">IF($F$6-$D$6 &lt;&gt; 0,(EXP(LN(1+(CR45/100))/($F$6-$D$6))-1)*100,0)</f>
        <v>1.1218260161048876</v>
      </c>
      <c r="CS82" s="18">
        <f t="shared" ref="CS82:CS107" si="253">IF(CN8&gt;0,((1+(CS8/CN8))^(1/($F$6-$D$6))-1)*100,0)</f>
        <v>1.9595381314486238</v>
      </c>
      <c r="CT82" s="18">
        <f t="shared" ref="CT82:CT107" si="254">IF($F$6-$D$6 &lt;&gt; 0,(EXP(LN(1+(CT45/100))/($F$6-$D$6))-1)*100,0)</f>
        <v>2.8308841947568331</v>
      </c>
    </row>
    <row r="83" spans="1:98" x14ac:dyDescent="0.2">
      <c r="A83" t="str">
        <f t="shared" si="209"/>
        <v>12 Other managers and proprietors</v>
      </c>
      <c r="B83" s="18">
        <f t="shared" si="210"/>
        <v>3.7145626219246664</v>
      </c>
      <c r="C83" s="18">
        <f t="shared" si="210"/>
        <v>14.059218446749554</v>
      </c>
      <c r="D83" s="18">
        <f t="shared" si="210"/>
        <v>8.0449188141545456</v>
      </c>
      <c r="E83" s="18">
        <f t="shared" si="210"/>
        <v>3.2930544644721449</v>
      </c>
      <c r="F83" s="18">
        <f t="shared" si="211"/>
        <v>5.4062731139928211</v>
      </c>
      <c r="H83" s="18">
        <f t="shared" si="212"/>
        <v>4.8533223363613764</v>
      </c>
      <c r="I83" s="18">
        <f t="shared" si="213"/>
        <v>4.7362147340494376</v>
      </c>
      <c r="J83" s="18">
        <f t="shared" si="214"/>
        <v>7.6886749347755856</v>
      </c>
      <c r="L83" t="str">
        <f t="shared" ref="L83:L106" si="255">A83</f>
        <v>12 Other managers and proprietors</v>
      </c>
      <c r="M83" s="18">
        <f t="shared" si="215"/>
        <v>3.4306181389350598</v>
      </c>
      <c r="N83" s="18">
        <f t="shared" si="215"/>
        <v>13.35780055861675</v>
      </c>
      <c r="O83" s="18">
        <f t="shared" si="215"/>
        <v>7.339494336036978</v>
      </c>
      <c r="P83" s="18">
        <f t="shared" si="215"/>
        <v>3.5139459790185734</v>
      </c>
      <c r="Q83" s="18">
        <f t="shared" si="216"/>
        <v>5.2906631992568842</v>
      </c>
      <c r="S83" s="18">
        <f t="shared" si="217"/>
        <v>4.7737346474995057</v>
      </c>
      <c r="T83" s="18">
        <f t="shared" si="218"/>
        <v>4.6481027705767897</v>
      </c>
      <c r="U83" s="18">
        <f t="shared" si="219"/>
        <v>7.5739799358508275</v>
      </c>
      <c r="W83" t="str">
        <f t="shared" ref="W83:W106" si="256">A83</f>
        <v>12 Other managers and proprietors</v>
      </c>
      <c r="X83" s="18">
        <f t="shared" si="220"/>
        <v>3.5754322667693739</v>
      </c>
      <c r="Y83" s="18">
        <f t="shared" si="220"/>
        <v>2.0656301239749819</v>
      </c>
      <c r="Z83" s="18">
        <f t="shared" si="220"/>
        <v>6.3885390141708465</v>
      </c>
      <c r="AA83" s="18">
        <f t="shared" si="220"/>
        <v>3.2429321851656256</v>
      </c>
      <c r="AB83" s="18">
        <f t="shared" si="221"/>
        <v>4.1411371592055435</v>
      </c>
      <c r="AD83" s="18">
        <f t="shared" si="222"/>
        <v>4.2809955328533711</v>
      </c>
      <c r="AE83" s="18">
        <f t="shared" si="223"/>
        <v>4.469149066994671</v>
      </c>
      <c r="AF83" s="18">
        <f t="shared" si="224"/>
        <v>7.1104443430585196</v>
      </c>
      <c r="AH83" t="str">
        <f t="shared" ref="AH83:AH106" si="257">L83</f>
        <v>12 Other managers and proprietors</v>
      </c>
      <c r="AI83" s="18">
        <f t="shared" si="225"/>
        <v>1.7539938401267774</v>
      </c>
      <c r="AJ83" s="18">
        <f t="shared" si="225"/>
        <v>10.975936575496092</v>
      </c>
      <c r="AK83" s="18">
        <f t="shared" si="225"/>
        <v>4.9642986104365905</v>
      </c>
      <c r="AL83" s="18">
        <f t="shared" si="225"/>
        <v>2.9082687822276299</v>
      </c>
      <c r="AM83" s="18">
        <f t="shared" si="226"/>
        <v>4.036018641732908</v>
      </c>
      <c r="AO83" s="18">
        <f t="shared" si="227"/>
        <v>3.5890978396917683</v>
      </c>
      <c r="AP83" s="18">
        <f t="shared" si="228"/>
        <v>4.2273130402107562</v>
      </c>
      <c r="AQ83" s="18">
        <f t="shared" si="229"/>
        <v>6.4617304606304771</v>
      </c>
      <c r="AS83" t="str">
        <f t="shared" ref="AS83:AS106" si="258">W83</f>
        <v>12 Other managers and proprietors</v>
      </c>
      <c r="AT83" s="18">
        <f t="shared" si="230"/>
        <v>3.3416844995117767</v>
      </c>
      <c r="AU83" s="18">
        <f t="shared" si="230"/>
        <v>2.2381568109498984</v>
      </c>
      <c r="AV83" s="18">
        <f t="shared" si="230"/>
        <v>5.6431593327119112</v>
      </c>
      <c r="AW83" s="18">
        <f t="shared" si="230"/>
        <v>2.558374875203917</v>
      </c>
      <c r="AX83" s="18">
        <f t="shared" si="231"/>
        <v>3.4923387055421751</v>
      </c>
      <c r="AZ83" s="18">
        <f t="shared" si="232"/>
        <v>3.5764957918892115</v>
      </c>
      <c r="BA83" s="18">
        <f t="shared" si="233"/>
        <v>4.1167741209121589</v>
      </c>
      <c r="BB83" s="18">
        <f t="shared" si="234"/>
        <v>6.3710750695326279</v>
      </c>
      <c r="BD83" t="str">
        <f t="shared" ref="BD83:BD106" si="259">AH83</f>
        <v>12 Other managers and proprietors</v>
      </c>
      <c r="BE83" s="18">
        <f t="shared" si="235"/>
        <v>-1.8835762606241313</v>
      </c>
      <c r="BF83" s="18">
        <f t="shared" si="235"/>
        <v>4.8305819177405507</v>
      </c>
      <c r="BG83" s="18">
        <f t="shared" si="235"/>
        <v>2.0036182941480574</v>
      </c>
      <c r="BH83" s="18">
        <f t="shared" si="235"/>
        <v>0.50216938146314671</v>
      </c>
      <c r="BI83" s="18">
        <f t="shared" si="236"/>
        <v>1.2354261612962159</v>
      </c>
      <c r="BK83" s="18">
        <f t="shared" si="237"/>
        <v>1.0001805176664158</v>
      </c>
      <c r="BL83" s="18">
        <f t="shared" si="238"/>
        <v>2.9316502799556554</v>
      </c>
      <c r="BM83" s="18">
        <f t="shared" si="239"/>
        <v>3.6151704232518789</v>
      </c>
      <c r="BO83" t="str">
        <f t="shared" ref="BO83:BO106" si="260">AS83</f>
        <v>12 Other managers and proprietors</v>
      </c>
      <c r="BP83" s="18">
        <f t="shared" si="240"/>
        <v>-1.1561854401438532</v>
      </c>
      <c r="BQ83" s="18">
        <f t="shared" si="240"/>
        <v>0.57900581547833951</v>
      </c>
      <c r="BR83" s="18">
        <f t="shared" si="240"/>
        <v>3.6622040433047731</v>
      </c>
      <c r="BS83" s="18">
        <f t="shared" si="240"/>
        <v>-0.20332453371547654</v>
      </c>
      <c r="BT83" s="18">
        <f t="shared" si="241"/>
        <v>1.0382095831025673</v>
      </c>
      <c r="BV83" s="18">
        <f t="shared" si="242"/>
        <v>1.0688976056733468</v>
      </c>
      <c r="BW83" s="18">
        <f t="shared" si="243"/>
        <v>3.2579252390164237</v>
      </c>
      <c r="BX83" s="18">
        <f t="shared" si="244"/>
        <v>3.9594138317815331</v>
      </c>
      <c r="BZ83" t="str">
        <f t="shared" ref="BZ83:BZ106" si="261">BD83</f>
        <v>12 Other managers and proprietors</v>
      </c>
      <c r="CA83" s="18">
        <f t="shared" si="245"/>
        <v>-1.443578155058256</v>
      </c>
      <c r="CB83" s="18">
        <f t="shared" si="245"/>
        <v>3.6766780464178028</v>
      </c>
      <c r="CC83" s="18">
        <f t="shared" si="245"/>
        <v>0.44602736073369176</v>
      </c>
      <c r="CD83" s="18">
        <f t="shared" si="245"/>
        <v>-2.4030751667528549</v>
      </c>
      <c r="CE83" s="18">
        <f t="shared" si="246"/>
        <v>-1.1488696517333419</v>
      </c>
      <c r="CG83" s="18">
        <f t="shared" si="247"/>
        <v>-1.4624686969557321</v>
      </c>
      <c r="CH83" s="18">
        <f t="shared" si="248"/>
        <v>2.5681970110970731</v>
      </c>
      <c r="CI83" s="18">
        <f t="shared" si="249"/>
        <v>1.5770516137652457</v>
      </c>
      <c r="CK83" t="str">
        <f t="shared" ref="CK83:CK106" si="262">BO83</f>
        <v>12 Other managers and proprietors</v>
      </c>
      <c r="CL83" s="18">
        <f t="shared" si="250"/>
        <v>-6.627355034046345</v>
      </c>
      <c r="CM83" s="18">
        <f t="shared" si="250"/>
        <v>16.823118729642751</v>
      </c>
      <c r="CN83" s="18">
        <f t="shared" si="250"/>
        <v>5.5734601163722086</v>
      </c>
      <c r="CO83" s="18">
        <f t="shared" si="250"/>
        <v>3.183386094361107</v>
      </c>
      <c r="CP83" s="18">
        <f t="shared" si="251"/>
        <v>4.7339590653343144</v>
      </c>
      <c r="CR83" s="18">
        <f t="shared" si="252"/>
        <v>3.9740040421788914</v>
      </c>
      <c r="CS83" s="18">
        <f t="shared" si="253"/>
        <v>3.0330290475074628</v>
      </c>
      <c r="CT83" s="18">
        <f t="shared" si="254"/>
        <v>5.8904725152586268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3.984487090499389</v>
      </c>
      <c r="C84" s="18">
        <f t="shared" si="210"/>
        <v>15.389097451697854</v>
      </c>
      <c r="D84" s="18">
        <f t="shared" si="210"/>
        <v>3.5490999097812947</v>
      </c>
      <c r="E84" s="18">
        <f t="shared" si="210"/>
        <v>2.2480930355062156</v>
      </c>
      <c r="F84" s="18">
        <f t="shared" si="211"/>
        <v>3.431550892187496</v>
      </c>
      <c r="H84" s="18">
        <f t="shared" si="212"/>
        <v>2.6799355487881149</v>
      </c>
      <c r="I84" s="18">
        <f t="shared" si="213"/>
        <v>2.760610848651246</v>
      </c>
      <c r="J84" s="18">
        <f t="shared" si="214"/>
        <v>4.6994507603292046</v>
      </c>
      <c r="L84" t="str">
        <f t="shared" si="255"/>
        <v>21 Science, research, engineering and technology professionals</v>
      </c>
      <c r="M84" s="18">
        <f t="shared" si="215"/>
        <v>4.7208329447487651</v>
      </c>
      <c r="N84" s="18">
        <f t="shared" si="215"/>
        <v>13.324272030584726</v>
      </c>
      <c r="O84" s="18">
        <f t="shared" si="215"/>
        <v>4.2529867303580549</v>
      </c>
      <c r="P84" s="18">
        <f t="shared" si="215"/>
        <v>2.6318243015701848</v>
      </c>
      <c r="Q84" s="18">
        <f t="shared" si="216"/>
        <v>3.7765245310769746</v>
      </c>
      <c r="S84" s="18">
        <f t="shared" si="217"/>
        <v>3.1693911839923095</v>
      </c>
      <c r="T84" s="18">
        <f t="shared" si="218"/>
        <v>2.9611013017187382</v>
      </c>
      <c r="U84" s="18">
        <f t="shared" si="219"/>
        <v>5.2225435733529446</v>
      </c>
      <c r="W84" t="str">
        <f t="shared" si="256"/>
        <v>21 Science, research, engineering and technology professionals</v>
      </c>
      <c r="X84" s="18">
        <f t="shared" si="220"/>
        <v>5.1046058412357098</v>
      </c>
      <c r="Y84" s="18">
        <f t="shared" si="220"/>
        <v>-2.1172107410823426</v>
      </c>
      <c r="Z84" s="18">
        <f t="shared" si="220"/>
        <v>1.6105258559835578</v>
      </c>
      <c r="AA84" s="18">
        <f t="shared" si="220"/>
        <v>1.4174424366898863</v>
      </c>
      <c r="AB84" s="18">
        <f t="shared" si="221"/>
        <v>1.2529996881063932</v>
      </c>
      <c r="AD84" s="18">
        <f t="shared" si="222"/>
        <v>1.4817627749865503</v>
      </c>
      <c r="AE84" s="18">
        <f t="shared" si="223"/>
        <v>2.4127575828663428</v>
      </c>
      <c r="AF84" s="18">
        <f t="shared" si="224"/>
        <v>3.5059083317461326</v>
      </c>
      <c r="AH84" t="str">
        <f t="shared" si="257"/>
        <v>21 Science, research, engineering and technology professionals</v>
      </c>
      <c r="AI84" s="18">
        <f t="shared" si="225"/>
        <v>3.770743663177667</v>
      </c>
      <c r="AJ84" s="18">
        <f t="shared" si="225"/>
        <v>2.4651350327715704</v>
      </c>
      <c r="AK84" s="18">
        <f t="shared" si="225"/>
        <v>1.4319483126296495</v>
      </c>
      <c r="AL84" s="18">
        <f t="shared" si="225"/>
        <v>1.6717152287259118</v>
      </c>
      <c r="AM84" s="18">
        <f t="shared" si="226"/>
        <v>1.6460990571716128</v>
      </c>
      <c r="AO84" s="18">
        <f t="shared" si="227"/>
        <v>1.5917300154351555</v>
      </c>
      <c r="AP84" s="18">
        <f t="shared" si="228"/>
        <v>2.3585571808537598</v>
      </c>
      <c r="AQ84" s="18">
        <f t="shared" si="229"/>
        <v>3.543311150583639</v>
      </c>
      <c r="AS84" t="str">
        <f t="shared" si="258"/>
        <v>21 Science, research, engineering and technology professionals</v>
      </c>
      <c r="AT84" s="18">
        <f t="shared" si="230"/>
        <v>4.027347608498677</v>
      </c>
      <c r="AU84" s="18">
        <f t="shared" si="230"/>
        <v>-2.2994087917353578</v>
      </c>
      <c r="AV84" s="18">
        <f t="shared" si="230"/>
        <v>-0.69839427390956388</v>
      </c>
      <c r="AW84" s="18">
        <f t="shared" si="230"/>
        <v>0.83211443538138141</v>
      </c>
      <c r="AX84" s="18">
        <f t="shared" si="231"/>
        <v>0.15363255789737629</v>
      </c>
      <c r="AZ84" s="18">
        <f t="shared" si="232"/>
        <v>0.31934162513354014</v>
      </c>
      <c r="BA84" s="18">
        <f t="shared" si="233"/>
        <v>1.9801526168937267</v>
      </c>
      <c r="BB84" s="18">
        <f t="shared" si="234"/>
        <v>2.2242035861830045</v>
      </c>
      <c r="BD84" t="str">
        <f t="shared" si="259"/>
        <v>21 Science, research, engineering and technology professionals</v>
      </c>
      <c r="BE84" s="18">
        <f t="shared" si="235"/>
        <v>0.62813108800479078</v>
      </c>
      <c r="BF84" s="18">
        <f t="shared" si="235"/>
        <v>-1.0130538573569825</v>
      </c>
      <c r="BG84" s="18">
        <f t="shared" si="235"/>
        <v>-2.6087397479449326</v>
      </c>
      <c r="BH84" s="18">
        <f t="shared" si="235"/>
        <v>-1.60854757718637</v>
      </c>
      <c r="BI84" s="18">
        <f t="shared" si="236"/>
        <v>-1.8852112512867336</v>
      </c>
      <c r="BK84" s="18">
        <f t="shared" si="237"/>
        <v>-1.9430811011229454</v>
      </c>
      <c r="BL84" s="18">
        <f t="shared" si="238"/>
        <v>1.5033183659222127</v>
      </c>
      <c r="BM84" s="18">
        <f t="shared" si="239"/>
        <v>-2.7552284565113272E-2</v>
      </c>
      <c r="BO84" t="str">
        <f t="shared" si="260"/>
        <v>21 Science, research, engineering and technology professionals</v>
      </c>
      <c r="BP84" s="18">
        <f t="shared" si="240"/>
        <v>0.55239944425784504</v>
      </c>
      <c r="BQ84" s="18">
        <f t="shared" si="240"/>
        <v>-2.065899509930913</v>
      </c>
      <c r="BR84" s="18">
        <f t="shared" si="240"/>
        <v>-0.5642164714473652</v>
      </c>
      <c r="BS84" s="18">
        <f t="shared" si="240"/>
        <v>-1.1599123042989934</v>
      </c>
      <c r="BT84" s="18">
        <f t="shared" si="241"/>
        <v>-1.031117548470617</v>
      </c>
      <c r="BV84" s="18">
        <f t="shared" si="242"/>
        <v>-0.96174460506112114</v>
      </c>
      <c r="BW84" s="18">
        <f t="shared" si="243"/>
        <v>1.8688357714377934</v>
      </c>
      <c r="BX84" s="18">
        <f t="shared" si="244"/>
        <v>1.1391689226134982</v>
      </c>
      <c r="BZ84" t="str">
        <f t="shared" si="261"/>
        <v>21 Science, research, engineering and technology professionals</v>
      </c>
      <c r="CA84" s="18">
        <f t="shared" si="245"/>
        <v>2.247875252627396</v>
      </c>
      <c r="CB84" s="18">
        <f t="shared" si="245"/>
        <v>-0.34475889353920985</v>
      </c>
      <c r="CC84" s="18">
        <f t="shared" si="245"/>
        <v>-1.8635004169566094</v>
      </c>
      <c r="CD84" s="18">
        <f t="shared" si="245"/>
        <v>-3.1293199206123501</v>
      </c>
      <c r="CE84" s="18">
        <f t="shared" si="246"/>
        <v>-2.5630843611801235</v>
      </c>
      <c r="CG84" s="18">
        <f t="shared" si="247"/>
        <v>-2.7092047036133993</v>
      </c>
      <c r="CH84" s="18">
        <f t="shared" si="248"/>
        <v>1.5979052357940615</v>
      </c>
      <c r="CI84" s="18">
        <f t="shared" si="249"/>
        <v>-0.4770961709675281</v>
      </c>
      <c r="CK84" t="str">
        <f t="shared" si="262"/>
        <v>21 Science, research, engineering and technology professionals</v>
      </c>
      <c r="CL84" s="18">
        <f t="shared" si="250"/>
        <v>0.15671228814111426</v>
      </c>
      <c r="CM84" s="18">
        <f t="shared" si="250"/>
        <v>16.310663813606862</v>
      </c>
      <c r="CN84" s="18">
        <f t="shared" si="250"/>
        <v>6.1672739948928079</v>
      </c>
      <c r="CO84" s="18">
        <f t="shared" si="250"/>
        <v>2.8894982297954952</v>
      </c>
      <c r="CP84" s="18">
        <f t="shared" si="251"/>
        <v>4.702056013668976</v>
      </c>
      <c r="CR84" s="18">
        <f t="shared" si="252"/>
        <v>3.9706889109560217</v>
      </c>
      <c r="CS84" s="18">
        <f t="shared" si="253"/>
        <v>2.5079713390075975</v>
      </c>
      <c r="CT84" s="18">
        <f t="shared" si="254"/>
        <v>5.534127178640702</v>
      </c>
    </row>
    <row r="85" spans="1:98" x14ac:dyDescent="0.2">
      <c r="A85" t="str">
        <f t="shared" si="209"/>
        <v>22 Health professionals</v>
      </c>
      <c r="B85" s="18">
        <f t="shared" si="210"/>
        <v>3.4986191403324041</v>
      </c>
      <c r="C85" s="18">
        <f t="shared" si="210"/>
        <v>13.483186598777541</v>
      </c>
      <c r="D85" s="18">
        <f t="shared" si="210"/>
        <v>5.2181525237700921</v>
      </c>
      <c r="E85" s="18">
        <f t="shared" si="210"/>
        <v>3.0768404161341634</v>
      </c>
      <c r="F85" s="18">
        <f t="shared" si="211"/>
        <v>4.3667696032652525</v>
      </c>
      <c r="H85" s="18">
        <f t="shared" si="212"/>
        <v>3.7857247736255095</v>
      </c>
      <c r="I85" s="18">
        <f t="shared" si="213"/>
        <v>3.611689599330048</v>
      </c>
      <c r="J85" s="18">
        <f t="shared" si="214"/>
        <v>6.1523661219976766</v>
      </c>
      <c r="L85" t="str">
        <f t="shared" si="255"/>
        <v>22 Health professionals</v>
      </c>
      <c r="M85" s="18">
        <f t="shared" si="215"/>
        <v>4.2597994030802777</v>
      </c>
      <c r="N85" s="18">
        <f t="shared" si="215"/>
        <v>11.862680136461146</v>
      </c>
      <c r="O85" s="18">
        <f t="shared" si="215"/>
        <v>4.5647542477535108</v>
      </c>
      <c r="P85" s="18">
        <f t="shared" si="215"/>
        <v>2.9335215828568906</v>
      </c>
      <c r="Q85" s="18">
        <f t="shared" si="216"/>
        <v>3.9797475349323097</v>
      </c>
      <c r="S85" s="18">
        <f t="shared" si="217"/>
        <v>3.4744185109275572</v>
      </c>
      <c r="T85" s="18">
        <f t="shared" si="218"/>
        <v>3.645426029633958</v>
      </c>
      <c r="U85" s="18">
        <f t="shared" si="219"/>
        <v>5.9514818290731464</v>
      </c>
      <c r="W85" t="str">
        <f t="shared" si="256"/>
        <v>22 Health professionals</v>
      </c>
      <c r="X85" s="18">
        <f t="shared" si="220"/>
        <v>4.4179803145410368</v>
      </c>
      <c r="Y85" s="18">
        <f t="shared" si="220"/>
        <v>0.70701389886507204</v>
      </c>
      <c r="Z85" s="18">
        <f t="shared" si="220"/>
        <v>3.6068612413132195</v>
      </c>
      <c r="AA85" s="18">
        <f t="shared" si="220"/>
        <v>1.9811282991394785</v>
      </c>
      <c r="AB85" s="18">
        <f t="shared" si="221"/>
        <v>2.4059113457083781</v>
      </c>
      <c r="AD85" s="18">
        <f t="shared" si="222"/>
        <v>2.5201848890312739</v>
      </c>
      <c r="AE85" s="18">
        <f t="shared" si="223"/>
        <v>3.6160932781825528</v>
      </c>
      <c r="AF85" s="18">
        <f t="shared" si="224"/>
        <v>5.2562356478261574</v>
      </c>
      <c r="AH85" t="str">
        <f t="shared" si="257"/>
        <v>22 Health professionals</v>
      </c>
      <c r="AI85" s="18">
        <f t="shared" si="225"/>
        <v>-5.6165129888084859</v>
      </c>
      <c r="AJ85" s="18">
        <f t="shared" si="225"/>
        <v>-10.663102602806552</v>
      </c>
      <c r="AK85" s="18">
        <f t="shared" si="225"/>
        <v>-9.2997591327448994</v>
      </c>
      <c r="AL85" s="18">
        <f t="shared" si="225"/>
        <v>-9.5658613946944087</v>
      </c>
      <c r="AM85" s="18">
        <f t="shared" si="226"/>
        <v>-9.5518224522149087</v>
      </c>
      <c r="AO85" s="18">
        <f t="shared" si="227"/>
        <v>-9.4772474993617184</v>
      </c>
      <c r="AP85" s="18">
        <f t="shared" si="228"/>
        <v>1.1957272369597538</v>
      </c>
      <c r="AQ85" s="18">
        <f t="shared" si="229"/>
        <v>-5.6229418079997817</v>
      </c>
      <c r="AS85" t="str">
        <f t="shared" si="258"/>
        <v>22 Health professionals</v>
      </c>
      <c r="AT85" s="18">
        <f t="shared" si="230"/>
        <v>5.3149837973814895</v>
      </c>
      <c r="AU85" s="18">
        <f t="shared" si="230"/>
        <v>4.4741034477098429</v>
      </c>
      <c r="AV85" s="18">
        <f t="shared" si="230"/>
        <v>2.6102516519387775</v>
      </c>
      <c r="AW85" s="18">
        <f t="shared" si="230"/>
        <v>2.1444341365270736</v>
      </c>
      <c r="AX85" s="18">
        <f t="shared" si="231"/>
        <v>2.4340497122348204</v>
      </c>
      <c r="AZ85" s="18">
        <f t="shared" si="232"/>
        <v>2.2994712039381637</v>
      </c>
      <c r="BA85" s="18">
        <f t="shared" si="233"/>
        <v>3.1308670747965728</v>
      </c>
      <c r="BB85" s="18">
        <f t="shared" si="234"/>
        <v>4.7094843604219783</v>
      </c>
      <c r="BD85" t="str">
        <f t="shared" si="259"/>
        <v>22 Health professionals</v>
      </c>
      <c r="BE85" s="18">
        <f t="shared" si="235"/>
        <v>6.3007081720875435</v>
      </c>
      <c r="BF85" s="18">
        <f t="shared" si="235"/>
        <v>6.3092840572415598</v>
      </c>
      <c r="BG85" s="18">
        <f t="shared" si="235"/>
        <v>1.6543529533763923</v>
      </c>
      <c r="BH85" s="18">
        <f t="shared" si="235"/>
        <v>1.2371368030826169</v>
      </c>
      <c r="BI85" s="18">
        <f t="shared" si="236"/>
        <v>1.677527555135927</v>
      </c>
      <c r="BK85" s="18">
        <f t="shared" si="237"/>
        <v>1.3760182425518908</v>
      </c>
      <c r="BL85" s="18">
        <f t="shared" si="238"/>
        <v>3.2014782951631293</v>
      </c>
      <c r="BM85" s="18">
        <f t="shared" si="239"/>
        <v>4.117971914823304</v>
      </c>
      <c r="BO85" t="str">
        <f t="shared" si="260"/>
        <v>22 Health professionals</v>
      </c>
      <c r="BP85" s="18">
        <f t="shared" si="240"/>
        <v>4.1890197551006647</v>
      </c>
      <c r="BQ85" s="18">
        <f t="shared" si="240"/>
        <v>-4.0428165715507891</v>
      </c>
      <c r="BR85" s="18">
        <f t="shared" si="240"/>
        <v>1.0763575955774707</v>
      </c>
      <c r="BS85" s="18">
        <f t="shared" si="240"/>
        <v>-1.8646210578656452</v>
      </c>
      <c r="BT85" s="18">
        <f t="shared" si="241"/>
        <v>-1.093726236164505</v>
      </c>
      <c r="BV85" s="18">
        <f t="shared" si="242"/>
        <v>-0.89392797909518817</v>
      </c>
      <c r="BW85" s="18">
        <f t="shared" si="243"/>
        <v>2.5038191367751317</v>
      </c>
      <c r="BX85" s="18">
        <f t="shared" si="244"/>
        <v>1.8840076872363998</v>
      </c>
      <c r="BZ85" t="str">
        <f t="shared" si="261"/>
        <v>22 Health professionals</v>
      </c>
      <c r="CA85" s="18">
        <f t="shared" si="245"/>
        <v>4.1106296618184324</v>
      </c>
      <c r="CB85" s="18">
        <f t="shared" si="245"/>
        <v>-4.6557207495186104</v>
      </c>
      <c r="CC85" s="18">
        <f t="shared" si="245"/>
        <v>-0.65980483014359548</v>
      </c>
      <c r="CD85" s="18">
        <f t="shared" si="245"/>
        <v>-3.2281753292171644</v>
      </c>
      <c r="CE85" s="18">
        <f t="shared" si="246"/>
        <v>-2.5233575852693035</v>
      </c>
      <c r="CG85" s="18">
        <f t="shared" si="247"/>
        <v>-2.3795160674086824</v>
      </c>
      <c r="CH85" s="18">
        <f t="shared" si="248"/>
        <v>2.2482312924560377</v>
      </c>
      <c r="CI85" s="18">
        <f t="shared" si="249"/>
        <v>0.59248215256884063</v>
      </c>
      <c r="CK85" t="str">
        <f t="shared" si="262"/>
        <v>22 Health professionals</v>
      </c>
      <c r="CL85" s="18">
        <f t="shared" si="250"/>
        <v>2.5061071256915479</v>
      </c>
      <c r="CM85" s="18">
        <f t="shared" si="250"/>
        <v>29.120508861597937</v>
      </c>
      <c r="CN85" s="18">
        <f t="shared" si="250"/>
        <v>6.075008878824617</v>
      </c>
      <c r="CO85" s="18">
        <f t="shared" si="250"/>
        <v>5.1555395134099458</v>
      </c>
      <c r="CP85" s="18">
        <f t="shared" si="251"/>
        <v>6.8037215293168085</v>
      </c>
      <c r="CR85" s="18">
        <f t="shared" si="252"/>
        <v>5.4611403109730006</v>
      </c>
      <c r="CS85" s="18">
        <f t="shared" si="253"/>
        <v>3.2025021691952205</v>
      </c>
      <c r="CT85" s="18">
        <f t="shared" si="254"/>
        <v>7.167986227726697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0.73633134945401135</v>
      </c>
      <c r="C86" s="18">
        <f t="shared" si="210"/>
        <v>9.680588637435239</v>
      </c>
      <c r="D86" s="18">
        <f t="shared" si="210"/>
        <v>3.8862545934336357</v>
      </c>
      <c r="E86" s="18">
        <f t="shared" si="210"/>
        <v>2.4549726846524234</v>
      </c>
      <c r="F86" s="18">
        <f t="shared" si="211"/>
        <v>3.3393355391375668</v>
      </c>
      <c r="H86" s="18">
        <f t="shared" si="212"/>
        <v>2.9298620918007501</v>
      </c>
      <c r="I86" s="18">
        <f t="shared" si="213"/>
        <v>3.3775615605857068</v>
      </c>
      <c r="J86" s="18">
        <f t="shared" si="214"/>
        <v>5.3585419284569946</v>
      </c>
      <c r="L86" t="str">
        <f t="shared" si="255"/>
        <v>23 Teaching and other educational professionals</v>
      </c>
      <c r="M86" s="18">
        <f t="shared" si="215"/>
        <v>0.67174793731770155</v>
      </c>
      <c r="N86" s="18">
        <f t="shared" si="215"/>
        <v>11.092020011945891</v>
      </c>
      <c r="O86" s="18">
        <f t="shared" si="215"/>
        <v>3.807158942434441</v>
      </c>
      <c r="P86" s="18">
        <f t="shared" si="215"/>
        <v>2.4900404662455689</v>
      </c>
      <c r="Q86" s="18">
        <f t="shared" si="216"/>
        <v>3.419456769127649</v>
      </c>
      <c r="S86" s="18">
        <f t="shared" si="217"/>
        <v>2.9272125459542719</v>
      </c>
      <c r="T86" s="18">
        <f t="shared" si="218"/>
        <v>3.4656929748647869</v>
      </c>
      <c r="U86" s="18">
        <f t="shared" si="219"/>
        <v>5.4243123526033443</v>
      </c>
      <c r="W86" t="str">
        <f t="shared" si="256"/>
        <v>23 Teaching and other educational professionals</v>
      </c>
      <c r="X86" s="18">
        <f t="shared" si="220"/>
        <v>-3.010436501576319</v>
      </c>
      <c r="Y86" s="18">
        <f t="shared" si="220"/>
        <v>-0.9019231141015438</v>
      </c>
      <c r="Z86" s="18">
        <f t="shared" si="220"/>
        <v>-0.90222708316174405</v>
      </c>
      <c r="AA86" s="18">
        <f t="shared" si="220"/>
        <v>-1.5472802822459109</v>
      </c>
      <c r="AB86" s="18">
        <f t="shared" si="221"/>
        <v>-1.3058599347405719</v>
      </c>
      <c r="AD86" s="18">
        <f t="shared" si="222"/>
        <v>-1.33273043951877</v>
      </c>
      <c r="AE86" s="18">
        <f t="shared" si="223"/>
        <v>2.595889117117367</v>
      </c>
      <c r="AF86" s="18">
        <f t="shared" si="224"/>
        <v>1.6934750790491782</v>
      </c>
      <c r="AH86" t="str">
        <f t="shared" si="257"/>
        <v>23 Teaching and other educational professionals</v>
      </c>
      <c r="AI86" s="18">
        <f t="shared" si="225"/>
        <v>-9.57009504103703</v>
      </c>
      <c r="AJ86" s="18">
        <f t="shared" si="225"/>
        <v>-7.1386618375725019</v>
      </c>
      <c r="AK86" s="18">
        <f t="shared" si="225"/>
        <v>-3.9256786327577342</v>
      </c>
      <c r="AL86" s="18">
        <f t="shared" si="225"/>
        <v>1.1374832833557891</v>
      </c>
      <c r="AM86" s="18">
        <f t="shared" si="226"/>
        <v>-1.0024237773477385</v>
      </c>
      <c r="AO86" s="18">
        <f t="shared" si="227"/>
        <v>-0.57921144552426362</v>
      </c>
      <c r="AP86" s="18">
        <f t="shared" si="228"/>
        <v>1.6061180671430364</v>
      </c>
      <c r="AQ86" s="18">
        <f t="shared" si="229"/>
        <v>1.1467852078157037</v>
      </c>
      <c r="AS86" t="str">
        <f t="shared" si="258"/>
        <v>23 Teaching and other educational professionals</v>
      </c>
      <c r="AT86" s="18">
        <f t="shared" si="230"/>
        <v>1.6446105195460081</v>
      </c>
      <c r="AU86" s="18">
        <f t="shared" si="230"/>
        <v>-3.1639557523806205</v>
      </c>
      <c r="AV86" s="18">
        <f t="shared" si="230"/>
        <v>-0.79529976328697183</v>
      </c>
      <c r="AW86" s="18">
        <f t="shared" si="230"/>
        <v>0.25667493690433307</v>
      </c>
      <c r="AX86" s="18">
        <f t="shared" si="231"/>
        <v>-0.28983074707670253</v>
      </c>
      <c r="AZ86" s="18">
        <f t="shared" si="232"/>
        <v>-9.5216960310873233E-2</v>
      </c>
      <c r="BA86" s="18">
        <f t="shared" si="233"/>
        <v>2.5852067003120149</v>
      </c>
      <c r="BB86" s="18">
        <f t="shared" si="234"/>
        <v>2.5187399765520757</v>
      </c>
      <c r="BD86" t="str">
        <f t="shared" si="259"/>
        <v>23 Teaching and other educational professionals</v>
      </c>
      <c r="BE86" s="18">
        <f t="shared" si="235"/>
        <v>0.32868046937026829</v>
      </c>
      <c r="BF86" s="18">
        <f t="shared" si="235"/>
        <v>11.993269007598361</v>
      </c>
      <c r="BG86" s="18">
        <f t="shared" si="235"/>
        <v>0.95476275788779486</v>
      </c>
      <c r="BH86" s="18">
        <f t="shared" si="235"/>
        <v>1.4021995985782576</v>
      </c>
      <c r="BI86" s="18">
        <f t="shared" si="236"/>
        <v>1.8928556271276875</v>
      </c>
      <c r="BK86" s="18">
        <f t="shared" si="237"/>
        <v>1.252834077510534</v>
      </c>
      <c r="BL86" s="18">
        <f t="shared" si="238"/>
        <v>2.6153160632362837</v>
      </c>
      <c r="BM86" s="18">
        <f t="shared" si="239"/>
        <v>3.5120109819903211</v>
      </c>
      <c r="BO86" t="str">
        <f t="shared" si="260"/>
        <v>23 Teaching and other educational professionals</v>
      </c>
      <c r="BP86" s="18">
        <f t="shared" si="240"/>
        <v>-5.8022351188646848E-2</v>
      </c>
      <c r="BQ86" s="18">
        <f t="shared" si="240"/>
        <v>-0.13027341375686508</v>
      </c>
      <c r="BR86" s="18">
        <f t="shared" si="240"/>
        <v>0.34055099113015075</v>
      </c>
      <c r="BS86" s="18">
        <f t="shared" si="240"/>
        <v>-0.74226765828930841</v>
      </c>
      <c r="BT86" s="18">
        <f t="shared" si="241"/>
        <v>-0.36687896892253491</v>
      </c>
      <c r="BV86" s="18">
        <f t="shared" si="242"/>
        <v>-0.38263272715044483</v>
      </c>
      <c r="BW86" s="18">
        <f t="shared" si="243"/>
        <v>2.4940118378360188</v>
      </c>
      <c r="BX86" s="18">
        <f t="shared" si="244"/>
        <v>2.2252532534715819</v>
      </c>
      <c r="BZ86" t="str">
        <f t="shared" si="261"/>
        <v>23 Teaching and other educational professionals</v>
      </c>
      <c r="CA86" s="18">
        <f t="shared" si="245"/>
        <v>-8.1014186248240527E-2</v>
      </c>
      <c r="CB86" s="18">
        <f t="shared" si="245"/>
        <v>7.9570423479757846</v>
      </c>
      <c r="CC86" s="18">
        <f t="shared" si="245"/>
        <v>-0.77679285644526308</v>
      </c>
      <c r="CD86" s="18">
        <f t="shared" si="245"/>
        <v>-1.8610961918580582</v>
      </c>
      <c r="CE86" s="18">
        <f t="shared" si="246"/>
        <v>-0.9349229446183438</v>
      </c>
      <c r="CG86" s="18">
        <f t="shared" si="247"/>
        <v>-1.5009847578438595</v>
      </c>
      <c r="CH86" s="18">
        <f t="shared" si="248"/>
        <v>2.2986131239095986</v>
      </c>
      <c r="CI86" s="18">
        <f t="shared" si="249"/>
        <v>1.2410563591138013</v>
      </c>
      <c r="CK86" t="str">
        <f t="shared" si="262"/>
        <v>23 Teaching and other educational professionals</v>
      </c>
      <c r="CL86" s="18">
        <f t="shared" si="250"/>
        <v>-1.5764848525241737</v>
      </c>
      <c r="CM86" s="18">
        <f t="shared" si="250"/>
        <v>46.827814810314059</v>
      </c>
      <c r="CN86" s="18">
        <f t="shared" si="250"/>
        <v>5.1666084631566189</v>
      </c>
      <c r="CO86" s="18">
        <f t="shared" si="250"/>
        <v>2.1212339640762856</v>
      </c>
      <c r="CP86" s="18">
        <f t="shared" si="251"/>
        <v>5.4289517679080745</v>
      </c>
      <c r="CR86" s="18">
        <f t="shared" si="252"/>
        <v>3.1264319848102406</v>
      </c>
      <c r="CS86" s="18">
        <f t="shared" si="253"/>
        <v>2.8791849205623388</v>
      </c>
      <c r="CT86" s="18">
        <f t="shared" si="254"/>
        <v>5.1293636493684014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6.3038299297826672</v>
      </c>
      <c r="C87" s="18">
        <f t="shared" si="210"/>
        <v>19.184006030781873</v>
      </c>
      <c r="D87" s="18">
        <f t="shared" si="210"/>
        <v>5.4353257240995267</v>
      </c>
      <c r="E87" s="18">
        <f t="shared" si="210"/>
        <v>2.814696152102969</v>
      </c>
      <c r="F87" s="18">
        <f t="shared" si="211"/>
        <v>4.5878635077968299</v>
      </c>
      <c r="H87" s="18">
        <f t="shared" si="212"/>
        <v>3.6809208130532234</v>
      </c>
      <c r="I87" s="18">
        <f t="shared" si="213"/>
        <v>3.6794573280378495</v>
      </c>
      <c r="J87" s="18">
        <f t="shared" si="214"/>
        <v>6.1249175314939119</v>
      </c>
      <c r="L87" t="str">
        <f t="shared" si="255"/>
        <v>24 Business, media and public service professionals</v>
      </c>
      <c r="M87" s="18">
        <f t="shared" si="215"/>
        <v>6.1976859620023195</v>
      </c>
      <c r="N87" s="18">
        <f t="shared" si="215"/>
        <v>17.627869456972324</v>
      </c>
      <c r="O87" s="18">
        <f t="shared" si="215"/>
        <v>4.3743553792826351</v>
      </c>
      <c r="P87" s="18">
        <f t="shared" si="215"/>
        <v>2.5468922904470226</v>
      </c>
      <c r="Q87" s="18">
        <f t="shared" si="216"/>
        <v>4.0025573867101594</v>
      </c>
      <c r="S87" s="18">
        <f t="shared" si="217"/>
        <v>3.152463527919025</v>
      </c>
      <c r="T87" s="18">
        <f t="shared" si="218"/>
        <v>3.5150891336564793</v>
      </c>
      <c r="U87" s="18">
        <f t="shared" si="219"/>
        <v>5.6233038267946789</v>
      </c>
      <c r="W87" t="str">
        <f t="shared" si="256"/>
        <v>24 Business, media and public service professionals</v>
      </c>
      <c r="X87" s="18">
        <f t="shared" si="220"/>
        <v>6.0429585407993702</v>
      </c>
      <c r="Y87" s="18">
        <f t="shared" si="220"/>
        <v>5.2178421085646409</v>
      </c>
      <c r="Z87" s="18">
        <f t="shared" si="220"/>
        <v>2.6063521394481759</v>
      </c>
      <c r="AA87" s="18">
        <f t="shared" si="220"/>
        <v>1.3686047196692641</v>
      </c>
      <c r="AB87" s="18">
        <f t="shared" si="221"/>
        <v>1.9910839219052567</v>
      </c>
      <c r="AD87" s="18">
        <f t="shared" si="222"/>
        <v>1.7795192318120323</v>
      </c>
      <c r="AE87" s="18">
        <f t="shared" si="223"/>
        <v>3.1871991872063798</v>
      </c>
      <c r="AF87" s="18">
        <f t="shared" si="224"/>
        <v>4.3860549724285436</v>
      </c>
      <c r="AH87" t="str">
        <f t="shared" si="257"/>
        <v>24 Business, media and public service professionals</v>
      </c>
      <c r="AI87" s="18">
        <f t="shared" si="225"/>
        <v>0.17493795191230177</v>
      </c>
      <c r="AJ87" s="18">
        <f t="shared" si="225"/>
        <v>5.347387498585543</v>
      </c>
      <c r="AK87" s="18">
        <f t="shared" si="225"/>
        <v>0.54372272182079406</v>
      </c>
      <c r="AL87" s="18">
        <f t="shared" si="225"/>
        <v>1.453714149323404</v>
      </c>
      <c r="AM87" s="18">
        <f t="shared" si="226"/>
        <v>1.4068705249844049</v>
      </c>
      <c r="AO87" s="18">
        <f t="shared" si="227"/>
        <v>1.1494722171946581</v>
      </c>
      <c r="AP87" s="18">
        <f t="shared" si="228"/>
        <v>2.1734851587333015</v>
      </c>
      <c r="AQ87" s="18">
        <f t="shared" si="229"/>
        <v>3.0424492614479659</v>
      </c>
      <c r="AS87" t="str">
        <f t="shared" si="258"/>
        <v>24 Business, media and public service professionals</v>
      </c>
      <c r="AT87" s="18">
        <f t="shared" si="230"/>
        <v>6.0328840732615907</v>
      </c>
      <c r="AU87" s="18">
        <f t="shared" si="230"/>
        <v>9.1747723179955933</v>
      </c>
      <c r="AV87" s="18">
        <f t="shared" si="230"/>
        <v>3.0392181260024076</v>
      </c>
      <c r="AW87" s="18">
        <f t="shared" si="230"/>
        <v>2.1703393665029269</v>
      </c>
      <c r="AX87" s="18">
        <f t="shared" si="231"/>
        <v>2.8665001956357239</v>
      </c>
      <c r="AZ87" s="18">
        <f t="shared" si="232"/>
        <v>2.4591484618956772</v>
      </c>
      <c r="BA87" s="18">
        <f t="shared" si="233"/>
        <v>3.1494318597570903</v>
      </c>
      <c r="BB87" s="18">
        <f t="shared" si="234"/>
        <v>4.8398929476966224</v>
      </c>
      <c r="BD87" t="str">
        <f t="shared" si="259"/>
        <v>24 Business, media and public service professionals</v>
      </c>
      <c r="BE87" s="18">
        <f t="shared" si="235"/>
        <v>3.7117450497294868</v>
      </c>
      <c r="BF87" s="18">
        <f t="shared" si="235"/>
        <v>8.0761127641472363</v>
      </c>
      <c r="BG87" s="18">
        <f t="shared" si="235"/>
        <v>0.87814120971791976</v>
      </c>
      <c r="BH87" s="18">
        <f t="shared" si="235"/>
        <v>-0.21525717737819194</v>
      </c>
      <c r="BI87" s="18">
        <f t="shared" si="236"/>
        <v>0.62590075231965248</v>
      </c>
      <c r="BK87" s="18">
        <f t="shared" si="237"/>
        <v>0.1478857756463503</v>
      </c>
      <c r="BL87" s="18">
        <f t="shared" si="238"/>
        <v>2.4107863901855264</v>
      </c>
      <c r="BM87" s="18">
        <f t="shared" si="239"/>
        <v>2.5170612273252013</v>
      </c>
      <c r="BO87" t="str">
        <f t="shared" si="260"/>
        <v>24 Business, media and public service professionals</v>
      </c>
      <c r="BP87" s="18">
        <f t="shared" si="240"/>
        <v>1.4304900798931763</v>
      </c>
      <c r="BQ87" s="18">
        <f t="shared" si="240"/>
        <v>5.3236732454499558</v>
      </c>
      <c r="BR87" s="18">
        <f t="shared" si="240"/>
        <v>0.2420590995472871</v>
      </c>
      <c r="BS87" s="18">
        <f t="shared" si="240"/>
        <v>-1.4085006910047881</v>
      </c>
      <c r="BT87" s="18">
        <f t="shared" si="241"/>
        <v>-0.48566098817257597</v>
      </c>
      <c r="BV87" s="18">
        <f t="shared" si="242"/>
        <v>-0.86135615092690632</v>
      </c>
      <c r="BW87" s="18">
        <f t="shared" si="243"/>
        <v>2.2102890653419749</v>
      </c>
      <c r="BX87" s="18">
        <f t="shared" si="244"/>
        <v>1.5869753300007394</v>
      </c>
      <c r="BZ87" t="str">
        <f t="shared" si="261"/>
        <v>24 Business, media and public service professionals</v>
      </c>
      <c r="CA87" s="18">
        <f t="shared" si="245"/>
        <v>3.0872810446875398</v>
      </c>
      <c r="CB87" s="18">
        <f t="shared" si="245"/>
        <v>7.8208392767286528</v>
      </c>
      <c r="CC87" s="18">
        <f t="shared" si="245"/>
        <v>-1.7707909154313417</v>
      </c>
      <c r="CD87" s="18">
        <f t="shared" si="245"/>
        <v>-3.6679265045399867</v>
      </c>
      <c r="CE87" s="18">
        <f t="shared" si="246"/>
        <v>-2.3941294650277833</v>
      </c>
      <c r="CG87" s="18">
        <f t="shared" si="247"/>
        <v>-3.0396544359961419</v>
      </c>
      <c r="CH87" s="18">
        <f t="shared" si="248"/>
        <v>1.9578107638617448</v>
      </c>
      <c r="CI87" s="18">
        <f t="shared" si="249"/>
        <v>-0.22400249819070073</v>
      </c>
      <c r="CK87" t="str">
        <f t="shared" si="262"/>
        <v>24 Business, media and public service professionals</v>
      </c>
      <c r="CL87" s="18">
        <f t="shared" si="250"/>
        <v>2.3973366278546848</v>
      </c>
      <c r="CM87" s="18">
        <f t="shared" si="250"/>
        <v>22.817769522998276</v>
      </c>
      <c r="CN87" s="18">
        <f t="shared" si="250"/>
        <v>3.478650482123391</v>
      </c>
      <c r="CO87" s="18">
        <f t="shared" si="250"/>
        <v>2.8304088937107119</v>
      </c>
      <c r="CP87" s="18">
        <f t="shared" si="251"/>
        <v>4.1827131883733326</v>
      </c>
      <c r="CR87" s="18">
        <f t="shared" si="252"/>
        <v>3.0460369504299312</v>
      </c>
      <c r="CS87" s="18">
        <f t="shared" si="253"/>
        <v>2.5854536574870579</v>
      </c>
      <c r="CT87" s="18">
        <f t="shared" si="254"/>
        <v>4.8504766825260504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8.1193305920311154</v>
      </c>
      <c r="C88" s="18">
        <f t="shared" si="210"/>
        <v>27.685666252041919</v>
      </c>
      <c r="D88" s="18">
        <f t="shared" si="210"/>
        <v>2.1183895074132542</v>
      </c>
      <c r="E88" s="18">
        <f t="shared" si="210"/>
        <v>3.5094118226841831</v>
      </c>
      <c r="F88" s="18">
        <f t="shared" si="211"/>
        <v>4.4338457855211733</v>
      </c>
      <c r="H88" s="18">
        <f t="shared" si="212"/>
        <v>3.0436450255839631</v>
      </c>
      <c r="I88" s="18">
        <f t="shared" si="213"/>
        <v>3.1775346556616402</v>
      </c>
      <c r="J88" s="18">
        <f t="shared" si="214"/>
        <v>5.289665045918146</v>
      </c>
      <c r="L88" t="str">
        <f t="shared" si="255"/>
        <v>31 Science, engineering and technology associate professionals</v>
      </c>
      <c r="M88" s="18">
        <f t="shared" si="215"/>
        <v>5.3371887677530649</v>
      </c>
      <c r="N88" s="18">
        <f t="shared" si="215"/>
        <v>20.296512160556812</v>
      </c>
      <c r="O88" s="18">
        <f t="shared" si="215"/>
        <v>0.65630945547463515</v>
      </c>
      <c r="P88" s="18">
        <f t="shared" si="215"/>
        <v>2.6630049685304913</v>
      </c>
      <c r="Q88" s="18">
        <f t="shared" si="216"/>
        <v>3.0474764405041821</v>
      </c>
      <c r="S88" s="18">
        <f t="shared" si="217"/>
        <v>1.9897003191235108</v>
      </c>
      <c r="T88" s="18">
        <f t="shared" si="218"/>
        <v>2.7776085213856661</v>
      </c>
      <c r="U88" s="18">
        <f t="shared" si="219"/>
        <v>4.1943656739508173</v>
      </c>
      <c r="W88" t="str">
        <f t="shared" si="256"/>
        <v>31 Science, engineering and technology associate professionals</v>
      </c>
      <c r="X88" s="18">
        <f t="shared" si="220"/>
        <v>7.2807381711339492</v>
      </c>
      <c r="Y88" s="18">
        <f t="shared" si="220"/>
        <v>4.5342475195209841</v>
      </c>
      <c r="Z88" s="18">
        <f t="shared" si="220"/>
        <v>-0.88823829765440898</v>
      </c>
      <c r="AA88" s="18">
        <f t="shared" si="220"/>
        <v>1.6548007480750915</v>
      </c>
      <c r="AB88" s="18">
        <f t="shared" si="221"/>
        <v>1.0293873515207608</v>
      </c>
      <c r="AD88" s="18">
        <f t="shared" si="222"/>
        <v>0.79995252053839394</v>
      </c>
      <c r="AE88" s="18">
        <f t="shared" si="223"/>
        <v>2.4842856664316404</v>
      </c>
      <c r="AF88" s="18">
        <f t="shared" si="224"/>
        <v>3.0612478315160674</v>
      </c>
      <c r="AH88" t="str">
        <f t="shared" si="257"/>
        <v>31 Science, engineering and technology associate professionals</v>
      </c>
      <c r="AI88" s="18">
        <f t="shared" si="225"/>
        <v>7.6109378928926441</v>
      </c>
      <c r="AJ88" s="18">
        <f t="shared" si="225"/>
        <v>4.654384096939812</v>
      </c>
      <c r="AK88" s="18">
        <f t="shared" si="225"/>
        <v>1.0153530509466879</v>
      </c>
      <c r="AL88" s="18">
        <f t="shared" si="225"/>
        <v>2.7913281620496555</v>
      </c>
      <c r="AM88" s="18">
        <f t="shared" si="226"/>
        <v>2.347843356885182</v>
      </c>
      <c r="AO88" s="18">
        <f t="shared" si="227"/>
        <v>2.1958939764120222</v>
      </c>
      <c r="AP88" s="18">
        <f t="shared" si="228"/>
        <v>2.7815127979509358</v>
      </c>
      <c r="AQ88" s="18">
        <f t="shared" si="229"/>
        <v>4.3509563965780984</v>
      </c>
      <c r="AS88" t="str">
        <f t="shared" si="258"/>
        <v>31 Science, engineering and technology associate professionals</v>
      </c>
      <c r="AT88" s="18">
        <f t="shared" si="230"/>
        <v>5.3850085195386477</v>
      </c>
      <c r="AU88" s="18">
        <f t="shared" si="230"/>
        <v>3.801937984135062</v>
      </c>
      <c r="AV88" s="18">
        <f t="shared" si="230"/>
        <v>-3.1813940558342857</v>
      </c>
      <c r="AW88" s="18">
        <f t="shared" si="230"/>
        <v>8.0918969590215717E-2</v>
      </c>
      <c r="AX88" s="18">
        <f t="shared" si="231"/>
        <v>-0.72394133065273314</v>
      </c>
      <c r="AZ88" s="18">
        <f t="shared" si="232"/>
        <v>-1.0185530885223337</v>
      </c>
      <c r="BA88" s="18">
        <f t="shared" si="233"/>
        <v>1.8934414063056515</v>
      </c>
      <c r="BB88" s="18">
        <f t="shared" si="234"/>
        <v>1.1242368043777873</v>
      </c>
      <c r="BD88" t="str">
        <f t="shared" si="259"/>
        <v>31 Science, engineering and technology associate professionals</v>
      </c>
      <c r="BE88" s="18">
        <f t="shared" si="235"/>
        <v>1.5004936240819999</v>
      </c>
      <c r="BF88" s="18">
        <f t="shared" si="235"/>
        <v>4.6538667670813716</v>
      </c>
      <c r="BG88" s="18">
        <f t="shared" si="235"/>
        <v>-6.4272522094374507</v>
      </c>
      <c r="BH88" s="18">
        <f t="shared" si="235"/>
        <v>-2.6879932931907824</v>
      </c>
      <c r="BI88" s="18">
        <f t="shared" si="236"/>
        <v>-3.434297370471473</v>
      </c>
      <c r="BK88" s="18">
        <f t="shared" si="237"/>
        <v>-3.9507274737588749</v>
      </c>
      <c r="BL88" s="18">
        <f t="shared" si="238"/>
        <v>1.4051887122899176</v>
      </c>
      <c r="BM88" s="18">
        <f t="shared" si="239"/>
        <v>-1.6503079933754106</v>
      </c>
      <c r="BO88" t="str">
        <f t="shared" si="260"/>
        <v>31 Science, engineering and technology associate professionals</v>
      </c>
      <c r="BP88" s="18">
        <f t="shared" si="240"/>
        <v>1.96998405193205</v>
      </c>
      <c r="BQ88" s="18">
        <f t="shared" si="240"/>
        <v>0.63981005374404987</v>
      </c>
      <c r="BR88" s="18">
        <f t="shared" si="240"/>
        <v>-4.1886713582962587</v>
      </c>
      <c r="BS88" s="18">
        <f t="shared" si="240"/>
        <v>-1.1116046352524278</v>
      </c>
      <c r="BT88" s="18">
        <f t="shared" si="241"/>
        <v>-1.9761595265526677</v>
      </c>
      <c r="BV88" s="18">
        <f t="shared" si="242"/>
        <v>-2.1481199940634244</v>
      </c>
      <c r="BW88" s="18">
        <f t="shared" si="243"/>
        <v>1.7415353980330561</v>
      </c>
      <c r="BX88" s="18">
        <f t="shared" si="244"/>
        <v>0.11645089578637968</v>
      </c>
      <c r="BZ88" t="str">
        <f t="shared" si="261"/>
        <v>31 Science, engineering and technology associate professionals</v>
      </c>
      <c r="CA88" s="18">
        <f t="shared" si="245"/>
        <v>4.3644240144761204</v>
      </c>
      <c r="CB88" s="18">
        <f t="shared" si="245"/>
        <v>6.8272242045992915</v>
      </c>
      <c r="CC88" s="18">
        <f t="shared" si="245"/>
        <v>-4.9249032527229346</v>
      </c>
      <c r="CD88" s="18">
        <f t="shared" si="245"/>
        <v>-2.4525919014207642</v>
      </c>
      <c r="CE88" s="18">
        <f t="shared" si="246"/>
        <v>-2.6808464366008256</v>
      </c>
      <c r="CG88" s="18">
        <f t="shared" si="247"/>
        <v>-3.2837576293153314</v>
      </c>
      <c r="CH88" s="18">
        <f t="shared" si="248"/>
        <v>1.6171228378808689</v>
      </c>
      <c r="CI88" s="18">
        <f t="shared" si="249"/>
        <v>-0.86308548124528484</v>
      </c>
      <c r="CK88" t="str">
        <f t="shared" si="262"/>
        <v>31 Science, engineering and technology associate professionals</v>
      </c>
      <c r="CL88" s="18">
        <f t="shared" si="250"/>
        <v>3.8979172548969876</v>
      </c>
      <c r="CM88" s="18">
        <f t="shared" si="250"/>
        <v>37.49310627506253</v>
      </c>
      <c r="CN88" s="18">
        <f t="shared" si="250"/>
        <v>3.1750354509799683</v>
      </c>
      <c r="CO88" s="18">
        <f t="shared" si="250"/>
        <v>4.3549247029928129</v>
      </c>
      <c r="CP88" s="18">
        <f t="shared" si="251"/>
        <v>5.7925832173933545</v>
      </c>
      <c r="CR88" s="18">
        <f t="shared" si="252"/>
        <v>3.9601366351573741</v>
      </c>
      <c r="CS88" s="18">
        <f t="shared" si="253"/>
        <v>2.8251016409140295</v>
      </c>
      <c r="CT88" s="18">
        <f t="shared" si="254"/>
        <v>5.7384402945994673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5.8185779124861448</v>
      </c>
      <c r="C89" s="18">
        <f t="shared" si="210"/>
        <v>11.63390673546254</v>
      </c>
      <c r="D89" s="18">
        <f t="shared" si="210"/>
        <v>6.1208050673295267</v>
      </c>
      <c r="E89" s="18">
        <f t="shared" si="210"/>
        <v>4.4035849341880429</v>
      </c>
      <c r="F89" s="18">
        <f t="shared" si="211"/>
        <v>5.3772977115865039</v>
      </c>
      <c r="H89" s="18">
        <f t="shared" si="212"/>
        <v>4.9728817145613391</v>
      </c>
      <c r="I89" s="18">
        <f t="shared" si="213"/>
        <v>4.5039473737455982</v>
      </c>
      <c r="J89" s="18">
        <f t="shared" si="214"/>
        <v>7.6163216459401273</v>
      </c>
      <c r="L89" t="str">
        <f t="shared" si="255"/>
        <v>32 Health and social care associate professionals</v>
      </c>
      <c r="M89" s="18">
        <f t="shared" si="215"/>
        <v>4.3574035493134877</v>
      </c>
      <c r="N89" s="18">
        <f t="shared" si="215"/>
        <v>17.249075095284173</v>
      </c>
      <c r="O89" s="18">
        <f t="shared" si="215"/>
        <v>4.5602300098324999</v>
      </c>
      <c r="P89" s="18">
        <f t="shared" si="215"/>
        <v>3.9154240963698461</v>
      </c>
      <c r="Q89" s="18">
        <f t="shared" si="216"/>
        <v>4.9050484505902325</v>
      </c>
      <c r="S89" s="18">
        <f t="shared" si="217"/>
        <v>4.1299163618502499</v>
      </c>
      <c r="T89" s="18">
        <f t="shared" si="218"/>
        <v>4.09133925069598</v>
      </c>
      <c r="U89" s="18">
        <f t="shared" si="219"/>
        <v>6.73903760449861</v>
      </c>
      <c r="W89" t="str">
        <f t="shared" si="256"/>
        <v>32 Health and social care associate professionals</v>
      </c>
      <c r="X89" s="18">
        <f t="shared" si="220"/>
        <v>4.2179945369222427</v>
      </c>
      <c r="Y89" s="18">
        <f t="shared" si="220"/>
        <v>3.2840884050882702</v>
      </c>
      <c r="Z89" s="18">
        <f t="shared" si="220"/>
        <v>3.3946240853029552</v>
      </c>
      <c r="AA89" s="18">
        <f t="shared" si="220"/>
        <v>2.7393810734874791</v>
      </c>
      <c r="AB89" s="18">
        <f t="shared" si="221"/>
        <v>2.9777246313324568</v>
      </c>
      <c r="AD89" s="18">
        <f t="shared" si="222"/>
        <v>2.9573327204950095</v>
      </c>
      <c r="AE89" s="18">
        <f t="shared" si="223"/>
        <v>4.0073651679081612</v>
      </c>
      <c r="AF89" s="18">
        <f t="shared" si="224"/>
        <v>5.864974440680637</v>
      </c>
      <c r="AH89" t="str">
        <f t="shared" si="257"/>
        <v>32 Health and social care associate professionals</v>
      </c>
      <c r="AI89" s="18">
        <f t="shared" si="225"/>
        <v>-3.5279145643098309</v>
      </c>
      <c r="AJ89" s="18">
        <f t="shared" si="225"/>
        <v>-3.6641740421685887</v>
      </c>
      <c r="AK89" s="18">
        <f t="shared" si="225"/>
        <v>-4.7127308623904458</v>
      </c>
      <c r="AL89" s="18">
        <f t="shared" si="225"/>
        <v>-4.7247964161981297</v>
      </c>
      <c r="AM89" s="18">
        <f t="shared" si="226"/>
        <v>-4.655078029837334</v>
      </c>
      <c r="AO89" s="18">
        <f t="shared" si="227"/>
        <v>-4.7207747346913242</v>
      </c>
      <c r="AP89" s="18">
        <f t="shared" si="228"/>
        <v>1.7959139567823801</v>
      </c>
      <c r="AQ89" s="18">
        <f t="shared" si="229"/>
        <v>-1.5577147000454317</v>
      </c>
      <c r="AS89" t="str">
        <f t="shared" si="258"/>
        <v>32 Health and social care associate professionals</v>
      </c>
      <c r="AT89" s="18">
        <f t="shared" si="230"/>
        <v>4.1291370776070702</v>
      </c>
      <c r="AU89" s="18">
        <f t="shared" si="230"/>
        <v>7.8485201890149181</v>
      </c>
      <c r="AV89" s="18">
        <f t="shared" si="230"/>
        <v>0.75500041259488615</v>
      </c>
      <c r="AW89" s="18">
        <f t="shared" si="230"/>
        <v>2.0691642998514892</v>
      </c>
      <c r="AX89" s="18">
        <f t="shared" si="231"/>
        <v>2.0071940919195397</v>
      </c>
      <c r="AZ89" s="18">
        <f t="shared" si="232"/>
        <v>1.6292160887270812</v>
      </c>
      <c r="BA89" s="18">
        <f t="shared" si="233"/>
        <v>3.2840924122540027</v>
      </c>
      <c r="BB89" s="18">
        <f t="shared" si="234"/>
        <v>4.3645850372559858</v>
      </c>
      <c r="BD89" t="str">
        <f t="shared" si="259"/>
        <v>32 Health and social care associate professionals</v>
      </c>
      <c r="BE89" s="18">
        <f t="shared" si="235"/>
        <v>4.289566695167335</v>
      </c>
      <c r="BF89" s="18">
        <f t="shared" si="235"/>
        <v>12.249672080421714</v>
      </c>
      <c r="BG89" s="18">
        <f t="shared" si="235"/>
        <v>0.64885045628035876</v>
      </c>
      <c r="BH89" s="18">
        <f t="shared" si="235"/>
        <v>1.9982068618941362</v>
      </c>
      <c r="BI89" s="18">
        <f t="shared" si="236"/>
        <v>2.1844140822613323</v>
      </c>
      <c r="BK89" s="18">
        <f t="shared" si="237"/>
        <v>1.5464232496228858</v>
      </c>
      <c r="BL89" s="18">
        <f t="shared" si="238"/>
        <v>3.3148684109473026</v>
      </c>
      <c r="BM89" s="18">
        <f t="shared" si="239"/>
        <v>4.3344241224793745</v>
      </c>
      <c r="BO89" t="str">
        <f t="shared" si="260"/>
        <v>32 Health and social care associate professionals</v>
      </c>
      <c r="BP89" s="18">
        <f t="shared" si="240"/>
        <v>2.3750163639399302</v>
      </c>
      <c r="BQ89" s="18">
        <f t="shared" si="240"/>
        <v>-1.3167417243670321</v>
      </c>
      <c r="BR89" s="18">
        <f t="shared" si="240"/>
        <v>0.20171624664357957</v>
      </c>
      <c r="BS89" s="18">
        <f t="shared" si="240"/>
        <v>-1.1860813090947442</v>
      </c>
      <c r="BT89" s="18">
        <f t="shared" si="241"/>
        <v>-0.76267897983585131</v>
      </c>
      <c r="BV89" s="18">
        <f t="shared" si="242"/>
        <v>-0.72563104939883383</v>
      </c>
      <c r="BW89" s="18">
        <f t="shared" si="243"/>
        <v>2.6904143057627783</v>
      </c>
      <c r="BX89" s="18">
        <f t="shared" si="244"/>
        <v>2.1985153858021134</v>
      </c>
      <c r="BZ89" t="str">
        <f t="shared" si="261"/>
        <v>32 Health and social care associate professionals</v>
      </c>
      <c r="CA89" s="18">
        <f t="shared" si="245"/>
        <v>-2.4678786177533052</v>
      </c>
      <c r="CB89" s="18">
        <f t="shared" si="245"/>
        <v>-4.5814281349314534</v>
      </c>
      <c r="CC89" s="18">
        <f t="shared" si="245"/>
        <v>-3.1961512340242137</v>
      </c>
      <c r="CD89" s="18">
        <f t="shared" si="245"/>
        <v>-3.569566969296023</v>
      </c>
      <c r="CE89" s="18">
        <f t="shared" si="246"/>
        <v>-3.516660864785548</v>
      </c>
      <c r="CG89" s="18">
        <f t="shared" si="247"/>
        <v>-3.4452553804897756</v>
      </c>
      <c r="CH89" s="18">
        <f t="shared" si="248"/>
        <v>2.0561336999323832</v>
      </c>
      <c r="CI89" s="18">
        <f t="shared" si="249"/>
        <v>-0.35506249759500452</v>
      </c>
      <c r="CK89" t="str">
        <f t="shared" si="262"/>
        <v>32 Health and social care associate professionals</v>
      </c>
      <c r="CL89" s="18">
        <f t="shared" si="250"/>
        <v>-1.7561339625060013</v>
      </c>
      <c r="CM89" s="18">
        <f t="shared" si="250"/>
        <v>25.797596612243346</v>
      </c>
      <c r="CN89" s="18">
        <f t="shared" si="250"/>
        <v>3.7202993631594516</v>
      </c>
      <c r="CO89" s="18">
        <f t="shared" si="250"/>
        <v>5.1014503705389291</v>
      </c>
      <c r="CP89" s="18">
        <f t="shared" si="251"/>
        <v>5.8503723914078432</v>
      </c>
      <c r="CR89" s="18">
        <f t="shared" si="252"/>
        <v>4.6390351956599352</v>
      </c>
      <c r="CS89" s="18">
        <f t="shared" si="253"/>
        <v>3.1015948193692466</v>
      </c>
      <c r="CT89" s="18">
        <f t="shared" si="254"/>
        <v>6.4546008624549289</v>
      </c>
    </row>
    <row r="90" spans="1:98" x14ac:dyDescent="0.2">
      <c r="A90" t="str">
        <f t="shared" si="209"/>
        <v>33 Protective service occupations</v>
      </c>
      <c r="B90" s="18">
        <f t="shared" si="210"/>
        <v>6.3608525789815573</v>
      </c>
      <c r="C90" s="18">
        <f t="shared" si="210"/>
        <v>14.117282058246117</v>
      </c>
      <c r="D90" s="18">
        <f t="shared" si="210"/>
        <v>8.4479772149141716</v>
      </c>
      <c r="E90" s="18">
        <f t="shared" si="210"/>
        <v>4.1375501064792708</v>
      </c>
      <c r="F90" s="18">
        <f t="shared" si="211"/>
        <v>6.0707809727729822</v>
      </c>
      <c r="H90" s="18">
        <f t="shared" si="212"/>
        <v>5.5549788178911763</v>
      </c>
      <c r="I90" s="18">
        <f t="shared" si="213"/>
        <v>3.3123820428870854</v>
      </c>
      <c r="J90" s="18">
        <f t="shared" si="214"/>
        <v>7.3074259605079739</v>
      </c>
      <c r="L90" t="str">
        <f t="shared" si="255"/>
        <v>33 Protective service occupations</v>
      </c>
      <c r="M90" s="18">
        <f t="shared" si="215"/>
        <v>3.7899432456926618</v>
      </c>
      <c r="N90" s="18">
        <f t="shared" si="215"/>
        <v>15.75023602866561</v>
      </c>
      <c r="O90" s="18">
        <f t="shared" si="215"/>
        <v>6.6594564085531216</v>
      </c>
      <c r="P90" s="18">
        <f t="shared" si="215"/>
        <v>3.8614647938417068</v>
      </c>
      <c r="Q90" s="18">
        <f t="shared" si="216"/>
        <v>5.4396478439145968</v>
      </c>
      <c r="S90" s="18">
        <f t="shared" si="217"/>
        <v>4.7858765920935964</v>
      </c>
      <c r="T90" s="18">
        <f t="shared" si="218"/>
        <v>2.8248338812428386</v>
      </c>
      <c r="U90" s="18">
        <f t="shared" si="219"/>
        <v>6.3974104897739359</v>
      </c>
      <c r="W90" t="str">
        <f t="shared" si="256"/>
        <v>33 Protective service occupations</v>
      </c>
      <c r="X90" s="18">
        <f t="shared" si="220"/>
        <v>5.2842591507684444</v>
      </c>
      <c r="Y90" s="18">
        <f t="shared" si="220"/>
        <v>5.0424551660028571</v>
      </c>
      <c r="Z90" s="18">
        <f t="shared" si="220"/>
        <v>5.4624090143877702</v>
      </c>
      <c r="AA90" s="18">
        <f t="shared" si="220"/>
        <v>3.8672187326828755</v>
      </c>
      <c r="AB90" s="18">
        <f t="shared" si="221"/>
        <v>4.4365208379315124</v>
      </c>
      <c r="AD90" s="18">
        <f t="shared" si="222"/>
        <v>4.3962497175640713</v>
      </c>
      <c r="AE90" s="18">
        <f t="shared" si="223"/>
        <v>3.0540122746349763</v>
      </c>
      <c r="AF90" s="18">
        <f t="shared" si="224"/>
        <v>6.2333542437140066</v>
      </c>
      <c r="AH90" t="str">
        <f t="shared" si="257"/>
        <v>33 Protective service occupations</v>
      </c>
      <c r="AI90" s="18">
        <f t="shared" si="225"/>
        <v>4.6292260318156586</v>
      </c>
      <c r="AJ90" s="18">
        <f t="shared" si="225"/>
        <v>6.7655906688302236</v>
      </c>
      <c r="AK90" s="18">
        <f t="shared" si="225"/>
        <v>5.3391112391115048</v>
      </c>
      <c r="AL90" s="18">
        <f t="shared" si="225"/>
        <v>3.8858318354404897</v>
      </c>
      <c r="AM90" s="18">
        <f t="shared" si="226"/>
        <v>4.5162750881776015</v>
      </c>
      <c r="AO90" s="18">
        <f t="shared" si="227"/>
        <v>4.3680167845402185</v>
      </c>
      <c r="AP90" s="18">
        <f t="shared" si="228"/>
        <v>2.7681306503259062</v>
      </c>
      <c r="AQ90" s="18">
        <f t="shared" si="229"/>
        <v>6.0252065866113647</v>
      </c>
      <c r="AS90" t="str">
        <f t="shared" si="258"/>
        <v>33 Protective service occupations</v>
      </c>
      <c r="AT90" s="18">
        <f t="shared" si="230"/>
        <v>0.58464692241120275</v>
      </c>
      <c r="AU90" s="18">
        <f t="shared" si="230"/>
        <v>0.18122257186383717</v>
      </c>
      <c r="AV90" s="18">
        <f t="shared" si="230"/>
        <v>2.1728709925614265</v>
      </c>
      <c r="AW90" s="18">
        <f t="shared" si="230"/>
        <v>1.6818797096045168</v>
      </c>
      <c r="AX90" s="18">
        <f t="shared" si="231"/>
        <v>1.740472045604502</v>
      </c>
      <c r="AZ90" s="18">
        <f t="shared" si="232"/>
        <v>1.8452807472683519</v>
      </c>
      <c r="BA90" s="18">
        <f t="shared" si="233"/>
        <v>2.3524878211351741</v>
      </c>
      <c r="BB90" s="18">
        <f t="shared" si="234"/>
        <v>3.733371613854608</v>
      </c>
      <c r="BD90" t="str">
        <f t="shared" si="259"/>
        <v>33 Protective service occupations</v>
      </c>
      <c r="BE90" s="18">
        <f t="shared" si="235"/>
        <v>-1.3384701056798787</v>
      </c>
      <c r="BF90" s="18">
        <f t="shared" si="235"/>
        <v>-0.19555848406297427</v>
      </c>
      <c r="BG90" s="18">
        <f t="shared" si="235"/>
        <v>1.2136581026695126</v>
      </c>
      <c r="BH90" s="18">
        <f t="shared" si="235"/>
        <v>-0.94667199525853007</v>
      </c>
      <c r="BI90" s="18">
        <f t="shared" si="236"/>
        <v>-0.2294739608523777</v>
      </c>
      <c r="BK90" s="18">
        <f t="shared" si="237"/>
        <v>-0.23173458281247061</v>
      </c>
      <c r="BL90" s="18">
        <f t="shared" si="238"/>
        <v>1.5204461223271792</v>
      </c>
      <c r="BM90" s="18">
        <f t="shared" si="239"/>
        <v>1.3334636016710144</v>
      </c>
      <c r="BO90" t="str">
        <f t="shared" si="260"/>
        <v>33 Protective service occupations</v>
      </c>
      <c r="BP90" s="18">
        <f t="shared" si="240"/>
        <v>-1.5199534277406279</v>
      </c>
      <c r="BQ90" s="18">
        <f t="shared" si="240"/>
        <v>-3.7581450657292459</v>
      </c>
      <c r="BR90" s="18">
        <f t="shared" si="240"/>
        <v>1.5608805874363085</v>
      </c>
      <c r="BS90" s="18">
        <f t="shared" si="240"/>
        <v>-1.3977746875767028</v>
      </c>
      <c r="BT90" s="18">
        <f t="shared" si="241"/>
        <v>-0.63316320015456284</v>
      </c>
      <c r="BV90" s="18">
        <f t="shared" si="242"/>
        <v>-0.4212591924100284</v>
      </c>
      <c r="BW90" s="18">
        <f t="shared" si="243"/>
        <v>1.7141366143282211</v>
      </c>
      <c r="BX90" s="18">
        <f t="shared" si="244"/>
        <v>1.3843137977919362</v>
      </c>
      <c r="BZ90" t="str">
        <f t="shared" si="261"/>
        <v>33 Protective service occupations</v>
      </c>
      <c r="CA90" s="18">
        <f t="shared" si="245"/>
        <v>-0.95242807557842646</v>
      </c>
      <c r="CB90" s="18">
        <f t="shared" si="245"/>
        <v>3.0905906577779696</v>
      </c>
      <c r="CC90" s="18">
        <f t="shared" si="245"/>
        <v>-1.1537258894911417E-2</v>
      </c>
      <c r="CD90" s="18">
        <f t="shared" si="245"/>
        <v>-2.3287458578785336</v>
      </c>
      <c r="CE90" s="18">
        <f t="shared" si="246"/>
        <v>-1.2778152178623325</v>
      </c>
      <c r="CG90" s="18">
        <f t="shared" si="247"/>
        <v>-1.5623720425862131</v>
      </c>
      <c r="CH90" s="18">
        <f t="shared" si="248"/>
        <v>1.8485714313494883</v>
      </c>
      <c r="CI90" s="18">
        <f t="shared" si="249"/>
        <v>0.67286410475979608</v>
      </c>
      <c r="CK90" t="str">
        <f t="shared" si="262"/>
        <v>33 Protective service occupations</v>
      </c>
      <c r="CL90" s="18">
        <f t="shared" si="250"/>
        <v>-8.2987555054588995</v>
      </c>
      <c r="CM90" s="18">
        <f t="shared" si="250"/>
        <v>12.950142213964977</v>
      </c>
      <c r="CN90" s="18">
        <f t="shared" si="250"/>
        <v>-0.16394367696239698</v>
      </c>
      <c r="CO90" s="18">
        <f t="shared" si="250"/>
        <v>0.83637696868583689</v>
      </c>
      <c r="CP90" s="18">
        <f t="shared" si="251"/>
        <v>1.2379896601610429</v>
      </c>
      <c r="CR90" s="18">
        <f t="shared" si="252"/>
        <v>0.50182803441782831</v>
      </c>
      <c r="CS90" s="18">
        <f t="shared" si="253"/>
        <v>1.2863457572159565</v>
      </c>
      <c r="CT90" s="18">
        <f t="shared" si="254"/>
        <v>1.7084772123059588</v>
      </c>
    </row>
    <row r="91" spans="1:98" x14ac:dyDescent="0.2">
      <c r="A91" t="str">
        <f t="shared" si="209"/>
        <v>34 Culture, media and sports occupations</v>
      </c>
      <c r="B91" s="18">
        <f t="shared" si="210"/>
        <v>4.0453100931900465</v>
      </c>
      <c r="C91" s="18">
        <f t="shared" si="210"/>
        <v>0.996264870844632</v>
      </c>
      <c r="D91" s="18">
        <f t="shared" si="210"/>
        <v>2.5430625033151966</v>
      </c>
      <c r="E91" s="18">
        <f t="shared" si="210"/>
        <v>2.4785552688621815</v>
      </c>
      <c r="F91" s="18">
        <f t="shared" si="211"/>
        <v>2.4054138562336957</v>
      </c>
      <c r="H91" s="18">
        <f t="shared" si="212"/>
        <v>2.5000531702119133</v>
      </c>
      <c r="I91" s="18">
        <f t="shared" si="213"/>
        <v>3.4322017349901479</v>
      </c>
      <c r="J91" s="18">
        <f t="shared" si="214"/>
        <v>5.094834551415528</v>
      </c>
      <c r="L91" t="str">
        <f t="shared" si="255"/>
        <v>34 Culture, media and sports occupations</v>
      </c>
      <c r="M91" s="18">
        <f t="shared" si="215"/>
        <v>3.5217352197146612</v>
      </c>
      <c r="N91" s="18">
        <f t="shared" si="215"/>
        <v>8.8667293526752964</v>
      </c>
      <c r="O91" s="18">
        <f t="shared" si="215"/>
        <v>1.775573695060495</v>
      </c>
      <c r="P91" s="18">
        <f t="shared" si="215"/>
        <v>3.0239782936716697</v>
      </c>
      <c r="Q91" s="18">
        <f t="shared" si="216"/>
        <v>2.986668242766255</v>
      </c>
      <c r="S91" s="18">
        <f t="shared" si="217"/>
        <v>2.606151166098658</v>
      </c>
      <c r="T91" s="18">
        <f t="shared" si="218"/>
        <v>3.2095998242442914</v>
      </c>
      <c r="U91" s="18">
        <f t="shared" si="219"/>
        <v>4.9940673667733915</v>
      </c>
      <c r="W91" t="str">
        <f t="shared" si="256"/>
        <v>34 Culture, media and sports occupations</v>
      </c>
      <c r="X91" s="18">
        <f t="shared" si="220"/>
        <v>4.8070798991603159</v>
      </c>
      <c r="Y91" s="18">
        <f t="shared" si="220"/>
        <v>-6.8850061926030932</v>
      </c>
      <c r="Z91" s="18">
        <f t="shared" si="220"/>
        <v>-0.14484153076799178</v>
      </c>
      <c r="AA91" s="18">
        <f t="shared" si="220"/>
        <v>1.4971316714061489</v>
      </c>
      <c r="AB91" s="18">
        <f t="shared" si="221"/>
        <v>0.43859173867759615</v>
      </c>
      <c r="AD91" s="18">
        <f t="shared" si="222"/>
        <v>0.94682900206060072</v>
      </c>
      <c r="AE91" s="18">
        <f t="shared" si="223"/>
        <v>2.7620903201997615</v>
      </c>
      <c r="AF91" s="18">
        <f t="shared" si="224"/>
        <v>3.4227396653400133</v>
      </c>
      <c r="AH91" t="str">
        <f t="shared" si="257"/>
        <v>34 Culture, media and sports occupations</v>
      </c>
      <c r="AI91" s="18">
        <f t="shared" si="225"/>
        <v>2.7296880861787054</v>
      </c>
      <c r="AJ91" s="18">
        <f t="shared" si="225"/>
        <v>12.001566100108874</v>
      </c>
      <c r="AK91" s="18">
        <f t="shared" si="225"/>
        <v>-0.16709221537309915</v>
      </c>
      <c r="AL91" s="18">
        <f t="shared" si="225"/>
        <v>2.8871147402397712</v>
      </c>
      <c r="AM91" s="18">
        <f t="shared" si="226"/>
        <v>2.4649096655944724</v>
      </c>
      <c r="AO91" s="18">
        <f t="shared" si="227"/>
        <v>1.8588024576712714</v>
      </c>
      <c r="AP91" s="18">
        <f t="shared" si="228"/>
        <v>2.7722610662811453</v>
      </c>
      <c r="AQ91" s="18">
        <f t="shared" si="229"/>
        <v>4.0931044007503692</v>
      </c>
      <c r="AS91" t="str">
        <f t="shared" si="258"/>
        <v>34 Culture, media and sports occupations</v>
      </c>
      <c r="AT91" s="18">
        <f t="shared" si="230"/>
        <v>2.3812660429589183</v>
      </c>
      <c r="AU91" s="18">
        <f t="shared" si="230"/>
        <v>-3.4293870205792887</v>
      </c>
      <c r="AV91" s="18">
        <f t="shared" si="230"/>
        <v>-1.5323718537772812</v>
      </c>
      <c r="AW91" s="18">
        <f t="shared" si="230"/>
        <v>0.68078595723517488</v>
      </c>
      <c r="AX91" s="18">
        <f t="shared" si="231"/>
        <v>-0.27623961420850662</v>
      </c>
      <c r="AZ91" s="18">
        <f t="shared" si="232"/>
        <v>-6.2405806633136773E-2</v>
      </c>
      <c r="BA91" s="18">
        <f t="shared" si="233"/>
        <v>2.4241521114959586</v>
      </c>
      <c r="BB91" s="18">
        <f t="shared" si="234"/>
        <v>2.3795846538543497</v>
      </c>
      <c r="BD91" t="str">
        <f t="shared" si="259"/>
        <v>34 Culture, media and sports occupations</v>
      </c>
      <c r="BE91" s="18">
        <f t="shared" si="235"/>
        <v>1.5997136503006715</v>
      </c>
      <c r="BF91" s="18">
        <f t="shared" si="235"/>
        <v>-6.3707613187768857</v>
      </c>
      <c r="BG91" s="18">
        <f t="shared" si="235"/>
        <v>-3.5616017430041502</v>
      </c>
      <c r="BH91" s="18">
        <f t="shared" si="235"/>
        <v>-0.4079480461297802</v>
      </c>
      <c r="BI91" s="18">
        <f t="shared" si="236"/>
        <v>-1.7841080647916563</v>
      </c>
      <c r="BK91" s="18">
        <f t="shared" si="237"/>
        <v>-1.4704612189984645</v>
      </c>
      <c r="BL91" s="18">
        <f t="shared" si="238"/>
        <v>1.8818669394882859</v>
      </c>
      <c r="BM91" s="18">
        <f t="shared" si="239"/>
        <v>0.77890091115191407</v>
      </c>
      <c r="BO91" t="str">
        <f t="shared" si="260"/>
        <v>34 Culture, media and sports occupations</v>
      </c>
      <c r="BP91" s="18">
        <f t="shared" si="240"/>
        <v>-2.3058089126390624</v>
      </c>
      <c r="BQ91" s="18">
        <f t="shared" si="240"/>
        <v>-12.118730487892437</v>
      </c>
      <c r="BR91" s="18">
        <f t="shared" si="240"/>
        <v>-3.9789641641570062</v>
      </c>
      <c r="BS91" s="18">
        <f t="shared" si="240"/>
        <v>-2.990778749905143</v>
      </c>
      <c r="BT91" s="18">
        <f t="shared" si="241"/>
        <v>-3.8960689747809862</v>
      </c>
      <c r="BV91" s="18">
        <f t="shared" si="242"/>
        <v>-3.3212987231705959</v>
      </c>
      <c r="BW91" s="18">
        <f t="shared" si="243"/>
        <v>1.6179976594432377</v>
      </c>
      <c r="BX91" s="18">
        <f t="shared" si="244"/>
        <v>-0.88838056732469806</v>
      </c>
      <c r="BZ91" t="str">
        <f t="shared" si="261"/>
        <v>34 Culture, media and sports occupations</v>
      </c>
      <c r="CA91" s="18">
        <f t="shared" si="245"/>
        <v>-0.74274437567467544</v>
      </c>
      <c r="CB91" s="18">
        <f t="shared" si="245"/>
        <v>-3.7024938841024646</v>
      </c>
      <c r="CC91" s="18">
        <f t="shared" si="245"/>
        <v>-4.7732750527986205</v>
      </c>
      <c r="CD91" s="18">
        <f t="shared" si="245"/>
        <v>-3.0396152570500434</v>
      </c>
      <c r="CE91" s="18">
        <f t="shared" si="246"/>
        <v>-3.6260772966027144</v>
      </c>
      <c r="CG91" s="18">
        <f t="shared" si="247"/>
        <v>-3.6209807018740769</v>
      </c>
      <c r="CH91" s="18">
        <f t="shared" si="248"/>
        <v>1.6966632304447726</v>
      </c>
      <c r="CI91" s="18">
        <f t="shared" si="249"/>
        <v>-0.9839096847919393</v>
      </c>
      <c r="CK91" t="str">
        <f t="shared" si="262"/>
        <v>34 Culture, media and sports occupations</v>
      </c>
      <c r="CL91" s="18">
        <f t="shared" si="250"/>
        <v>-0.48292930335497308</v>
      </c>
      <c r="CM91" s="18">
        <f t="shared" si="250"/>
        <v>6.9978094470981578</v>
      </c>
      <c r="CN91" s="18">
        <f t="shared" si="250"/>
        <v>1.2347257436863046</v>
      </c>
      <c r="CO91" s="18">
        <f t="shared" si="250"/>
        <v>3.638084992607471</v>
      </c>
      <c r="CP91" s="18">
        <f t="shared" si="251"/>
        <v>3.0863148633958115</v>
      </c>
      <c r="CR91" s="18">
        <f t="shared" si="252"/>
        <v>2.8306915714672476</v>
      </c>
      <c r="CS91" s="18">
        <f t="shared" si="253"/>
        <v>2.2540454323685122</v>
      </c>
      <c r="CT91" s="18">
        <f t="shared" si="254"/>
        <v>4.433995530492818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4.9441239763309719</v>
      </c>
      <c r="C92" s="18">
        <f t="shared" si="210"/>
        <v>12.899550658651604</v>
      </c>
      <c r="D92" s="18">
        <f t="shared" si="210"/>
        <v>3.1209851964645319</v>
      </c>
      <c r="E92" s="18">
        <f t="shared" si="210"/>
        <v>2.6062434830308012</v>
      </c>
      <c r="F92" s="18">
        <f t="shared" si="211"/>
        <v>3.3826916152317921</v>
      </c>
      <c r="H92" s="18">
        <f t="shared" si="212"/>
        <v>2.7775379301085534</v>
      </c>
      <c r="I92" s="18">
        <f t="shared" si="213"/>
        <v>3.2837589907938503</v>
      </c>
      <c r="J92" s="18">
        <f t="shared" si="214"/>
        <v>5.1761275235578275</v>
      </c>
      <c r="L92" t="str">
        <f t="shared" si="255"/>
        <v>35 Business and public service associate professionals</v>
      </c>
      <c r="M92" s="18">
        <f t="shared" si="215"/>
        <v>5.4179959389951016</v>
      </c>
      <c r="N92" s="18">
        <f t="shared" si="215"/>
        <v>11.710669196644341</v>
      </c>
      <c r="O92" s="18">
        <f t="shared" si="215"/>
        <v>2.8745027464781137</v>
      </c>
      <c r="P92" s="18">
        <f t="shared" si="215"/>
        <v>2.554496208160062</v>
      </c>
      <c r="Q92" s="18">
        <f t="shared" si="216"/>
        <v>3.204534272347126</v>
      </c>
      <c r="S92" s="18">
        <f t="shared" si="217"/>
        <v>2.6610542979409235</v>
      </c>
      <c r="T92" s="18">
        <f t="shared" si="218"/>
        <v>3.3611060448137886</v>
      </c>
      <c r="U92" s="18">
        <f t="shared" si="219"/>
        <v>5.1527252816500058</v>
      </c>
      <c r="W92" t="str">
        <f t="shared" si="256"/>
        <v>35 Business and public service associate professionals</v>
      </c>
      <c r="X92" s="18">
        <f t="shared" si="220"/>
        <v>4.9335365375392515</v>
      </c>
      <c r="Y92" s="18">
        <f t="shared" si="220"/>
        <v>-1.5882527213164965</v>
      </c>
      <c r="Z92" s="18">
        <f t="shared" si="220"/>
        <v>0.46341429371254961</v>
      </c>
      <c r="AA92" s="18">
        <f t="shared" si="220"/>
        <v>1.2425523617788148</v>
      </c>
      <c r="AB92" s="18">
        <f t="shared" si="221"/>
        <v>0.81957017182840985</v>
      </c>
      <c r="AD92" s="18">
        <f t="shared" si="222"/>
        <v>0.98217058074809849</v>
      </c>
      <c r="AE92" s="18">
        <f t="shared" si="223"/>
        <v>2.9055009944721544</v>
      </c>
      <c r="AF92" s="18">
        <f t="shared" si="224"/>
        <v>3.5787116222711468</v>
      </c>
      <c r="AH92" t="str">
        <f t="shared" si="257"/>
        <v>35 Business and public service associate professionals</v>
      </c>
      <c r="AI92" s="18">
        <f t="shared" si="225"/>
        <v>3.4403933186078817</v>
      </c>
      <c r="AJ92" s="18">
        <f t="shared" si="225"/>
        <v>2.5841523038145908</v>
      </c>
      <c r="AK92" s="18">
        <f t="shared" si="225"/>
        <v>0.44190611437575633</v>
      </c>
      <c r="AL92" s="18">
        <f t="shared" si="225"/>
        <v>1.6285442294420305</v>
      </c>
      <c r="AM92" s="18">
        <f t="shared" si="226"/>
        <v>1.3154675810336469</v>
      </c>
      <c r="AO92" s="18">
        <f t="shared" si="227"/>
        <v>1.2314486309684458</v>
      </c>
      <c r="AP92" s="18">
        <f t="shared" si="228"/>
        <v>2.8238570358718684</v>
      </c>
      <c r="AQ92" s="18">
        <f t="shared" si="229"/>
        <v>3.6816476742407067</v>
      </c>
      <c r="AS92" t="str">
        <f t="shared" si="258"/>
        <v>35 Business and public service associate professionals</v>
      </c>
      <c r="AT92" s="18">
        <f t="shared" si="230"/>
        <v>3.841979525277095</v>
      </c>
      <c r="AU92" s="18">
        <f t="shared" si="230"/>
        <v>2.046464836780193</v>
      </c>
      <c r="AV92" s="18">
        <f t="shared" si="230"/>
        <v>9.7023371804350056E-2</v>
      </c>
      <c r="AW92" s="18">
        <f t="shared" si="230"/>
        <v>1.3717743604923616</v>
      </c>
      <c r="AX92" s="18">
        <f t="shared" si="231"/>
        <v>1.0135516676258005</v>
      </c>
      <c r="AZ92" s="18">
        <f t="shared" si="232"/>
        <v>0.94506370422076102</v>
      </c>
      <c r="BA92" s="18">
        <f t="shared" si="233"/>
        <v>2.7045518828102244</v>
      </c>
      <c r="BB92" s="18">
        <f t="shared" si="234"/>
        <v>3.3688911522586906</v>
      </c>
      <c r="BD92" t="str">
        <f t="shared" si="259"/>
        <v>35 Business and public service associate professionals</v>
      </c>
      <c r="BE92" s="18">
        <f t="shared" si="235"/>
        <v>1.1704102993998378</v>
      </c>
      <c r="BF92" s="18">
        <f t="shared" si="235"/>
        <v>4.0936859170715989</v>
      </c>
      <c r="BG92" s="18">
        <f t="shared" si="235"/>
        <v>-2.8935390958873763</v>
      </c>
      <c r="BH92" s="18">
        <f t="shared" si="235"/>
        <v>-0.94472914778653827</v>
      </c>
      <c r="BI92" s="18">
        <f t="shared" si="236"/>
        <v>-1.2521707736830701</v>
      </c>
      <c r="BK92" s="18">
        <f t="shared" si="237"/>
        <v>-1.5986397371994254</v>
      </c>
      <c r="BL92" s="18">
        <f t="shared" si="238"/>
        <v>2.0747357544678824</v>
      </c>
      <c r="BM92" s="18">
        <f t="shared" si="239"/>
        <v>0.91266759502057759</v>
      </c>
      <c r="BO92" t="str">
        <f t="shared" si="260"/>
        <v>35 Business and public service associate professionals</v>
      </c>
      <c r="BP92" s="18">
        <f t="shared" si="240"/>
        <v>0.20169468677571079</v>
      </c>
      <c r="BQ92" s="18">
        <f t="shared" si="240"/>
        <v>-3.4915551997667382</v>
      </c>
      <c r="BR92" s="18">
        <f t="shared" si="240"/>
        <v>-2.7303745766190879</v>
      </c>
      <c r="BS92" s="18">
        <f t="shared" si="240"/>
        <v>-2.3076711332987387</v>
      </c>
      <c r="BT92" s="18">
        <f t="shared" si="241"/>
        <v>-2.5142785326062511</v>
      </c>
      <c r="BV92" s="18">
        <f t="shared" si="242"/>
        <v>-2.4487759920004737</v>
      </c>
      <c r="BW92" s="18">
        <f t="shared" si="243"/>
        <v>1.8911415400134413</v>
      </c>
      <c r="BX92" s="18">
        <f t="shared" si="244"/>
        <v>9.2164033516062283E-2</v>
      </c>
      <c r="BZ92" t="str">
        <f t="shared" si="261"/>
        <v>35 Business and public service associate professionals</v>
      </c>
      <c r="CA92" s="18">
        <f t="shared" si="245"/>
        <v>0.93120642967323697</v>
      </c>
      <c r="CB92" s="18">
        <f t="shared" si="245"/>
        <v>-1.0265598196077086</v>
      </c>
      <c r="CC92" s="18">
        <f t="shared" si="245"/>
        <v>-5.1376398448089944</v>
      </c>
      <c r="CD92" s="18">
        <f t="shared" si="245"/>
        <v>-4.3247062187516843</v>
      </c>
      <c r="CE92" s="18">
        <f t="shared" si="246"/>
        <v>-4.3771582274257153</v>
      </c>
      <c r="CG92" s="18">
        <f t="shared" si="247"/>
        <v>-4.5964552190123742</v>
      </c>
      <c r="CH92" s="18">
        <f t="shared" si="248"/>
        <v>1.5659159390322142</v>
      </c>
      <c r="CI92" s="18">
        <f t="shared" si="249"/>
        <v>-1.8459951350818571</v>
      </c>
      <c r="CK92" t="str">
        <f t="shared" si="262"/>
        <v>35 Business and public service associate professionals</v>
      </c>
      <c r="CL92" s="18">
        <f t="shared" si="250"/>
        <v>-1.8563429832776479</v>
      </c>
      <c r="CM92" s="18">
        <f t="shared" si="250"/>
        <v>13.180311227092623</v>
      </c>
      <c r="CN92" s="18">
        <f t="shared" si="250"/>
        <v>-0.9613273805010758</v>
      </c>
      <c r="CO92" s="18">
        <f t="shared" si="250"/>
        <v>3.5831702041828173</v>
      </c>
      <c r="CP92" s="18">
        <f t="shared" si="251"/>
        <v>2.708274430145563</v>
      </c>
      <c r="CR92" s="18">
        <f t="shared" si="252"/>
        <v>2.045628010917544</v>
      </c>
      <c r="CS92" s="18">
        <f t="shared" si="253"/>
        <v>2.1059865716020143</v>
      </c>
      <c r="CT92" s="18">
        <f t="shared" si="254"/>
        <v>3.6893855170302636</v>
      </c>
    </row>
    <row r="93" spans="1:98" x14ac:dyDescent="0.2">
      <c r="A93" t="str">
        <f t="shared" si="209"/>
        <v>41 Administrative occupations</v>
      </c>
      <c r="B93" s="18">
        <f t="shared" si="210"/>
        <v>4.1865392894909759</v>
      </c>
      <c r="C93" s="18">
        <f t="shared" si="210"/>
        <v>16.873353827030702</v>
      </c>
      <c r="D93" s="18">
        <f t="shared" si="210"/>
        <v>3.6675258298266122</v>
      </c>
      <c r="E93" s="18">
        <f t="shared" si="210"/>
        <v>3.2741382255885076</v>
      </c>
      <c r="F93" s="18">
        <f t="shared" si="211"/>
        <v>4.1994221961325628</v>
      </c>
      <c r="H93" s="18">
        <f t="shared" si="212"/>
        <v>3.4051012811283199</v>
      </c>
      <c r="I93" s="18">
        <f t="shared" si="213"/>
        <v>3.5570961591764094</v>
      </c>
      <c r="J93" s="18">
        <f t="shared" si="214"/>
        <v>5.836547538671466</v>
      </c>
      <c r="L93" t="str">
        <f t="shared" si="255"/>
        <v>41 Administrative occupations</v>
      </c>
      <c r="M93" s="18">
        <f t="shared" si="215"/>
        <v>4.0576074770455328</v>
      </c>
      <c r="N93" s="18">
        <f t="shared" si="215"/>
        <v>16.295826899259435</v>
      </c>
      <c r="O93" s="18">
        <f t="shared" si="215"/>
        <v>3.692031596880585</v>
      </c>
      <c r="P93" s="18">
        <f t="shared" si="215"/>
        <v>3.2934525485603494</v>
      </c>
      <c r="Q93" s="18">
        <f t="shared" si="216"/>
        <v>4.1870368726180107</v>
      </c>
      <c r="S93" s="18">
        <f t="shared" si="217"/>
        <v>3.4261417079215706</v>
      </c>
      <c r="T93" s="18">
        <f t="shared" si="218"/>
        <v>3.6676509023289672</v>
      </c>
      <c r="U93" s="18">
        <f t="shared" si="219"/>
        <v>5.9332637131539023</v>
      </c>
      <c r="W93" t="str">
        <f t="shared" si="256"/>
        <v>41 Administrative occupations</v>
      </c>
      <c r="X93" s="18">
        <f t="shared" si="220"/>
        <v>3.159612941754153</v>
      </c>
      <c r="Y93" s="18">
        <f t="shared" si="220"/>
        <v>3.6252938766224041</v>
      </c>
      <c r="Z93" s="18">
        <f t="shared" si="220"/>
        <v>1.7139209894965424</v>
      </c>
      <c r="AA93" s="18">
        <f t="shared" si="220"/>
        <v>2.1881813713653386</v>
      </c>
      <c r="AB93" s="18">
        <f t="shared" si="221"/>
        <v>2.1288410613455211</v>
      </c>
      <c r="AD93" s="18">
        <f t="shared" si="222"/>
        <v>2.0298493820149588</v>
      </c>
      <c r="AE93" s="18">
        <f t="shared" si="223"/>
        <v>3.2999819271047226</v>
      </c>
      <c r="AF93" s="18">
        <f t="shared" si="224"/>
        <v>4.6565276460697191</v>
      </c>
      <c r="AH93" t="str">
        <f t="shared" si="257"/>
        <v>41 Administrative occupations</v>
      </c>
      <c r="AI93" s="18">
        <f t="shared" si="225"/>
        <v>1.7190448996458718</v>
      </c>
      <c r="AJ93" s="18">
        <f t="shared" si="225"/>
        <v>0.64913809907771736</v>
      </c>
      <c r="AK93" s="18">
        <f t="shared" si="225"/>
        <v>0.84238091330699483</v>
      </c>
      <c r="AL93" s="18">
        <f t="shared" si="225"/>
        <v>1.5877107534273405</v>
      </c>
      <c r="AM93" s="18">
        <f t="shared" si="226"/>
        <v>1.295424379908483</v>
      </c>
      <c r="AO93" s="18">
        <f t="shared" si="227"/>
        <v>1.3386573908504174</v>
      </c>
      <c r="AP93" s="18">
        <f t="shared" si="228"/>
        <v>3.3646014428225124</v>
      </c>
      <c r="AQ93" s="18">
        <f t="shared" si="229"/>
        <v>4.2371034928041507</v>
      </c>
      <c r="AS93" t="str">
        <f t="shared" si="258"/>
        <v>41 Administrative occupations</v>
      </c>
      <c r="AT93" s="18">
        <f t="shared" si="230"/>
        <v>3.1052885570459265</v>
      </c>
      <c r="AU93" s="18">
        <f t="shared" si="230"/>
        <v>6.7325181768915998</v>
      </c>
      <c r="AV93" s="18">
        <f t="shared" si="230"/>
        <v>0.72127649016686668</v>
      </c>
      <c r="AW93" s="18">
        <f t="shared" si="230"/>
        <v>1.8852342492263974</v>
      </c>
      <c r="AX93" s="18">
        <f t="shared" si="231"/>
        <v>1.8153970097725569</v>
      </c>
      <c r="AZ93" s="18">
        <f t="shared" si="232"/>
        <v>1.4957614034577293</v>
      </c>
      <c r="BA93" s="18">
        <f t="shared" si="233"/>
        <v>3.1342244329644942</v>
      </c>
      <c r="BB93" s="18">
        <f t="shared" si="234"/>
        <v>4.1418756836091752</v>
      </c>
      <c r="BD93" t="str">
        <f t="shared" si="259"/>
        <v>41 Administrative occupations</v>
      </c>
      <c r="BE93" s="18">
        <f t="shared" si="235"/>
        <v>2.0695975654172472E-2</v>
      </c>
      <c r="BF93" s="18">
        <f t="shared" si="235"/>
        <v>8.8731272231591838</v>
      </c>
      <c r="BG93" s="18">
        <f t="shared" si="235"/>
        <v>-3.0297217192616466</v>
      </c>
      <c r="BH93" s="18">
        <f t="shared" si="235"/>
        <v>-1.2925846504148741</v>
      </c>
      <c r="BI93" s="18">
        <f t="shared" si="236"/>
        <v>-1.2355313135071988</v>
      </c>
      <c r="BK93" s="18">
        <f t="shared" si="237"/>
        <v>-1.8750607924426621</v>
      </c>
      <c r="BL93" s="18">
        <f t="shared" si="238"/>
        <v>2.1782032845412358</v>
      </c>
      <c r="BM93" s="18">
        <f t="shared" si="239"/>
        <v>0.84419502148223025</v>
      </c>
      <c r="BO93" t="str">
        <f t="shared" si="260"/>
        <v>41 Administrative occupations</v>
      </c>
      <c r="BP93" s="18">
        <f t="shared" si="240"/>
        <v>-0.69000444469798916</v>
      </c>
      <c r="BQ93" s="18">
        <f t="shared" si="240"/>
        <v>-1.9684268521511727</v>
      </c>
      <c r="BR93" s="18">
        <f t="shared" si="240"/>
        <v>-2.144469325776166</v>
      </c>
      <c r="BS93" s="18">
        <f t="shared" si="240"/>
        <v>-3.1153184875588824</v>
      </c>
      <c r="BT93" s="18">
        <f t="shared" si="241"/>
        <v>-2.7414588773442938</v>
      </c>
      <c r="BV93" s="18">
        <f t="shared" si="242"/>
        <v>-2.7927770732312562</v>
      </c>
      <c r="BW93" s="18">
        <f t="shared" si="243"/>
        <v>2.0014288083525233</v>
      </c>
      <c r="BX93" s="18">
        <f t="shared" si="244"/>
        <v>6.8577474365838498E-6</v>
      </c>
      <c r="BZ93" t="str">
        <f t="shared" si="261"/>
        <v>41 Administrative occupations</v>
      </c>
      <c r="CA93" s="18">
        <f t="shared" si="245"/>
        <v>-1.9153540357034649</v>
      </c>
      <c r="CB93" s="18">
        <f t="shared" si="245"/>
        <v>-1.0867844089173628</v>
      </c>
      <c r="CC93" s="18">
        <f t="shared" si="245"/>
        <v>-6.8455851641713199</v>
      </c>
      <c r="CD93" s="18">
        <f t="shared" si="245"/>
        <v>-8.4498805630478628</v>
      </c>
      <c r="CE93" s="18">
        <f t="shared" si="246"/>
        <v>-7.5054182909304661</v>
      </c>
      <c r="CG93" s="18">
        <f t="shared" si="247"/>
        <v>-7.9182090557265887</v>
      </c>
      <c r="CH93" s="18">
        <f t="shared" si="248"/>
        <v>1.3369624677666447</v>
      </c>
      <c r="CI93" s="18">
        <f t="shared" si="249"/>
        <v>-4.3824026565964624</v>
      </c>
      <c r="CK93" t="str">
        <f t="shared" si="262"/>
        <v>41 Administrative occupations</v>
      </c>
      <c r="CL93" s="18">
        <f t="shared" si="250"/>
        <v>-5.7166578288732284</v>
      </c>
      <c r="CM93" s="18">
        <f t="shared" si="250"/>
        <v>29.12951484316919</v>
      </c>
      <c r="CN93" s="18">
        <f t="shared" si="250"/>
        <v>-1.5517784150417824</v>
      </c>
      <c r="CO93" s="18">
        <f t="shared" si="250"/>
        <v>0.36886857967197706</v>
      </c>
      <c r="CP93" s="18">
        <f t="shared" si="251"/>
        <v>1.3481787690369229</v>
      </c>
      <c r="CR93" s="18">
        <f t="shared" si="252"/>
        <v>-0.27547475844228453</v>
      </c>
      <c r="CS93" s="18">
        <f t="shared" si="253"/>
        <v>1.7017707604098042</v>
      </c>
      <c r="CT93" s="18">
        <f t="shared" si="254"/>
        <v>1.485205228751818</v>
      </c>
    </row>
    <row r="94" spans="1:98" x14ac:dyDescent="0.2">
      <c r="A94" t="str">
        <f t="shared" si="209"/>
        <v>42 Secretarial and related occupations</v>
      </c>
      <c r="B94" s="18">
        <f t="shared" si="210"/>
        <v>2.1043434043234388</v>
      </c>
      <c r="C94" s="18">
        <f t="shared" si="210"/>
        <v>12.307995517958625</v>
      </c>
      <c r="D94" s="18">
        <f t="shared" si="210"/>
        <v>8.9064611974666086</v>
      </c>
      <c r="E94" s="18">
        <f t="shared" si="210"/>
        <v>6.5127525860179114</v>
      </c>
      <c r="F94" s="18">
        <f t="shared" si="211"/>
        <v>7.61081903389762</v>
      </c>
      <c r="H94" s="18">
        <f t="shared" si="212"/>
        <v>7.3047517743958679</v>
      </c>
      <c r="I94" s="18">
        <f t="shared" si="213"/>
        <v>5.2425885764350033</v>
      </c>
      <c r="J94" s="18">
        <f t="shared" si="214"/>
        <v>9.7397512440627878</v>
      </c>
      <c r="L94" t="str">
        <f t="shared" si="255"/>
        <v>42 Secretarial and related occupations</v>
      </c>
      <c r="M94" s="18">
        <f t="shared" si="215"/>
        <v>0.63471774919574564</v>
      </c>
      <c r="N94" s="18">
        <f t="shared" si="215"/>
        <v>13.204735480288843</v>
      </c>
      <c r="O94" s="18">
        <f t="shared" si="215"/>
        <v>8.9663136642482719</v>
      </c>
      <c r="P94" s="18">
        <f t="shared" si="215"/>
        <v>4.3864174169333081</v>
      </c>
      <c r="Q94" s="18">
        <f t="shared" si="216"/>
        <v>6.3341744040362746</v>
      </c>
      <c r="S94" s="18">
        <f t="shared" si="217"/>
        <v>5.891251571188949</v>
      </c>
      <c r="T94" s="18">
        <f t="shared" si="218"/>
        <v>4.8700731984909984</v>
      </c>
      <c r="U94" s="18">
        <f t="shared" si="219"/>
        <v>8.5018555514742911</v>
      </c>
      <c r="W94" t="str">
        <f t="shared" si="256"/>
        <v>42 Secretarial and related occupations</v>
      </c>
      <c r="X94" s="18">
        <f t="shared" si="220"/>
        <v>1.4593167369415294</v>
      </c>
      <c r="Y94" s="18">
        <f t="shared" si="220"/>
        <v>-6.2805678718346414</v>
      </c>
      <c r="Z94" s="18">
        <f t="shared" si="220"/>
        <v>8.0540959603663929</v>
      </c>
      <c r="AA94" s="18">
        <f t="shared" si="220"/>
        <v>2.8472527249693069</v>
      </c>
      <c r="AB94" s="18">
        <f t="shared" si="221"/>
        <v>3.8419113290535156</v>
      </c>
      <c r="AD94" s="18">
        <f t="shared" si="222"/>
        <v>4.5543745038433281</v>
      </c>
      <c r="AE94" s="18">
        <f t="shared" si="223"/>
        <v>4.722612566498019</v>
      </c>
      <c r="AF94" s="18">
        <f t="shared" si="224"/>
        <v>7.4748128588809637</v>
      </c>
      <c r="AH94" t="str">
        <f t="shared" si="257"/>
        <v>42 Secretarial and related occupations</v>
      </c>
      <c r="AI94" s="18">
        <f t="shared" si="225"/>
        <v>1.5433784877005863</v>
      </c>
      <c r="AJ94" s="18">
        <f t="shared" si="225"/>
        <v>-3.2071836233665385</v>
      </c>
      <c r="AK94" s="18">
        <f t="shared" si="225"/>
        <v>5.5631064759741333</v>
      </c>
      <c r="AL94" s="18">
        <f t="shared" si="225"/>
        <v>0.4735274708652204</v>
      </c>
      <c r="AM94" s="18">
        <f t="shared" si="226"/>
        <v>1.7993552190876727</v>
      </c>
      <c r="AO94" s="18">
        <f t="shared" si="227"/>
        <v>2.1421873576114914</v>
      </c>
      <c r="AP94" s="18">
        <f t="shared" si="228"/>
        <v>3.9124288129408047</v>
      </c>
      <c r="AQ94" s="18">
        <f t="shared" si="229"/>
        <v>5.2441060564464737</v>
      </c>
      <c r="AS94" t="str">
        <f t="shared" si="258"/>
        <v>42 Secretarial and related occupations</v>
      </c>
      <c r="AT94" s="18">
        <f t="shared" si="230"/>
        <v>-0.73341907955017938</v>
      </c>
      <c r="AU94" s="18">
        <f t="shared" si="230"/>
        <v>-0.83354012882069783</v>
      </c>
      <c r="AV94" s="18">
        <f t="shared" si="230"/>
        <v>3.9967047918300747</v>
      </c>
      <c r="AW94" s="18">
        <f t="shared" si="230"/>
        <v>-0.99328588348939206</v>
      </c>
      <c r="AX94" s="18">
        <f t="shared" si="231"/>
        <v>0.54994176364397962</v>
      </c>
      <c r="AZ94" s="18">
        <f t="shared" si="232"/>
        <v>0.64285719259162821</v>
      </c>
      <c r="BA94" s="18">
        <f t="shared" si="233"/>
        <v>3.3985269128505857</v>
      </c>
      <c r="BB94" s="18">
        <f t="shared" si="234"/>
        <v>3.8082355563209491</v>
      </c>
      <c r="BD94" t="str">
        <f t="shared" si="259"/>
        <v>42 Secretarial and related occupations</v>
      </c>
      <c r="BE94" s="18">
        <f t="shared" si="235"/>
        <v>-2.2992075811147816</v>
      </c>
      <c r="BF94" s="18">
        <f t="shared" si="235"/>
        <v>3.9104223310957975</v>
      </c>
      <c r="BG94" s="18">
        <f t="shared" si="235"/>
        <v>0.87103406935775674</v>
      </c>
      <c r="BH94" s="18">
        <f t="shared" si="235"/>
        <v>-10.385730982132957</v>
      </c>
      <c r="BI94" s="18">
        <f t="shared" si="236"/>
        <v>-6.1457494040532694</v>
      </c>
      <c r="BK94" s="18">
        <f t="shared" si="237"/>
        <v>-6.7804643229366963</v>
      </c>
      <c r="BL94" s="18">
        <f t="shared" si="238"/>
        <v>2.2141365350328623</v>
      </c>
      <c r="BM94" s="18">
        <f t="shared" si="239"/>
        <v>-2.0076807549939679</v>
      </c>
      <c r="BO94" t="str">
        <f t="shared" si="260"/>
        <v>42 Secretarial and related occupations</v>
      </c>
      <c r="BP94" s="18">
        <f t="shared" si="240"/>
        <v>-3.1673591662285894</v>
      </c>
      <c r="BQ94" s="18">
        <f t="shared" si="240"/>
        <v>-13.189123105486111</v>
      </c>
      <c r="BR94" s="18">
        <f t="shared" si="240"/>
        <v>-1.3991116793998004</v>
      </c>
      <c r="BS94" s="18">
        <f t="shared" si="240"/>
        <v>-11.317405443698082</v>
      </c>
      <c r="BT94" s="18">
        <f t="shared" si="241"/>
        <v>-8.4522580609568188</v>
      </c>
      <c r="BV94" s="18">
        <f t="shared" si="242"/>
        <v>-8.127429082463145</v>
      </c>
      <c r="BW94" s="18">
        <f t="shared" si="243"/>
        <v>1.8173572707182784</v>
      </c>
      <c r="BX94" s="18">
        <f t="shared" si="244"/>
        <v>-3.4501302414278623</v>
      </c>
      <c r="BZ94" t="str">
        <f t="shared" si="261"/>
        <v>42 Secretarial and related occupations</v>
      </c>
      <c r="CA94" s="18">
        <f t="shared" si="245"/>
        <v>-2.2270559833636017</v>
      </c>
      <c r="CB94" s="18">
        <f t="shared" si="245"/>
        <v>-8.3896837182900867</v>
      </c>
      <c r="CC94" s="18">
        <f t="shared" si="245"/>
        <v>-6.9285823650162781</v>
      </c>
      <c r="CD94" s="18">
        <f t="shared" si="245"/>
        <v>-14.542642384433258</v>
      </c>
      <c r="CE94" s="18">
        <f t="shared" si="246"/>
        <v>-11.850462241232563</v>
      </c>
      <c r="CG94" s="18">
        <f t="shared" si="247"/>
        <v>-12.076476678992243</v>
      </c>
      <c r="CH94" s="18">
        <f t="shared" si="248"/>
        <v>1.4200032809947194</v>
      </c>
      <c r="CI94" s="18">
        <f t="shared" si="249"/>
        <v>-6.2370126239608581</v>
      </c>
      <c r="CK94" t="str">
        <f t="shared" si="262"/>
        <v>42 Secretarial and related occupations</v>
      </c>
      <c r="CL94" s="18">
        <f t="shared" si="250"/>
        <v>-1.6262448027710041</v>
      </c>
      <c r="CM94" s="18">
        <f t="shared" si="250"/>
        <v>20.592744326537993</v>
      </c>
      <c r="CN94" s="18">
        <f t="shared" si="250"/>
        <v>3.03377619756382</v>
      </c>
      <c r="CO94" s="18">
        <f t="shared" si="250"/>
        <v>0.14983932532703914</v>
      </c>
      <c r="CP94" s="18">
        <f t="shared" si="251"/>
        <v>2.2221743525813409</v>
      </c>
      <c r="CR94" s="18">
        <f t="shared" si="252"/>
        <v>1.1020690725657811</v>
      </c>
      <c r="CS94" s="18">
        <f t="shared" si="253"/>
        <v>2.5465632000124305</v>
      </c>
      <c r="CT94" s="18">
        <f t="shared" si="254"/>
        <v>3.33988893473538</v>
      </c>
    </row>
    <row r="95" spans="1:98" x14ac:dyDescent="0.2">
      <c r="A95" t="str">
        <f t="shared" si="209"/>
        <v>51 Skilled agricultural and related trades</v>
      </c>
      <c r="B95" s="18">
        <f t="shared" si="210"/>
        <v>-9.2356237104966432</v>
      </c>
      <c r="C95" s="18">
        <f t="shared" si="210"/>
        <v>36.702415784473445</v>
      </c>
      <c r="D95" s="18">
        <f t="shared" si="210"/>
        <v>3.5284723990055555</v>
      </c>
      <c r="E95" s="18">
        <f t="shared" si="210"/>
        <v>3.5739742607444169</v>
      </c>
      <c r="F95" s="18">
        <f t="shared" si="211"/>
        <v>5.3716672576645585</v>
      </c>
      <c r="H95" s="18">
        <f t="shared" si="212"/>
        <v>3.5588047518708699</v>
      </c>
      <c r="I95" s="18">
        <f t="shared" si="213"/>
        <v>4.3676223470150655</v>
      </c>
      <c r="J95" s="18">
        <f t="shared" si="214"/>
        <v>6.5458984985115931</v>
      </c>
      <c r="L95" t="str">
        <f t="shared" si="255"/>
        <v>51 Skilled agricultural and related trades</v>
      </c>
      <c r="M95" s="18">
        <f t="shared" si="215"/>
        <v>1.0716728212964766</v>
      </c>
      <c r="N95" s="18">
        <f t="shared" si="215"/>
        <v>-3.5775894802188346</v>
      </c>
      <c r="O95" s="18">
        <f t="shared" si="215"/>
        <v>1.7989897185640924</v>
      </c>
      <c r="P95" s="18">
        <f t="shared" si="215"/>
        <v>4.0851478390443008</v>
      </c>
      <c r="Q95" s="18">
        <f t="shared" si="216"/>
        <v>2.8724149009094146</v>
      </c>
      <c r="S95" s="18">
        <f t="shared" si="217"/>
        <v>3.3174467181108502</v>
      </c>
      <c r="T95" s="18">
        <f t="shared" si="218"/>
        <v>3.4650336683814453</v>
      </c>
      <c r="U95" s="18">
        <f t="shared" si="219"/>
        <v>5.7050222705101294</v>
      </c>
      <c r="W95" t="str">
        <f t="shared" si="256"/>
        <v>51 Skilled agricultural and related trades</v>
      </c>
      <c r="X95" s="18">
        <f t="shared" si="220"/>
        <v>4.1416324028249685</v>
      </c>
      <c r="Y95" s="18">
        <f t="shared" si="220"/>
        <v>7.9664472177796375</v>
      </c>
      <c r="Z95" s="18">
        <f t="shared" si="220"/>
        <v>2.8833287898855975</v>
      </c>
      <c r="AA95" s="18">
        <f t="shared" si="220"/>
        <v>3.8297842664077875</v>
      </c>
      <c r="AB95" s="18">
        <f t="shared" si="221"/>
        <v>3.7861938239956761</v>
      </c>
      <c r="AD95" s="18">
        <f t="shared" si="222"/>
        <v>3.5133356267299076</v>
      </c>
      <c r="AE95" s="18">
        <f t="shared" si="223"/>
        <v>4.2080164645616147</v>
      </c>
      <c r="AF95" s="18">
        <f t="shared" si="224"/>
        <v>6.3957299267462187</v>
      </c>
      <c r="AH95" t="str">
        <f t="shared" si="257"/>
        <v>51 Skilled agricultural and related trades</v>
      </c>
      <c r="AI95" s="18">
        <f t="shared" si="225"/>
        <v>5.951335069912389</v>
      </c>
      <c r="AJ95" s="18">
        <f t="shared" si="225"/>
        <v>-5.6611122917199941</v>
      </c>
      <c r="AK95" s="18">
        <f t="shared" si="225"/>
        <v>2.7539201201803643</v>
      </c>
      <c r="AL95" s="18">
        <f t="shared" si="225"/>
        <v>3.3732309494685975</v>
      </c>
      <c r="AM95" s="18">
        <f t="shared" si="226"/>
        <v>2.5912280085988559</v>
      </c>
      <c r="AO95" s="18">
        <f t="shared" si="227"/>
        <v>3.1663803729640616</v>
      </c>
      <c r="AP95" s="18">
        <f t="shared" si="228"/>
        <v>4.3301723621977484</v>
      </c>
      <c r="AQ95" s="18">
        <f t="shared" si="229"/>
        <v>6.2557879086993617</v>
      </c>
      <c r="AS95" t="str">
        <f t="shared" si="258"/>
        <v>51 Skilled agricultural and related trades</v>
      </c>
      <c r="AT95" s="18">
        <f t="shared" si="230"/>
        <v>7.568533202096428</v>
      </c>
      <c r="AU95" s="18">
        <f t="shared" si="230"/>
        <v>-1.0473303342578344</v>
      </c>
      <c r="AV95" s="18">
        <f t="shared" si="230"/>
        <v>2.0202655586906593</v>
      </c>
      <c r="AW95" s="18">
        <f t="shared" si="230"/>
        <v>3.6551217870279595</v>
      </c>
      <c r="AX95" s="18">
        <f t="shared" si="231"/>
        <v>2.8425802228398744</v>
      </c>
      <c r="AZ95" s="18">
        <f t="shared" si="232"/>
        <v>3.1072793317916902</v>
      </c>
      <c r="BA95" s="18">
        <f t="shared" si="233"/>
        <v>4.0090179804282311</v>
      </c>
      <c r="BB95" s="18">
        <f t="shared" si="234"/>
        <v>5.9681324469706976</v>
      </c>
      <c r="BD95" t="str">
        <f t="shared" si="259"/>
        <v>51 Skilled agricultural and related trades</v>
      </c>
      <c r="BE95" s="18">
        <f t="shared" si="235"/>
        <v>3.8742367892163898E-2</v>
      </c>
      <c r="BF95" s="18">
        <f t="shared" si="235"/>
        <v>-4.8518005544654681</v>
      </c>
      <c r="BG95" s="18">
        <f t="shared" si="235"/>
        <v>-0.96200498141016944</v>
      </c>
      <c r="BH95" s="18">
        <f t="shared" si="235"/>
        <v>0.20624862775107111</v>
      </c>
      <c r="BI95" s="18">
        <f t="shared" si="236"/>
        <v>-0.48297988363186217</v>
      </c>
      <c r="BK95" s="18">
        <f t="shared" si="237"/>
        <v>-0.1846924621571433</v>
      </c>
      <c r="BL95" s="18">
        <f t="shared" si="238"/>
        <v>2.8347853134029322</v>
      </c>
      <c r="BM95" s="18">
        <f t="shared" si="239"/>
        <v>2.710461578306389</v>
      </c>
      <c r="BO95" t="str">
        <f t="shared" si="260"/>
        <v>51 Skilled agricultural and related trades</v>
      </c>
      <c r="BP95" s="18">
        <f t="shared" si="240"/>
        <v>-0.34317745774340436</v>
      </c>
      <c r="BQ95" s="18">
        <f t="shared" si="240"/>
        <v>-9.5619635822645765</v>
      </c>
      <c r="BR95" s="18">
        <f t="shared" si="240"/>
        <v>-0.11984924337713476</v>
      </c>
      <c r="BS95" s="18">
        <f t="shared" si="240"/>
        <v>-0.11505334625819819</v>
      </c>
      <c r="BT95" s="18">
        <f t="shared" si="241"/>
        <v>-0.73486943646806635</v>
      </c>
      <c r="BV95" s="18">
        <f t="shared" si="242"/>
        <v>-0.11665200421755451</v>
      </c>
      <c r="BW95" s="18">
        <f t="shared" si="243"/>
        <v>2.9335417713301171</v>
      </c>
      <c r="BX95" s="18">
        <f t="shared" si="244"/>
        <v>2.8559451432381699</v>
      </c>
      <c r="BZ95" t="str">
        <f t="shared" si="261"/>
        <v>51 Skilled agricultural and related trades</v>
      </c>
      <c r="CA95" s="18">
        <f t="shared" si="245"/>
        <v>0.62716147394257238</v>
      </c>
      <c r="CB95" s="18">
        <f t="shared" si="245"/>
        <v>-6.0011558932527969</v>
      </c>
      <c r="CC95" s="18">
        <f t="shared" si="245"/>
        <v>-3.2357120402377704</v>
      </c>
      <c r="CD95" s="18">
        <f t="shared" si="245"/>
        <v>-0.40738471081581684</v>
      </c>
      <c r="CE95" s="18">
        <f t="shared" si="246"/>
        <v>-1.6559502988279129</v>
      </c>
      <c r="CG95" s="18">
        <f t="shared" si="247"/>
        <v>-1.3592286345984639</v>
      </c>
      <c r="CH95" s="18">
        <f t="shared" si="248"/>
        <v>2.334718743377806</v>
      </c>
      <c r="CI95" s="18">
        <f t="shared" si="249"/>
        <v>1.3790877057609841</v>
      </c>
      <c r="CK95" t="str">
        <f t="shared" si="262"/>
        <v>51 Skilled agricultural and related trades</v>
      </c>
      <c r="CL95" s="18">
        <f t="shared" si="250"/>
        <v>6.9214540699413796E-2</v>
      </c>
      <c r="CM95" s="18">
        <f t="shared" si="250"/>
        <v>-8.910705637196525</v>
      </c>
      <c r="CN95" s="18">
        <f t="shared" si="250"/>
        <v>1.0552591902339259</v>
      </c>
      <c r="CO95" s="18">
        <f t="shared" si="250"/>
        <v>-5.7319107634334792</v>
      </c>
      <c r="CP95" s="18">
        <f t="shared" si="251"/>
        <v>-3.8677048087094934</v>
      </c>
      <c r="CR95" s="18">
        <f t="shared" si="252"/>
        <v>-3.5217443012281024</v>
      </c>
      <c r="CS95" s="18">
        <f t="shared" si="253"/>
        <v>1.9138039317369904</v>
      </c>
      <c r="CT95" s="18">
        <f t="shared" si="254"/>
        <v>-0.60533952683055059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1.4656436241476278</v>
      </c>
      <c r="C96" s="18">
        <f t="shared" si="210"/>
        <v>12.209320442722603</v>
      </c>
      <c r="D96" s="18">
        <f t="shared" si="210"/>
        <v>4.5084231240439587</v>
      </c>
      <c r="E96" s="18">
        <f t="shared" si="210"/>
        <v>3.277185668841609</v>
      </c>
      <c r="F96" s="18">
        <f t="shared" si="211"/>
        <v>4.1991880109987445</v>
      </c>
      <c r="H96" s="18">
        <f t="shared" si="212"/>
        <v>3.6859779354375011</v>
      </c>
      <c r="I96" s="18">
        <f t="shared" si="213"/>
        <v>3.3155677157318708</v>
      </c>
      <c r="J96" s="18">
        <f t="shared" si="214"/>
        <v>5.8680577778679854</v>
      </c>
      <c r="L96" t="str">
        <f t="shared" si="255"/>
        <v>52 Skilled metal, electrical and electronic trades</v>
      </c>
      <c r="M96" s="18">
        <f t="shared" si="215"/>
        <v>7.458733207760404</v>
      </c>
      <c r="N96" s="18">
        <f t="shared" si="215"/>
        <v>-14.254351226801731</v>
      </c>
      <c r="O96" s="18">
        <f t="shared" si="215"/>
        <v>6.9100622531427902</v>
      </c>
      <c r="P96" s="18">
        <f t="shared" si="215"/>
        <v>3.7573576800059127</v>
      </c>
      <c r="Q96" s="18">
        <f t="shared" si="216"/>
        <v>3.4917849154904479</v>
      </c>
      <c r="S96" s="18">
        <f t="shared" si="217"/>
        <v>4.797791316014588</v>
      </c>
      <c r="T96" s="18">
        <f t="shared" si="218"/>
        <v>3.8372917246157323</v>
      </c>
      <c r="U96" s="18">
        <f t="shared" si="219"/>
        <v>7.0509829545255753</v>
      </c>
      <c r="W96" t="str">
        <f t="shared" si="256"/>
        <v>52 Skilled metal, electrical and electronic trades</v>
      </c>
      <c r="X96" s="18">
        <f t="shared" si="220"/>
        <v>7.8309300294867823</v>
      </c>
      <c r="Y96" s="18">
        <f t="shared" si="220"/>
        <v>-18.066300627758725</v>
      </c>
      <c r="Z96" s="18">
        <f t="shared" si="220"/>
        <v>4.1950014143629977</v>
      </c>
      <c r="AA96" s="18">
        <f t="shared" si="220"/>
        <v>3.1658191276689562</v>
      </c>
      <c r="AB96" s="18">
        <f t="shared" si="221"/>
        <v>2.0066431622516312</v>
      </c>
      <c r="AD96" s="18">
        <f t="shared" si="222"/>
        <v>3.5077453792056623</v>
      </c>
      <c r="AE96" s="18">
        <f t="shared" si="223"/>
        <v>3.3024916066045851</v>
      </c>
      <c r="AF96" s="18">
        <f t="shared" si="224"/>
        <v>5.7258807237915432</v>
      </c>
      <c r="AH96" t="str">
        <f t="shared" si="257"/>
        <v>52 Skilled metal, electrical and electronic trades</v>
      </c>
      <c r="AI96" s="18">
        <f t="shared" si="225"/>
        <v>7.1582698948661427</v>
      </c>
      <c r="AJ96" s="18">
        <f t="shared" si="225"/>
        <v>-14.281899389017161</v>
      </c>
      <c r="AK96" s="18">
        <f t="shared" si="225"/>
        <v>1.8911606667930458</v>
      </c>
      <c r="AL96" s="18">
        <f t="shared" si="225"/>
        <v>2.9229535500793435</v>
      </c>
      <c r="AM96" s="18">
        <f t="shared" si="226"/>
        <v>1.4331337783397124</v>
      </c>
      <c r="AO96" s="18">
        <f t="shared" si="227"/>
        <v>2.5778668532371318</v>
      </c>
      <c r="AP96" s="18">
        <f t="shared" si="228"/>
        <v>2.8256331395237089</v>
      </c>
      <c r="AQ96" s="18">
        <f t="shared" si="229"/>
        <v>4.6725055167613272</v>
      </c>
      <c r="AS96" t="str">
        <f t="shared" si="258"/>
        <v>52 Skilled metal, electrical and electronic trades</v>
      </c>
      <c r="AT96" s="18">
        <f t="shared" si="230"/>
        <v>6.6943947337224863</v>
      </c>
      <c r="AU96" s="18">
        <f t="shared" si="230"/>
        <v>-13.04480693363047</v>
      </c>
      <c r="AV96" s="18">
        <f t="shared" si="230"/>
        <v>1.8305558389139387</v>
      </c>
      <c r="AW96" s="18">
        <f t="shared" si="230"/>
        <v>2.4504922090287318</v>
      </c>
      <c r="AX96" s="18">
        <f t="shared" si="231"/>
        <v>1.2136674642200695</v>
      </c>
      <c r="AZ96" s="18">
        <f t="shared" si="232"/>
        <v>2.2434285358902795</v>
      </c>
      <c r="BA96" s="18">
        <f t="shared" si="233"/>
        <v>2.7347295660163695</v>
      </c>
      <c r="BB96" s="18">
        <f t="shared" si="234"/>
        <v>4.3488440657632799</v>
      </c>
      <c r="BD96" t="str">
        <f t="shared" si="259"/>
        <v>52 Skilled metal, electrical and electronic trades</v>
      </c>
      <c r="BE96" s="18">
        <f t="shared" si="235"/>
        <v>2.5021634351584554</v>
      </c>
      <c r="BF96" s="18">
        <f t="shared" si="235"/>
        <v>-15.874437959049438</v>
      </c>
      <c r="BG96" s="18">
        <f t="shared" si="235"/>
        <v>-0.94488605666026571</v>
      </c>
      <c r="BH96" s="18">
        <f t="shared" si="235"/>
        <v>-1.4751813036106287</v>
      </c>
      <c r="BI96" s="18">
        <f t="shared" si="236"/>
        <v>-2.2795274958766654</v>
      </c>
      <c r="BK96" s="18">
        <f t="shared" si="237"/>
        <v>-1.2987324136740086</v>
      </c>
      <c r="BL96" s="18">
        <f t="shared" si="238"/>
        <v>1.8561937817121343</v>
      </c>
      <c r="BM96" s="18">
        <f t="shared" si="239"/>
        <v>0.8751456868534957</v>
      </c>
      <c r="BO96" t="str">
        <f t="shared" si="260"/>
        <v>52 Skilled metal, electrical and electronic trades</v>
      </c>
      <c r="BP96" s="18">
        <f t="shared" si="240"/>
        <v>0.29192420060175639</v>
      </c>
      <c r="BQ96" s="18">
        <f t="shared" si="240"/>
        <v>-17.065962573448402</v>
      </c>
      <c r="BR96" s="18">
        <f t="shared" si="240"/>
        <v>-1.8547628121168946</v>
      </c>
      <c r="BS96" s="18">
        <f t="shared" si="240"/>
        <v>-1.8850575200666353</v>
      </c>
      <c r="BT96" s="18">
        <f t="shared" si="241"/>
        <v>-2.9010786290627255</v>
      </c>
      <c r="BV96" s="18">
        <f t="shared" si="242"/>
        <v>-1.8749603232409151</v>
      </c>
      <c r="BW96" s="18">
        <f t="shared" si="243"/>
        <v>1.8413674032816019</v>
      </c>
      <c r="BX96" s="18">
        <f t="shared" si="244"/>
        <v>0.43730525768126416</v>
      </c>
      <c r="BZ96" t="str">
        <f t="shared" si="261"/>
        <v>52 Skilled metal, electrical and electronic trades</v>
      </c>
      <c r="CA96" s="18">
        <f t="shared" si="245"/>
        <v>1.1446065490089863</v>
      </c>
      <c r="CB96" s="18">
        <f t="shared" si="245"/>
        <v>-16.066626374403437</v>
      </c>
      <c r="CC96" s="18">
        <f t="shared" si="245"/>
        <v>-3.1553278743541191</v>
      </c>
      <c r="CD96" s="18">
        <f t="shared" si="245"/>
        <v>-5.6600513632739213</v>
      </c>
      <c r="CE96" s="18">
        <f t="shared" si="246"/>
        <v>-5.5766604894870619</v>
      </c>
      <c r="CG96" s="18">
        <f t="shared" si="247"/>
        <v>-4.8324253672591411</v>
      </c>
      <c r="CH96" s="18">
        <f t="shared" si="248"/>
        <v>1.6408030675371332</v>
      </c>
      <c r="CI96" s="18">
        <f t="shared" si="249"/>
        <v>-1.8804177869720662</v>
      </c>
      <c r="CK96" t="str">
        <f t="shared" si="262"/>
        <v>52 Skilled metal, electrical and electronic trades</v>
      </c>
      <c r="CL96" s="18">
        <f t="shared" si="250"/>
        <v>-3.2038042736515226E-2</v>
      </c>
      <c r="CM96" s="18">
        <f t="shared" si="250"/>
        <v>-14.565930785640525</v>
      </c>
      <c r="CN96" s="18">
        <f t="shared" si="250"/>
        <v>-0.81792864996043102</v>
      </c>
      <c r="CO96" s="18">
        <f t="shared" si="250"/>
        <v>-3.3759485234097553</v>
      </c>
      <c r="CP96" s="18">
        <f t="shared" si="251"/>
        <v>-3.3302517904995388</v>
      </c>
      <c r="CR96" s="18">
        <f t="shared" si="252"/>
        <v>-2.5306910213518385</v>
      </c>
      <c r="CS96" s="18">
        <f t="shared" si="253"/>
        <v>1.7533651575207587</v>
      </c>
      <c r="CT96" s="18">
        <f t="shared" si="254"/>
        <v>-0.14363786454311134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-2.4503090291554175</v>
      </c>
      <c r="C97" s="18">
        <f t="shared" si="210"/>
        <v>-5.3167055299992221</v>
      </c>
      <c r="D97" s="18">
        <f t="shared" si="210"/>
        <v>12.872080443730693</v>
      </c>
      <c r="E97" s="18">
        <f t="shared" si="210"/>
        <v>5.0271387399547507E-2</v>
      </c>
      <c r="F97" s="18">
        <f t="shared" si="211"/>
        <v>3.5349063571119776</v>
      </c>
      <c r="H97" s="18">
        <f t="shared" si="212"/>
        <v>4.153617191478487</v>
      </c>
      <c r="I97" s="18">
        <f t="shared" si="213"/>
        <v>4.0686145949967223</v>
      </c>
      <c r="J97" s="18">
        <f t="shared" si="214"/>
        <v>6.7398621827119642</v>
      </c>
      <c r="L97" t="str">
        <f t="shared" si="255"/>
        <v>53 Skilled construction and building trades</v>
      </c>
      <c r="M97" s="18">
        <f t="shared" si="215"/>
        <v>4.9117581054186177</v>
      </c>
      <c r="N97" s="18">
        <f t="shared" si="215"/>
        <v>-9.2828930526249742</v>
      </c>
      <c r="O97" s="18">
        <f t="shared" si="215"/>
        <v>5.9670526787966471</v>
      </c>
      <c r="P97" s="18">
        <f t="shared" si="215"/>
        <v>2.0914100250405632</v>
      </c>
      <c r="Q97" s="18">
        <f t="shared" si="216"/>
        <v>2.5273466056343397</v>
      </c>
      <c r="S97" s="18">
        <f t="shared" si="217"/>
        <v>3.3672795309675374</v>
      </c>
      <c r="T97" s="18">
        <f t="shared" si="218"/>
        <v>3.6650236071958497</v>
      </c>
      <c r="U97" s="18">
        <f t="shared" si="219"/>
        <v>5.889269701207489</v>
      </c>
      <c r="W97" t="str">
        <f t="shared" si="256"/>
        <v>53 Skilled construction and building trades</v>
      </c>
      <c r="X97" s="18">
        <f t="shared" si="220"/>
        <v>6.6372864354746763</v>
      </c>
      <c r="Y97" s="18">
        <f t="shared" si="220"/>
        <v>-13.103623936261533</v>
      </c>
      <c r="Z97" s="18">
        <f t="shared" si="220"/>
        <v>5.2912340091827215</v>
      </c>
      <c r="AA97" s="18">
        <f t="shared" si="220"/>
        <v>3.0357027778772361</v>
      </c>
      <c r="AB97" s="18">
        <f t="shared" si="221"/>
        <v>2.6366592147111678</v>
      </c>
      <c r="AD97" s="18">
        <f t="shared" si="222"/>
        <v>3.7821261362822156</v>
      </c>
      <c r="AE97" s="18">
        <f t="shared" si="223"/>
        <v>3.6166463522685266</v>
      </c>
      <c r="AF97" s="18">
        <f t="shared" si="224"/>
        <v>6.1532744247330573</v>
      </c>
      <c r="AH97" t="str">
        <f t="shared" si="257"/>
        <v>53 Skilled construction and building trades</v>
      </c>
      <c r="AI97" s="18">
        <f t="shared" si="225"/>
        <v>9.1546233878691652</v>
      </c>
      <c r="AJ97" s="18">
        <f t="shared" si="225"/>
        <v>-11.070808868939963</v>
      </c>
      <c r="AK97" s="18">
        <f t="shared" si="225"/>
        <v>4.9035876876818651</v>
      </c>
      <c r="AL97" s="18">
        <f t="shared" si="225"/>
        <v>3.4407204593322804</v>
      </c>
      <c r="AM97" s="18">
        <f t="shared" si="226"/>
        <v>2.9187406706845165</v>
      </c>
      <c r="AO97" s="18">
        <f t="shared" si="227"/>
        <v>3.9260620947245028</v>
      </c>
      <c r="AP97" s="18">
        <f t="shared" si="228"/>
        <v>3.711630305517466</v>
      </c>
      <c r="AQ97" s="18">
        <f t="shared" si="229"/>
        <v>6.3253795703252846</v>
      </c>
      <c r="AS97" t="str">
        <f t="shared" si="258"/>
        <v>53 Skilled construction and building trades</v>
      </c>
      <c r="AT97" s="18">
        <f t="shared" si="230"/>
        <v>7.2567968943015204</v>
      </c>
      <c r="AU97" s="18">
        <f t="shared" si="230"/>
        <v>-12.798200508056091</v>
      </c>
      <c r="AV97" s="18">
        <f t="shared" si="230"/>
        <v>5.0730589914087076</v>
      </c>
      <c r="AW97" s="18">
        <f t="shared" si="230"/>
        <v>2.3386248523106223</v>
      </c>
      <c r="AX97" s="18">
        <f t="shared" si="231"/>
        <v>2.1582938302049826</v>
      </c>
      <c r="AZ97" s="18">
        <f t="shared" si="232"/>
        <v>3.2421032281285678</v>
      </c>
      <c r="BA97" s="18">
        <f t="shared" si="233"/>
        <v>3.5356793165946199</v>
      </c>
      <c r="BB97" s="18">
        <f t="shared" si="234"/>
        <v>5.7031752080368259</v>
      </c>
      <c r="BD97" t="str">
        <f t="shared" si="259"/>
        <v>53 Skilled construction and building trades</v>
      </c>
      <c r="BE97" s="18">
        <f t="shared" si="235"/>
        <v>1.3188051453589367</v>
      </c>
      <c r="BF97" s="18">
        <f t="shared" si="235"/>
        <v>-14.940653929729631</v>
      </c>
      <c r="BG97" s="18">
        <f t="shared" si="235"/>
        <v>5.4795364358439791E-2</v>
      </c>
      <c r="BH97" s="18">
        <f t="shared" si="235"/>
        <v>-1.218577658852471</v>
      </c>
      <c r="BI97" s="18">
        <f t="shared" si="236"/>
        <v>-1.745144619056449</v>
      </c>
      <c r="BK97" s="18">
        <f t="shared" si="237"/>
        <v>-0.79593090232598085</v>
      </c>
      <c r="BL97" s="18">
        <f t="shared" si="238"/>
        <v>2.0920849660231999</v>
      </c>
      <c r="BM97" s="18">
        <f t="shared" si="239"/>
        <v>1.5054950176182746</v>
      </c>
      <c r="BO97" t="str">
        <f t="shared" si="260"/>
        <v>53 Skilled construction and building trades</v>
      </c>
      <c r="BP97" s="18">
        <f t="shared" si="240"/>
        <v>2.2025602002349265</v>
      </c>
      <c r="BQ97" s="18">
        <f t="shared" si="240"/>
        <v>-16.340575695482016</v>
      </c>
      <c r="BR97" s="18">
        <f t="shared" si="240"/>
        <v>1.414326275790101</v>
      </c>
      <c r="BS97" s="18">
        <f t="shared" si="240"/>
        <v>-0.33069325152166318</v>
      </c>
      <c r="BT97" s="18">
        <f t="shared" si="241"/>
        <v>-0.87935663417307852</v>
      </c>
      <c r="BV97" s="18">
        <f t="shared" si="242"/>
        <v>0.24761789990610517</v>
      </c>
      <c r="BW97" s="18">
        <f t="shared" si="243"/>
        <v>2.5679240721925289</v>
      </c>
      <c r="BX97" s="18">
        <f t="shared" si="244"/>
        <v>2.7424989331936933</v>
      </c>
      <c r="BZ97" t="str">
        <f t="shared" si="261"/>
        <v>53 Skilled construction and building trades</v>
      </c>
      <c r="CA97" s="18">
        <f t="shared" si="245"/>
        <v>2.3909039723543524</v>
      </c>
      <c r="CB97" s="18">
        <f t="shared" si="245"/>
        <v>-13.326117262498515</v>
      </c>
      <c r="CC97" s="18">
        <f t="shared" si="245"/>
        <v>-1.4220648652510826</v>
      </c>
      <c r="CD97" s="18">
        <f t="shared" si="245"/>
        <v>-1.8146492179111018</v>
      </c>
      <c r="CE97" s="18">
        <f t="shared" si="246"/>
        <v>-2.4553707625380894</v>
      </c>
      <c r="CG97" s="18">
        <f t="shared" si="247"/>
        <v>-1.6839617927887574</v>
      </c>
      <c r="CH97" s="18">
        <f t="shared" si="248"/>
        <v>2.0783973391217181</v>
      </c>
      <c r="CI97" s="18">
        <f t="shared" si="249"/>
        <v>0.85715956939689253</v>
      </c>
      <c r="CK97" t="str">
        <f t="shared" si="262"/>
        <v>53 Skilled construction and building trades</v>
      </c>
      <c r="CL97" s="18">
        <f t="shared" si="250"/>
        <v>-3.2597923531106576</v>
      </c>
      <c r="CM97" s="18">
        <f t="shared" si="250"/>
        <v>-16.034914489931275</v>
      </c>
      <c r="CN97" s="18">
        <f t="shared" si="250"/>
        <v>-4.6095697384853747</v>
      </c>
      <c r="CO97" s="18">
        <f t="shared" si="250"/>
        <v>-12.479630471807891</v>
      </c>
      <c r="CP97" s="18">
        <f t="shared" si="251"/>
        <v>-10.325360905631676</v>
      </c>
      <c r="CR97" s="18">
        <f t="shared" si="252"/>
        <v>-9.9312025444759033</v>
      </c>
      <c r="CS97" s="18">
        <f t="shared" si="253"/>
        <v>1.0173352782080647</v>
      </c>
      <c r="CT97" s="18">
        <f t="shared" si="254"/>
        <v>-6.3760148485025763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0.15032547259794526</v>
      </c>
      <c r="C98" s="18">
        <f t="shared" si="210"/>
        <v>-0.54900370060279036</v>
      </c>
      <c r="D98" s="18">
        <f t="shared" si="210"/>
        <v>6.0188099149206975</v>
      </c>
      <c r="E98" s="18">
        <f t="shared" si="210"/>
        <v>3.4769057507487489</v>
      </c>
      <c r="F98" s="18">
        <f t="shared" si="211"/>
        <v>4.0063561458503427</v>
      </c>
      <c r="H98" s="18">
        <f t="shared" si="212"/>
        <v>4.3173623296523855</v>
      </c>
      <c r="I98" s="18">
        <f t="shared" si="213"/>
        <v>3.9725788088408542</v>
      </c>
      <c r="J98" s="18">
        <f t="shared" si="214"/>
        <v>6.7902206093570783</v>
      </c>
      <c r="L98" t="str">
        <f t="shared" si="255"/>
        <v>54 Textiles, printing and other skilled trades</v>
      </c>
      <c r="M98" s="18">
        <f t="shared" si="215"/>
        <v>3.93428080334004</v>
      </c>
      <c r="N98" s="18">
        <f t="shared" si="215"/>
        <v>1.8938387493110609</v>
      </c>
      <c r="O98" s="18">
        <f t="shared" si="215"/>
        <v>5.0435130089690583</v>
      </c>
      <c r="P98" s="18">
        <f t="shared" si="215"/>
        <v>3.8372224430037738</v>
      </c>
      <c r="Q98" s="18">
        <f t="shared" si="216"/>
        <v>4.0897094172835491</v>
      </c>
      <c r="S98" s="18">
        <f t="shared" si="217"/>
        <v>4.2377721998767104</v>
      </c>
      <c r="T98" s="18">
        <f t="shared" si="218"/>
        <v>4.1168865124167286</v>
      </c>
      <c r="U98" s="18">
        <f t="shared" si="219"/>
        <v>6.8332860719142019</v>
      </c>
      <c r="W98" t="str">
        <f t="shared" si="256"/>
        <v>54 Textiles, printing and other skilled trades</v>
      </c>
      <c r="X98" s="18">
        <f t="shared" si="220"/>
        <v>1.265972168367413</v>
      </c>
      <c r="Y98" s="18">
        <f t="shared" si="220"/>
        <v>-4.4771915591861111</v>
      </c>
      <c r="Z98" s="18">
        <f t="shared" si="220"/>
        <v>4.6647515462535205</v>
      </c>
      <c r="AA98" s="18">
        <f t="shared" si="220"/>
        <v>2.867944846108772</v>
      </c>
      <c r="AB98" s="18">
        <f t="shared" si="221"/>
        <v>2.9483456179180356</v>
      </c>
      <c r="AD98" s="18">
        <f t="shared" si="222"/>
        <v>3.4634266372350897</v>
      </c>
      <c r="AE98" s="18">
        <f t="shared" si="223"/>
        <v>3.9406287115657079</v>
      </c>
      <c r="AF98" s="18">
        <f t="shared" si="224"/>
        <v>6.1619537485934517</v>
      </c>
      <c r="AH98" t="str">
        <f t="shared" si="257"/>
        <v>54 Textiles, printing and other skilled trades</v>
      </c>
      <c r="AI98" s="18">
        <f t="shared" si="225"/>
        <v>-2.466569340654623</v>
      </c>
      <c r="AJ98" s="18">
        <f t="shared" si="225"/>
        <v>4.8488408018174667</v>
      </c>
      <c r="AK98" s="18">
        <f t="shared" si="225"/>
        <v>2.5128241243433491</v>
      </c>
      <c r="AL98" s="18">
        <f t="shared" si="225"/>
        <v>2.7189943697541796</v>
      </c>
      <c r="AM98" s="18">
        <f t="shared" si="226"/>
        <v>2.7862775835267195</v>
      </c>
      <c r="AO98" s="18">
        <f t="shared" si="227"/>
        <v>2.6502249243649523</v>
      </c>
      <c r="AP98" s="18">
        <f t="shared" si="228"/>
        <v>3.6357496953814072</v>
      </c>
      <c r="AQ98" s="18">
        <f t="shared" si="229"/>
        <v>5.3620257889714473</v>
      </c>
      <c r="AS98" t="str">
        <f t="shared" si="258"/>
        <v>54 Textiles, printing and other skilled trades</v>
      </c>
      <c r="AT98" s="18">
        <f t="shared" si="230"/>
        <v>0.18412792015931601</v>
      </c>
      <c r="AU98" s="18">
        <f t="shared" si="230"/>
        <v>-2.9961256336664355</v>
      </c>
      <c r="AV98" s="18">
        <f t="shared" si="230"/>
        <v>3.7712786588827374</v>
      </c>
      <c r="AW98" s="18">
        <f t="shared" si="230"/>
        <v>2.7259149544221595</v>
      </c>
      <c r="AX98" s="18">
        <f t="shared" si="231"/>
        <v>2.6829752420052255</v>
      </c>
      <c r="AZ98" s="18">
        <f t="shared" si="232"/>
        <v>3.0731941739668978</v>
      </c>
      <c r="BA98" s="18">
        <f t="shared" si="233"/>
        <v>3.6602801786151939</v>
      </c>
      <c r="BB98" s="18">
        <f t="shared" si="234"/>
        <v>5.6770741049020801</v>
      </c>
      <c r="BD98" t="str">
        <f t="shared" si="259"/>
        <v>54 Textiles, printing and other skilled trades</v>
      </c>
      <c r="BE98" s="18">
        <f t="shared" si="235"/>
        <v>-1.8971866426820583</v>
      </c>
      <c r="BF98" s="18">
        <f t="shared" si="235"/>
        <v>-5.8203215356442577</v>
      </c>
      <c r="BG98" s="18">
        <f t="shared" si="235"/>
        <v>0.80534766767841326</v>
      </c>
      <c r="BH98" s="18">
        <f t="shared" si="235"/>
        <v>-8.043524322797202E-2</v>
      </c>
      <c r="BI98" s="18">
        <f t="shared" si="236"/>
        <v>-0.17426307092037741</v>
      </c>
      <c r="BK98" s="18">
        <f t="shared" si="237"/>
        <v>0.21395750665040847</v>
      </c>
      <c r="BL98" s="18">
        <f t="shared" si="238"/>
        <v>2.4759549436944805</v>
      </c>
      <c r="BM98" s="18">
        <f t="shared" si="239"/>
        <v>2.6285718833303662</v>
      </c>
      <c r="BO98" t="str">
        <f t="shared" si="260"/>
        <v>54 Textiles, printing and other skilled trades</v>
      </c>
      <c r="BP98" s="18">
        <f t="shared" si="240"/>
        <v>-5.1054428229727389</v>
      </c>
      <c r="BQ98" s="18">
        <f t="shared" si="240"/>
        <v>-5.2693370045260206</v>
      </c>
      <c r="BR98" s="18">
        <f t="shared" si="240"/>
        <v>-0.57905580150245939</v>
      </c>
      <c r="BS98" s="18">
        <f t="shared" si="240"/>
        <v>-0.45496060940164451</v>
      </c>
      <c r="BT98" s="18">
        <f t="shared" si="241"/>
        <v>-0.80157796290960537</v>
      </c>
      <c r="BV98" s="18">
        <f t="shared" si="242"/>
        <v>-0.49634287423753198</v>
      </c>
      <c r="BW98" s="18">
        <f t="shared" si="243"/>
        <v>2.0874321972344845</v>
      </c>
      <c r="BX98" s="18">
        <f t="shared" si="244"/>
        <v>1.7192397915709368</v>
      </c>
      <c r="BZ98" t="str">
        <f t="shared" si="261"/>
        <v>54 Textiles, printing and other skilled trades</v>
      </c>
      <c r="CA98" s="18">
        <f t="shared" si="245"/>
        <v>-3.8025351080856029</v>
      </c>
      <c r="CB98" s="18">
        <f t="shared" si="245"/>
        <v>-0.98281442738767932</v>
      </c>
      <c r="CC98" s="18">
        <f t="shared" si="245"/>
        <v>-2.2175676135098632</v>
      </c>
      <c r="CD98" s="18">
        <f t="shared" si="245"/>
        <v>-3.1134527268992018</v>
      </c>
      <c r="CE98" s="18">
        <f t="shared" si="246"/>
        <v>-2.7021828602837417</v>
      </c>
      <c r="CG98" s="18">
        <f t="shared" si="247"/>
        <v>-2.8157401030266982</v>
      </c>
      <c r="CH98" s="18">
        <f t="shared" si="248"/>
        <v>1.890924760540047</v>
      </c>
      <c r="CI98" s="18">
        <f t="shared" si="249"/>
        <v>-0.16197256287686645</v>
      </c>
      <c r="CK98" t="str">
        <f t="shared" si="262"/>
        <v>54 Textiles, printing and other skilled trades</v>
      </c>
      <c r="CL98" s="18">
        <f t="shared" si="250"/>
        <v>-9.191998408489976</v>
      </c>
      <c r="CM98" s="18">
        <f t="shared" si="250"/>
        <v>8.347778647482107</v>
      </c>
      <c r="CN98" s="18">
        <f t="shared" si="250"/>
        <v>-6.0676998913546942</v>
      </c>
      <c r="CO98" s="18">
        <f t="shared" si="250"/>
        <v>-0.93844807238872008</v>
      </c>
      <c r="CP98" s="18">
        <f t="shared" si="251"/>
        <v>-2.0235658041005355</v>
      </c>
      <c r="CR98" s="18">
        <f t="shared" si="252"/>
        <v>-2.6785874030909262</v>
      </c>
      <c r="CS98" s="18">
        <f t="shared" si="253"/>
        <v>1.4043211477021922</v>
      </c>
      <c r="CT98" s="18">
        <f t="shared" si="254"/>
        <v>-0.71366208953781429</v>
      </c>
    </row>
    <row r="99" spans="1:98" x14ac:dyDescent="0.2">
      <c r="A99" t="str">
        <f t="shared" si="209"/>
        <v>61 Caring personal service occupations</v>
      </c>
      <c r="B99" s="18">
        <f t="shared" si="210"/>
        <v>3.9539070809390786</v>
      </c>
      <c r="C99" s="18">
        <f t="shared" si="210"/>
        <v>6.1675663944420256</v>
      </c>
      <c r="D99" s="18">
        <f t="shared" si="210"/>
        <v>6.3650084125486783</v>
      </c>
      <c r="E99" s="18">
        <f t="shared" si="210"/>
        <v>3.6190547639060489</v>
      </c>
      <c r="F99" s="18">
        <f t="shared" si="211"/>
        <v>4.6282294617145947</v>
      </c>
      <c r="H99" s="18">
        <f t="shared" si="212"/>
        <v>4.5264041703593216</v>
      </c>
      <c r="I99" s="18">
        <f t="shared" si="213"/>
        <v>4.2172527840962371</v>
      </c>
      <c r="J99" s="18">
        <f t="shared" si="214"/>
        <v>7.1073320942200091</v>
      </c>
      <c r="L99" t="str">
        <f t="shared" si="255"/>
        <v>61 Caring personal service occupations</v>
      </c>
      <c r="M99" s="18">
        <f t="shared" si="215"/>
        <v>2.5922126670845591</v>
      </c>
      <c r="N99" s="18">
        <f t="shared" si="215"/>
        <v>8.4173450404615657</v>
      </c>
      <c r="O99" s="18">
        <f t="shared" si="215"/>
        <v>6.8965107191389707</v>
      </c>
      <c r="P99" s="18">
        <f t="shared" si="215"/>
        <v>4.1221360307257315</v>
      </c>
      <c r="Q99" s="18">
        <f t="shared" si="216"/>
        <v>5.2468712223822767</v>
      </c>
      <c r="S99" s="18">
        <f t="shared" si="217"/>
        <v>5.0388332540652669</v>
      </c>
      <c r="T99" s="18">
        <f t="shared" si="218"/>
        <v>4.5292774586461304</v>
      </c>
      <c r="U99" s="18">
        <f t="shared" si="219"/>
        <v>7.6796495025628575</v>
      </c>
      <c r="W99" t="str">
        <f t="shared" si="256"/>
        <v>61 Caring personal service occupations</v>
      </c>
      <c r="X99" s="18">
        <f t="shared" si="220"/>
        <v>1.8244962726751579</v>
      </c>
      <c r="Y99" s="18">
        <f t="shared" si="220"/>
        <v>-2.8700259100076453</v>
      </c>
      <c r="Z99" s="18">
        <f t="shared" si="220"/>
        <v>5.05090891283142</v>
      </c>
      <c r="AA99" s="18">
        <f t="shared" si="220"/>
        <v>2.8925156356808035</v>
      </c>
      <c r="AB99" s="18">
        <f t="shared" si="221"/>
        <v>3.1898277394218466</v>
      </c>
      <c r="AD99" s="18">
        <f t="shared" si="222"/>
        <v>3.6070071077957566</v>
      </c>
      <c r="AE99" s="18">
        <f t="shared" si="223"/>
        <v>4.3780302856258446</v>
      </c>
      <c r="AF99" s="18">
        <f t="shared" si="224"/>
        <v>6.5860698455168842</v>
      </c>
      <c r="AH99" t="str">
        <f t="shared" si="257"/>
        <v>61 Caring personal service occupations</v>
      </c>
      <c r="AI99" s="18">
        <f t="shared" si="225"/>
        <v>-1.1867569788781673</v>
      </c>
      <c r="AJ99" s="18">
        <f t="shared" si="225"/>
        <v>-3.464890542806276</v>
      </c>
      <c r="AK99" s="18">
        <f t="shared" si="225"/>
        <v>2.5765033181224251</v>
      </c>
      <c r="AL99" s="18">
        <f t="shared" si="225"/>
        <v>1.1914229454940806</v>
      </c>
      <c r="AM99" s="18">
        <f t="shared" si="226"/>
        <v>1.3234831645768885</v>
      </c>
      <c r="AO99" s="18">
        <f t="shared" si="227"/>
        <v>1.6510257658099103</v>
      </c>
      <c r="AP99" s="18">
        <f t="shared" si="228"/>
        <v>3.5505336112445107</v>
      </c>
      <c r="AQ99" s="18">
        <f t="shared" si="229"/>
        <v>4.6100834204304997</v>
      </c>
      <c r="AS99" t="str">
        <f t="shared" si="258"/>
        <v>61 Caring personal service occupations</v>
      </c>
      <c r="AT99" s="18">
        <f t="shared" si="230"/>
        <v>1.0514755156349587</v>
      </c>
      <c r="AU99" s="18">
        <f t="shared" si="230"/>
        <v>-1.0700743916860489</v>
      </c>
      <c r="AV99" s="18">
        <f t="shared" si="230"/>
        <v>3.3891245417073668</v>
      </c>
      <c r="AW99" s="18">
        <f t="shared" si="230"/>
        <v>2.0485248946376711</v>
      </c>
      <c r="AX99" s="18">
        <f t="shared" si="231"/>
        <v>2.2670151314402975</v>
      </c>
      <c r="AZ99" s="18">
        <f t="shared" si="232"/>
        <v>2.493448789755881</v>
      </c>
      <c r="BA99" s="18">
        <f t="shared" si="233"/>
        <v>3.8210515015141944</v>
      </c>
      <c r="BB99" s="18">
        <f t="shared" si="234"/>
        <v>5.4031360355562441</v>
      </c>
      <c r="BD99" t="str">
        <f t="shared" si="259"/>
        <v>61 Caring personal service occupations</v>
      </c>
      <c r="BE99" s="18">
        <f t="shared" si="235"/>
        <v>0.93722170239909364</v>
      </c>
      <c r="BF99" s="18">
        <f t="shared" si="235"/>
        <v>8.0507374468279167</v>
      </c>
      <c r="BG99" s="18">
        <f t="shared" si="235"/>
        <v>2.3573377359308312</v>
      </c>
      <c r="BH99" s="18">
        <f t="shared" si="235"/>
        <v>2.0432109395156051</v>
      </c>
      <c r="BI99" s="18">
        <f t="shared" si="236"/>
        <v>2.5071095421719924</v>
      </c>
      <c r="BK99" s="18">
        <f t="shared" si="237"/>
        <v>2.1478126107384199</v>
      </c>
      <c r="BL99" s="18">
        <f t="shared" si="238"/>
        <v>3.4657108703716855</v>
      </c>
      <c r="BM99" s="18">
        <f t="shared" si="239"/>
        <v>4.8762072754513053</v>
      </c>
      <c r="BO99" t="str">
        <f t="shared" si="260"/>
        <v>61 Caring personal service occupations</v>
      </c>
      <c r="BP99" s="18">
        <f t="shared" si="240"/>
        <v>-1.18759743991802</v>
      </c>
      <c r="BQ99" s="18">
        <f t="shared" si="240"/>
        <v>-8.4593524090705863</v>
      </c>
      <c r="BR99" s="18">
        <f t="shared" si="240"/>
        <v>1.8117739463610727</v>
      </c>
      <c r="BS99" s="18">
        <f t="shared" si="240"/>
        <v>-1.1661977617968833</v>
      </c>
      <c r="BT99" s="18">
        <f t="shared" si="241"/>
        <v>-0.72184676380744328</v>
      </c>
      <c r="BV99" s="18">
        <f t="shared" si="242"/>
        <v>-0.18334686698379121</v>
      </c>
      <c r="BW99" s="18">
        <f t="shared" si="243"/>
        <v>2.7567685193453206</v>
      </c>
      <c r="BX99" s="18">
        <f t="shared" si="244"/>
        <v>2.6320160642574475</v>
      </c>
      <c r="BZ99" t="str">
        <f t="shared" si="261"/>
        <v>61 Caring personal service occupations</v>
      </c>
      <c r="CA99" s="18">
        <f t="shared" si="245"/>
        <v>-13.217659396380343</v>
      </c>
      <c r="CB99" s="18">
        <f t="shared" si="245"/>
        <v>-13.600180204744749</v>
      </c>
      <c r="CC99" s="18">
        <f t="shared" si="245"/>
        <v>-5.9547814414702804</v>
      </c>
      <c r="CD99" s="18">
        <f t="shared" si="245"/>
        <v>-1.6361918524098296</v>
      </c>
      <c r="CE99" s="18">
        <f t="shared" si="246"/>
        <v>-3.7896352559937729</v>
      </c>
      <c r="CG99" s="18">
        <f t="shared" si="247"/>
        <v>-3.097318272972327</v>
      </c>
      <c r="CH99" s="18">
        <f t="shared" si="248"/>
        <v>1.4056114774193551</v>
      </c>
      <c r="CI99" s="18">
        <f t="shared" si="249"/>
        <v>-1.0258689210013716</v>
      </c>
      <c r="CK99" t="str">
        <f t="shared" si="262"/>
        <v>61 Caring personal service occupations</v>
      </c>
      <c r="CL99" s="18">
        <f t="shared" si="250"/>
        <v>-6.8459726262747882</v>
      </c>
      <c r="CM99" s="18">
        <f t="shared" si="250"/>
        <v>4.6749830727602637</v>
      </c>
      <c r="CN99" s="18">
        <f t="shared" si="250"/>
        <v>3.4976313905648926</v>
      </c>
      <c r="CO99" s="18">
        <f t="shared" si="250"/>
        <v>2.4423316507115489</v>
      </c>
      <c r="CP99" s="18">
        <f t="shared" si="251"/>
        <v>2.9095297753316762</v>
      </c>
      <c r="CR99" s="18">
        <f t="shared" si="252"/>
        <v>2.7928971999065411</v>
      </c>
      <c r="CS99" s="18">
        <f t="shared" si="253"/>
        <v>1.9922065290478796</v>
      </c>
      <c r="CT99" s="18">
        <f t="shared" si="254"/>
        <v>4.2088448455716465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16.891772120643878</v>
      </c>
      <c r="C100" s="18">
        <f t="shared" si="210"/>
        <v>-12.936665088629073</v>
      </c>
      <c r="D100" s="18">
        <f t="shared" si="210"/>
        <v>5.5917922296677025</v>
      </c>
      <c r="E100" s="18">
        <f t="shared" si="210"/>
        <v>3.0382584419815784</v>
      </c>
      <c r="F100" s="18">
        <f t="shared" si="211"/>
        <v>2.7420436531061743</v>
      </c>
      <c r="H100" s="18">
        <f t="shared" si="212"/>
        <v>3.8825002022708111</v>
      </c>
      <c r="I100" s="18">
        <f t="shared" si="213"/>
        <v>3.9623142151443247</v>
      </c>
      <c r="J100" s="18">
        <f t="shared" si="214"/>
        <v>6.4723467349079522</v>
      </c>
      <c r="L100" t="str">
        <f t="shared" si="255"/>
        <v>62 Leisure, travel and related personal service occupations</v>
      </c>
      <c r="M100" s="18">
        <f t="shared" si="215"/>
        <v>2.2349354511877362</v>
      </c>
      <c r="N100" s="18">
        <f t="shared" si="215"/>
        <v>-4.7216858507495569</v>
      </c>
      <c r="O100" s="18">
        <f t="shared" si="215"/>
        <v>5.214353078327294</v>
      </c>
      <c r="P100" s="18">
        <f t="shared" si="215"/>
        <v>3.3556603835453114</v>
      </c>
      <c r="Q100" s="18">
        <f t="shared" si="216"/>
        <v>3.405700150376334</v>
      </c>
      <c r="S100" s="18">
        <f t="shared" si="217"/>
        <v>3.9715473115017996</v>
      </c>
      <c r="T100" s="18">
        <f t="shared" si="218"/>
        <v>4.0361906480348431</v>
      </c>
      <c r="U100" s="18">
        <f t="shared" si="219"/>
        <v>6.5880863598407169</v>
      </c>
      <c r="W100" t="str">
        <f t="shared" si="256"/>
        <v>62 Leisure, travel and related personal service occupations</v>
      </c>
      <c r="X100" s="18">
        <f t="shared" si="220"/>
        <v>5.1416852917928413</v>
      </c>
      <c r="Y100" s="18">
        <f t="shared" si="220"/>
        <v>-16.116487991294225</v>
      </c>
      <c r="Z100" s="18">
        <f t="shared" si="220"/>
        <v>4.3300287612394017</v>
      </c>
      <c r="AA100" s="18">
        <f t="shared" si="220"/>
        <v>2.9157156676793416</v>
      </c>
      <c r="AB100" s="18">
        <f t="shared" si="221"/>
        <v>2.0431282789949989</v>
      </c>
      <c r="AD100" s="18">
        <f t="shared" si="222"/>
        <v>3.3850101354546469</v>
      </c>
      <c r="AE100" s="18">
        <f t="shared" si="223"/>
        <v>4.1193895316171014</v>
      </c>
      <c r="AF100" s="18">
        <f t="shared" si="224"/>
        <v>6.2417052794000671</v>
      </c>
      <c r="AH100" t="str">
        <f t="shared" si="257"/>
        <v>62 Leisure, travel and related personal service occupations</v>
      </c>
      <c r="AI100" s="18">
        <f t="shared" si="225"/>
        <v>3.1008488376266685</v>
      </c>
      <c r="AJ100" s="18">
        <f t="shared" si="225"/>
        <v>-17.224361104996799</v>
      </c>
      <c r="AK100" s="18">
        <f t="shared" si="225"/>
        <v>3.6206246012109977</v>
      </c>
      <c r="AL100" s="18">
        <f t="shared" si="225"/>
        <v>3.1640369744347696</v>
      </c>
      <c r="AM100" s="18">
        <f t="shared" si="226"/>
        <v>1.8945729372467746</v>
      </c>
      <c r="AO100" s="18">
        <f t="shared" si="227"/>
        <v>3.3160088688984013</v>
      </c>
      <c r="AP100" s="18">
        <f t="shared" si="228"/>
        <v>4.1242190078829122</v>
      </c>
      <c r="AQ100" s="18">
        <f t="shared" si="229"/>
        <v>6.1983310033044248</v>
      </c>
      <c r="AS100" t="str">
        <f t="shared" si="258"/>
        <v>62 Leisure, travel and related personal service occupations</v>
      </c>
      <c r="AT100" s="18">
        <f t="shared" si="230"/>
        <v>3.3170373138829312</v>
      </c>
      <c r="AU100" s="18">
        <f t="shared" si="230"/>
        <v>-6.2700934385136016</v>
      </c>
      <c r="AV100" s="18">
        <f t="shared" si="230"/>
        <v>4.386718084680985</v>
      </c>
      <c r="AW100" s="18">
        <f t="shared" si="230"/>
        <v>3.7125498126720169</v>
      </c>
      <c r="AX100" s="18">
        <f t="shared" si="231"/>
        <v>3.2674837378005028</v>
      </c>
      <c r="AZ100" s="18">
        <f t="shared" si="232"/>
        <v>3.9367873950498122</v>
      </c>
      <c r="BA100" s="18">
        <f t="shared" si="233"/>
        <v>4.2276132466413152</v>
      </c>
      <c r="BB100" s="18">
        <f t="shared" si="234"/>
        <v>6.7008793962056501</v>
      </c>
      <c r="BD100" t="str">
        <f t="shared" si="259"/>
        <v>62 Leisure, travel and related personal service occupations</v>
      </c>
      <c r="BE100" s="18">
        <f t="shared" si="235"/>
        <v>-1.7044270175609832</v>
      </c>
      <c r="BF100" s="18">
        <f t="shared" si="235"/>
        <v>-8.7704165102426188</v>
      </c>
      <c r="BG100" s="18">
        <f t="shared" si="235"/>
        <v>-1.5004544125146957</v>
      </c>
      <c r="BH100" s="18">
        <f t="shared" si="235"/>
        <v>-0.98534763121482793</v>
      </c>
      <c r="BI100" s="18">
        <f t="shared" si="236"/>
        <v>-1.65125020014385</v>
      </c>
      <c r="BK100" s="18">
        <f t="shared" si="237"/>
        <v>-1.1573485057378652</v>
      </c>
      <c r="BL100" s="18">
        <f t="shared" si="238"/>
        <v>2.3218373513024915</v>
      </c>
      <c r="BM100" s="18">
        <f t="shared" si="239"/>
        <v>1.5029316172158858</v>
      </c>
      <c r="BO100" t="str">
        <f t="shared" si="260"/>
        <v>62 Leisure, travel and related personal service occupations</v>
      </c>
      <c r="BP100" s="18">
        <f t="shared" si="240"/>
        <v>-1.7138829396013633</v>
      </c>
      <c r="BQ100" s="18">
        <f t="shared" si="240"/>
        <v>-20.875279266016989</v>
      </c>
      <c r="BR100" s="18">
        <f t="shared" si="240"/>
        <v>-0.98288134970592189</v>
      </c>
      <c r="BS100" s="18">
        <f t="shared" si="240"/>
        <v>-1.8561413829969897</v>
      </c>
      <c r="BT100" s="18">
        <f t="shared" si="241"/>
        <v>-2.900178578010848</v>
      </c>
      <c r="BV100" s="18">
        <f t="shared" si="242"/>
        <v>-1.5659138020660102</v>
      </c>
      <c r="BW100" s="18">
        <f t="shared" si="243"/>
        <v>2.3098070040533214</v>
      </c>
      <c r="BX100" s="18">
        <f t="shared" si="244"/>
        <v>1.2099425701712851</v>
      </c>
      <c r="BZ100" t="str">
        <f t="shared" si="261"/>
        <v>62 Leisure, travel and related personal service occupations</v>
      </c>
      <c r="CA100" s="18">
        <f t="shared" si="245"/>
        <v>-1.1220261409064514</v>
      </c>
      <c r="CB100" s="18">
        <f t="shared" si="245"/>
        <v>-13.191716433772683</v>
      </c>
      <c r="CC100" s="18">
        <f t="shared" si="245"/>
        <v>-1.5230101215036984</v>
      </c>
      <c r="CD100" s="18">
        <f t="shared" si="245"/>
        <v>-2.570762324916831</v>
      </c>
      <c r="CE100" s="18">
        <f t="shared" si="246"/>
        <v>-2.9472149601529884</v>
      </c>
      <c r="CG100" s="18">
        <f t="shared" si="247"/>
        <v>-2.2227561092791115</v>
      </c>
      <c r="CH100" s="18">
        <f t="shared" si="248"/>
        <v>2.158199801161631</v>
      </c>
      <c r="CI100" s="18">
        <f t="shared" si="249"/>
        <v>0.58419998471301859</v>
      </c>
      <c r="CK100" t="str">
        <f t="shared" si="262"/>
        <v>62 Leisure, travel and related personal service occupations</v>
      </c>
      <c r="CL100" s="18">
        <f t="shared" si="250"/>
        <v>-7.9433807629624482</v>
      </c>
      <c r="CM100" s="18">
        <f t="shared" si="250"/>
        <v>3.7468742462499538</v>
      </c>
      <c r="CN100" s="18">
        <f t="shared" si="250"/>
        <v>-2.5377153196644131</v>
      </c>
      <c r="CO100" s="18">
        <f t="shared" si="250"/>
        <v>-2.3474185852581764</v>
      </c>
      <c r="CP100" s="18">
        <f t="shared" si="251"/>
        <v>-2.0369715322089532</v>
      </c>
      <c r="CR100" s="18">
        <f t="shared" si="252"/>
        <v>-2.4108920784467691</v>
      </c>
      <c r="CS100" s="18">
        <f t="shared" si="253"/>
        <v>1.5693903985770863</v>
      </c>
      <c r="CT100" s="18">
        <f t="shared" si="254"/>
        <v>-0.29555368701981166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5.0140180743263985</v>
      </c>
      <c r="C101" s="18">
        <f t="shared" si="210"/>
        <v>12.932027848060423</v>
      </c>
      <c r="D101" s="18">
        <f t="shared" si="210"/>
        <v>4.3681417836389347</v>
      </c>
      <c r="E101" s="18">
        <f t="shared" si="210"/>
        <v>3.3013018970475594</v>
      </c>
      <c r="F101" s="18">
        <f t="shared" si="211"/>
        <v>4.2124669996335351</v>
      </c>
      <c r="H101" s="18">
        <f t="shared" si="212"/>
        <v>3.6556979745408835</v>
      </c>
      <c r="I101" s="18">
        <f t="shared" si="213"/>
        <v>3.7702227152578871</v>
      </c>
      <c r="J101" s="18">
        <f t="shared" si="214"/>
        <v>6.1724891633072376</v>
      </c>
      <c r="L101" t="str">
        <f t="shared" si="255"/>
        <v>63 Community and civil enforcement occupations</v>
      </c>
      <c r="M101" s="18">
        <f t="shared" si="215"/>
        <v>-0.51025124753417694</v>
      </c>
      <c r="N101" s="18">
        <f t="shared" si="215"/>
        <v>38.661615157771138</v>
      </c>
      <c r="O101" s="18">
        <f t="shared" si="215"/>
        <v>-0.58076148503126701</v>
      </c>
      <c r="P101" s="18">
        <f t="shared" si="215"/>
        <v>3.5129849564267568</v>
      </c>
      <c r="Q101" s="18">
        <f t="shared" si="216"/>
        <v>4.1006751699565802</v>
      </c>
      <c r="S101" s="18">
        <f t="shared" si="217"/>
        <v>2.1300079422348794</v>
      </c>
      <c r="T101" s="18">
        <f t="shared" si="218"/>
        <v>3.1592485847482976</v>
      </c>
      <c r="U101" s="18">
        <f t="shared" si="219"/>
        <v>4.6109138161527286</v>
      </c>
      <c r="W101" t="str">
        <f t="shared" si="256"/>
        <v>63 Community and civil enforcement occupations</v>
      </c>
      <c r="X101" s="18">
        <f t="shared" si="220"/>
        <v>2.1947363932227848</v>
      </c>
      <c r="Y101" s="18">
        <f t="shared" si="220"/>
        <v>15.011281278703548</v>
      </c>
      <c r="Z101" s="18">
        <f t="shared" si="220"/>
        <v>0.62249817154613751</v>
      </c>
      <c r="AA101" s="18">
        <f t="shared" si="220"/>
        <v>3.543438577993685</v>
      </c>
      <c r="AB101" s="18">
        <f t="shared" si="221"/>
        <v>3.2975710384365087</v>
      </c>
      <c r="AD101" s="18">
        <f t="shared" si="222"/>
        <v>2.5604900720838319</v>
      </c>
      <c r="AE101" s="18">
        <f t="shared" si="223"/>
        <v>3.601766262148054</v>
      </c>
      <c r="AF101" s="18">
        <f t="shared" si="224"/>
        <v>5.2726819228945176</v>
      </c>
      <c r="AH101" t="str">
        <f t="shared" si="257"/>
        <v>63 Community and civil enforcement occupations</v>
      </c>
      <c r="AI101" s="18">
        <f t="shared" si="225"/>
        <v>0.96772271565062074</v>
      </c>
      <c r="AJ101" s="18">
        <f t="shared" si="225"/>
        <v>29.694634349306238</v>
      </c>
      <c r="AK101" s="18">
        <f t="shared" si="225"/>
        <v>-2.8768276585590336</v>
      </c>
      <c r="AL101" s="18">
        <f t="shared" si="225"/>
        <v>3.4362416348921565</v>
      </c>
      <c r="AM101" s="18">
        <f t="shared" si="226"/>
        <v>2.8647267194383597</v>
      </c>
      <c r="AO101" s="18">
        <f t="shared" si="227"/>
        <v>1.2875596795273392</v>
      </c>
      <c r="AP101" s="18">
        <f t="shared" si="228"/>
        <v>2.9436192286937279</v>
      </c>
      <c r="AQ101" s="18">
        <f t="shared" si="229"/>
        <v>3.8279808814003724</v>
      </c>
      <c r="AS101" t="str">
        <f t="shared" si="258"/>
        <v>63 Community and civil enforcement occupations</v>
      </c>
      <c r="AT101" s="18">
        <f t="shared" si="230"/>
        <v>-0.97055041257585462</v>
      </c>
      <c r="AU101" s="18">
        <f t="shared" si="230"/>
        <v>26.173968091767041</v>
      </c>
      <c r="AV101" s="18">
        <f t="shared" si="230"/>
        <v>-4.7376466815397977</v>
      </c>
      <c r="AW101" s="18">
        <f t="shared" si="230"/>
        <v>2.293802159734093</v>
      </c>
      <c r="AX101" s="18">
        <f t="shared" si="231"/>
        <v>1.3629739173861788</v>
      </c>
      <c r="AZ101" s="18">
        <f t="shared" si="232"/>
        <v>-0.10586680112035785</v>
      </c>
      <c r="BA101" s="18">
        <f t="shared" si="233"/>
        <v>2.6904262502983833</v>
      </c>
      <c r="BB101" s="18">
        <f t="shared" si="234"/>
        <v>2.6176014223618482</v>
      </c>
      <c r="BD101" t="str">
        <f t="shared" si="259"/>
        <v>63 Community and civil enforcement occupations</v>
      </c>
      <c r="BE101" s="18">
        <f t="shared" si="235"/>
        <v>-8.4244537252787346</v>
      </c>
      <c r="BF101" s="18">
        <f t="shared" si="235"/>
        <v>36.295864450082462</v>
      </c>
      <c r="BG101" s="18">
        <f t="shared" si="235"/>
        <v>-8.4286443014686458</v>
      </c>
      <c r="BH101" s="18">
        <f t="shared" si="235"/>
        <v>0.6423368020395781</v>
      </c>
      <c r="BI101" s="18">
        <f t="shared" si="236"/>
        <v>-0.41521246074951446</v>
      </c>
      <c r="BK101" s="18">
        <f t="shared" si="237"/>
        <v>-2.4770067161571041</v>
      </c>
      <c r="BL101" s="18">
        <f t="shared" si="238"/>
        <v>1.4967595114475873</v>
      </c>
      <c r="BM101" s="18">
        <f t="shared" si="239"/>
        <v>-0.43940941843182424</v>
      </c>
      <c r="BO101" t="str">
        <f t="shared" si="260"/>
        <v>63 Community and civil enforcement occupations</v>
      </c>
      <c r="BP101" s="18">
        <f t="shared" si="240"/>
        <v>-5.5308794947542257</v>
      </c>
      <c r="BQ101" s="18">
        <f t="shared" si="240"/>
        <v>22.835043405711296</v>
      </c>
      <c r="BR101" s="18">
        <f t="shared" si="240"/>
        <v>-5.4775717342668724</v>
      </c>
      <c r="BS101" s="18">
        <f t="shared" si="240"/>
        <v>0.35396771518907411</v>
      </c>
      <c r="BT101" s="18">
        <f t="shared" si="241"/>
        <v>-0.25379480975693536</v>
      </c>
      <c r="BV101" s="18">
        <f t="shared" si="242"/>
        <v>-1.6287956039556128</v>
      </c>
      <c r="BW101" s="18">
        <f t="shared" si="243"/>
        <v>1.8830012826753117</v>
      </c>
      <c r="BX101" s="18">
        <f t="shared" si="244"/>
        <v>0.66518450690158382</v>
      </c>
      <c r="BZ101" t="str">
        <f t="shared" si="261"/>
        <v>63 Community and civil enforcement occupations</v>
      </c>
      <c r="CA101" s="18">
        <f t="shared" si="245"/>
        <v>-3.3850134713848012</v>
      </c>
      <c r="CB101" s="18">
        <f t="shared" si="245"/>
        <v>29.418557270876345</v>
      </c>
      <c r="CC101" s="18">
        <f t="shared" si="245"/>
        <v>-6.7581618686248346</v>
      </c>
      <c r="CD101" s="18">
        <f t="shared" si="245"/>
        <v>-1.1057817129984437</v>
      </c>
      <c r="CE101" s="18">
        <f t="shared" si="246"/>
        <v>-1.2618509647871479</v>
      </c>
      <c r="CG101" s="18">
        <f t="shared" si="247"/>
        <v>-3.0269898603833223</v>
      </c>
      <c r="CH101" s="18">
        <f t="shared" si="248"/>
        <v>1.6846032823570445</v>
      </c>
      <c r="CI101" s="18">
        <f t="shared" si="249"/>
        <v>-0.58762653642246976</v>
      </c>
      <c r="CK101" t="str">
        <f t="shared" si="262"/>
        <v>63 Community and civil enforcement occupations</v>
      </c>
      <c r="CL101" s="18">
        <f t="shared" si="250"/>
        <v>-13.437256869980541</v>
      </c>
      <c r="CM101" s="18">
        <f t="shared" si="250"/>
        <v>40.372251915547629</v>
      </c>
      <c r="CN101" s="18">
        <f t="shared" si="250"/>
        <v>-8.8100715220258188</v>
      </c>
      <c r="CO101" s="18">
        <f t="shared" si="250"/>
        <v>-0.51397485959336908</v>
      </c>
      <c r="CP101" s="18">
        <f t="shared" si="251"/>
        <v>-1.0787086137631685</v>
      </c>
      <c r="CR101" s="18">
        <f t="shared" si="252"/>
        <v>-3.3599799643531547</v>
      </c>
      <c r="CS101" s="18">
        <f t="shared" si="253"/>
        <v>1.0173029363597985</v>
      </c>
      <c r="CT101" s="18">
        <f t="shared" si="254"/>
        <v>-1.7883788552771951</v>
      </c>
    </row>
    <row r="102" spans="1:98" x14ac:dyDescent="0.2">
      <c r="A102" t="str">
        <f t="shared" si="209"/>
        <v>71 Sales occupations</v>
      </c>
      <c r="B102" s="18">
        <f t="shared" si="210"/>
        <v>1.8587519809025066</v>
      </c>
      <c r="C102" s="18">
        <f t="shared" si="210"/>
        <v>-3.4496178092299212</v>
      </c>
      <c r="D102" s="18">
        <f t="shared" si="210"/>
        <v>2.8733390792201607</v>
      </c>
      <c r="E102" s="18">
        <f t="shared" si="210"/>
        <v>2.3509834553665732</v>
      </c>
      <c r="F102" s="18">
        <f t="shared" si="211"/>
        <v>2.1408043880122074</v>
      </c>
      <c r="H102" s="18">
        <f t="shared" si="212"/>
        <v>2.5248066248072076</v>
      </c>
      <c r="I102" s="18">
        <f t="shared" si="213"/>
        <v>3.2866093364701587</v>
      </c>
      <c r="J102" s="18">
        <f t="shared" si="214"/>
        <v>4.9963436994182819</v>
      </c>
      <c r="L102" t="str">
        <f t="shared" si="255"/>
        <v>71 Sales occupations</v>
      </c>
      <c r="M102" s="18">
        <f t="shared" si="215"/>
        <v>3.5612383937799308</v>
      </c>
      <c r="N102" s="18">
        <f t="shared" si="215"/>
        <v>4.2322142315726285</v>
      </c>
      <c r="O102" s="18">
        <f t="shared" si="215"/>
        <v>3.5916172799814516</v>
      </c>
      <c r="P102" s="18">
        <f t="shared" si="215"/>
        <v>3.4776592158455299</v>
      </c>
      <c r="Q102" s="18">
        <f t="shared" si="216"/>
        <v>3.5602730532322324</v>
      </c>
      <c r="S102" s="18">
        <f t="shared" si="217"/>
        <v>3.5156313013112728</v>
      </c>
      <c r="T102" s="18">
        <f t="shared" si="218"/>
        <v>3.4884389479590272</v>
      </c>
      <c r="U102" s="18">
        <f t="shared" si="219"/>
        <v>5.866534753386321</v>
      </c>
      <c r="W102" t="str">
        <f t="shared" si="256"/>
        <v>71 Sales occupations</v>
      </c>
      <c r="X102" s="18">
        <f t="shared" si="220"/>
        <v>4.92824139209731</v>
      </c>
      <c r="Y102" s="18">
        <f t="shared" si="220"/>
        <v>-4.6280422305136293</v>
      </c>
      <c r="Z102" s="18">
        <f t="shared" si="220"/>
        <v>2.4093440685607259</v>
      </c>
      <c r="AA102" s="18">
        <f t="shared" si="220"/>
        <v>3.0713358452447936</v>
      </c>
      <c r="AB102" s="18">
        <f t="shared" si="221"/>
        <v>2.3660874131351317</v>
      </c>
      <c r="AD102" s="18">
        <f t="shared" si="222"/>
        <v>2.8501978105908599</v>
      </c>
      <c r="AE102" s="18">
        <f t="shared" si="223"/>
        <v>3.4834340875614878</v>
      </c>
      <c r="AF102" s="18">
        <f t="shared" si="224"/>
        <v>5.3830894027249832</v>
      </c>
      <c r="AH102" t="str">
        <f t="shared" si="257"/>
        <v>71 Sales occupations</v>
      </c>
      <c r="AI102" s="18">
        <f t="shared" si="225"/>
        <v>3.1797088015823149</v>
      </c>
      <c r="AJ102" s="18">
        <f t="shared" si="225"/>
        <v>-2.8459815867368676</v>
      </c>
      <c r="AK102" s="18">
        <f t="shared" si="225"/>
        <v>1.5059123737085622</v>
      </c>
      <c r="AL102" s="18">
        <f t="shared" si="225"/>
        <v>2.6866988766703681</v>
      </c>
      <c r="AM102" s="18">
        <f t="shared" si="226"/>
        <v>1.9626729272090415</v>
      </c>
      <c r="AO102" s="18">
        <f t="shared" si="227"/>
        <v>2.2915850220029288</v>
      </c>
      <c r="AP102" s="18">
        <f t="shared" si="228"/>
        <v>3.4202389201811956</v>
      </c>
      <c r="AQ102" s="18">
        <f t="shared" si="229"/>
        <v>4.9388302035213494</v>
      </c>
      <c r="AS102" t="str">
        <f t="shared" si="258"/>
        <v>71 Sales occupations</v>
      </c>
      <c r="AT102" s="18">
        <f t="shared" si="230"/>
        <v>2.8988161781814847</v>
      </c>
      <c r="AU102" s="18">
        <f t="shared" si="230"/>
        <v>-5.6786671879567541</v>
      </c>
      <c r="AV102" s="18">
        <f t="shared" si="230"/>
        <v>0.70611254326238271</v>
      </c>
      <c r="AW102" s="18">
        <f t="shared" si="230"/>
        <v>2.3232258372547943</v>
      </c>
      <c r="AX102" s="18">
        <f t="shared" si="231"/>
        <v>1.2982534515373123</v>
      </c>
      <c r="AZ102" s="18">
        <f t="shared" si="232"/>
        <v>1.7813232290470715</v>
      </c>
      <c r="BA102" s="18">
        <f t="shared" si="233"/>
        <v>2.9248342438516595</v>
      </c>
      <c r="BB102" s="18">
        <f t="shared" si="234"/>
        <v>4.1648087805777223</v>
      </c>
      <c r="BD102" t="str">
        <f t="shared" si="259"/>
        <v>71 Sales occupations</v>
      </c>
      <c r="BE102" s="18">
        <f t="shared" si="235"/>
        <v>1.7843612592706171</v>
      </c>
      <c r="BF102" s="18">
        <f t="shared" si="235"/>
        <v>-0.26835767214774542</v>
      </c>
      <c r="BG102" s="18">
        <f t="shared" si="235"/>
        <v>-1.1348596731711624</v>
      </c>
      <c r="BH102" s="18">
        <f t="shared" si="235"/>
        <v>0.21083629477596233</v>
      </c>
      <c r="BI102" s="18">
        <f t="shared" si="236"/>
        <v>-0.24154011167842881</v>
      </c>
      <c r="BK102" s="18">
        <f t="shared" si="237"/>
        <v>-0.23975201793819956</v>
      </c>
      <c r="BL102" s="18">
        <f t="shared" si="238"/>
        <v>2.5037173329642615</v>
      </c>
      <c r="BM102" s="18">
        <f t="shared" si="239"/>
        <v>2.3350114361202046</v>
      </c>
      <c r="BO102" t="str">
        <f t="shared" si="260"/>
        <v>71 Sales occupations</v>
      </c>
      <c r="BP102" s="18">
        <f t="shared" si="240"/>
        <v>-0.30421898385412094</v>
      </c>
      <c r="BQ102" s="18">
        <f t="shared" si="240"/>
        <v>-11.065575285835095</v>
      </c>
      <c r="BR102" s="18">
        <f t="shared" si="240"/>
        <v>-1.137581023337364</v>
      </c>
      <c r="BS102" s="18">
        <f t="shared" si="240"/>
        <v>-1.7379438271333925</v>
      </c>
      <c r="BT102" s="18">
        <f t="shared" si="241"/>
        <v>-2.1625142100020311</v>
      </c>
      <c r="BV102" s="18">
        <f t="shared" si="242"/>
        <v>-1.5382290818959143</v>
      </c>
      <c r="BW102" s="18">
        <f t="shared" si="243"/>
        <v>2.340718562017563</v>
      </c>
      <c r="BX102" s="18">
        <f t="shared" si="244"/>
        <v>1.2645669159342177</v>
      </c>
      <c r="BZ102" t="str">
        <f t="shared" si="261"/>
        <v>71 Sales occupations</v>
      </c>
      <c r="CA102" s="18">
        <f t="shared" si="245"/>
        <v>1.0705522322195682</v>
      </c>
      <c r="CB102" s="18">
        <f t="shared" si="245"/>
        <v>-9.2149459873504433</v>
      </c>
      <c r="CC102" s="18">
        <f t="shared" si="245"/>
        <v>-4.2416091003377954</v>
      </c>
      <c r="CD102" s="18">
        <f t="shared" si="245"/>
        <v>-8.2710994988228528</v>
      </c>
      <c r="CE102" s="18">
        <f t="shared" si="246"/>
        <v>-7.090520489667762</v>
      </c>
      <c r="CG102" s="18">
        <f t="shared" si="247"/>
        <v>-6.9471372798396551</v>
      </c>
      <c r="CH102" s="18">
        <f t="shared" si="248"/>
        <v>1.6174563448465573</v>
      </c>
      <c r="CI102" s="18">
        <f t="shared" si="249"/>
        <v>-3.2237201684356398</v>
      </c>
      <c r="CK102" t="str">
        <f t="shared" si="262"/>
        <v>71 Sales occupations</v>
      </c>
      <c r="CL102" s="18">
        <f t="shared" si="250"/>
        <v>-7.0454762265714344</v>
      </c>
      <c r="CM102" s="18">
        <f t="shared" si="250"/>
        <v>4.3454286323979519</v>
      </c>
      <c r="CN102" s="18">
        <f t="shared" si="250"/>
        <v>-6.3943193214983545</v>
      </c>
      <c r="CO102" s="18">
        <f t="shared" si="250"/>
        <v>-3.5307900468428022</v>
      </c>
      <c r="CP102" s="18">
        <f t="shared" si="251"/>
        <v>-3.9650135050659396</v>
      </c>
      <c r="CR102" s="18">
        <f t="shared" si="252"/>
        <v>-4.4949030490582516</v>
      </c>
      <c r="CS102" s="18">
        <f t="shared" si="253"/>
        <v>1.1011938292266876</v>
      </c>
      <c r="CT102" s="18">
        <f t="shared" si="254"/>
        <v>-2.5365272333255917</v>
      </c>
    </row>
    <row r="103" spans="1:98" x14ac:dyDescent="0.2">
      <c r="A103" t="str">
        <f t="shared" si="209"/>
        <v>72 Customer service occupations</v>
      </c>
      <c r="B103" s="18">
        <f t="shared" si="210"/>
        <v>4.7129188751997786</v>
      </c>
      <c r="C103" s="18">
        <f t="shared" si="210"/>
        <v>17.50439810378499</v>
      </c>
      <c r="D103" s="18">
        <f t="shared" si="210"/>
        <v>10.979927099009368</v>
      </c>
      <c r="E103" s="18">
        <f t="shared" si="210"/>
        <v>3.5862167694968194</v>
      </c>
      <c r="F103" s="18">
        <f t="shared" si="211"/>
        <v>6.6795072508188502</v>
      </c>
      <c r="H103" s="18">
        <f t="shared" si="212"/>
        <v>5.9943687969454817</v>
      </c>
      <c r="I103" s="18">
        <f t="shared" si="213"/>
        <v>4.19170470010648</v>
      </c>
      <c r="J103" s="18">
        <f t="shared" si="214"/>
        <v>8.1658634595689996</v>
      </c>
      <c r="L103" t="str">
        <f t="shared" si="255"/>
        <v>72 Customer service occupations</v>
      </c>
      <c r="M103" s="18">
        <f t="shared" si="215"/>
        <v>5.6089157861196393</v>
      </c>
      <c r="N103" s="18">
        <f t="shared" si="215"/>
        <v>6.0998156863777186</v>
      </c>
      <c r="O103" s="18">
        <f t="shared" si="215"/>
        <v>9.7314415333846114</v>
      </c>
      <c r="P103" s="18">
        <f t="shared" si="215"/>
        <v>3.814949346000196</v>
      </c>
      <c r="Q103" s="18">
        <f t="shared" si="216"/>
        <v>5.7725716531469295</v>
      </c>
      <c r="S103" s="18">
        <f t="shared" si="217"/>
        <v>5.7507913056824345</v>
      </c>
      <c r="T103" s="18">
        <f t="shared" si="218"/>
        <v>4.3157456176543763</v>
      </c>
      <c r="U103" s="18">
        <f t="shared" si="219"/>
        <v>8.0587332789451072</v>
      </c>
      <c r="W103" t="str">
        <f t="shared" si="256"/>
        <v>72 Customer service occupations</v>
      </c>
      <c r="X103" s="18">
        <f t="shared" si="220"/>
        <v>4.1076080681110794</v>
      </c>
      <c r="Y103" s="18">
        <f t="shared" si="220"/>
        <v>2.0535831754722178</v>
      </c>
      <c r="Z103" s="18">
        <f t="shared" si="220"/>
        <v>7.8983977536005279</v>
      </c>
      <c r="AA103" s="18">
        <f t="shared" si="220"/>
        <v>3.3433845631530179</v>
      </c>
      <c r="AB103" s="18">
        <f t="shared" si="221"/>
        <v>4.6635901606282282</v>
      </c>
      <c r="AD103" s="18">
        <f t="shared" si="222"/>
        <v>4.8399453265596692</v>
      </c>
      <c r="AE103" s="18">
        <f t="shared" si="223"/>
        <v>3.9435918943107717</v>
      </c>
      <c r="AF103" s="18">
        <f t="shared" si="224"/>
        <v>7.1515793284919527</v>
      </c>
      <c r="AH103" t="str">
        <f t="shared" si="257"/>
        <v>72 Customer service occupations</v>
      </c>
      <c r="AI103" s="18">
        <f t="shared" si="225"/>
        <v>5.8098433403233951</v>
      </c>
      <c r="AJ103" s="18">
        <f t="shared" si="225"/>
        <v>1.2791719098646182</v>
      </c>
      <c r="AK103" s="18">
        <f t="shared" si="225"/>
        <v>7.3671270238734765</v>
      </c>
      <c r="AL103" s="18">
        <f t="shared" si="225"/>
        <v>3.0981321296488673</v>
      </c>
      <c r="AM103" s="18">
        <f t="shared" si="226"/>
        <v>4.2975359722969397</v>
      </c>
      <c r="AO103" s="18">
        <f t="shared" si="227"/>
        <v>4.501929391736792</v>
      </c>
      <c r="AP103" s="18">
        <f t="shared" si="228"/>
        <v>4.0955786996396348</v>
      </c>
      <c r="AQ103" s="18">
        <f t="shared" si="229"/>
        <v>7.0070227444090749</v>
      </c>
      <c r="AS103" t="str">
        <f t="shared" si="258"/>
        <v>72 Customer service occupations</v>
      </c>
      <c r="AT103" s="18">
        <f t="shared" si="230"/>
        <v>4.3996318839143012</v>
      </c>
      <c r="AU103" s="18">
        <f t="shared" si="230"/>
        <v>-2.4762105310425664</v>
      </c>
      <c r="AV103" s="18">
        <f t="shared" si="230"/>
        <v>6.8375481968805163</v>
      </c>
      <c r="AW103" s="18">
        <f t="shared" si="230"/>
        <v>2.42789858814072</v>
      </c>
      <c r="AX103" s="18">
        <f t="shared" si="231"/>
        <v>3.4682366112834595</v>
      </c>
      <c r="AZ103" s="18">
        <f t="shared" si="232"/>
        <v>3.8771788143031838</v>
      </c>
      <c r="BA103" s="18">
        <f t="shared" si="233"/>
        <v>3.4632636958731311</v>
      </c>
      <c r="BB103" s="18">
        <f t="shared" si="234"/>
        <v>6.1147031120272421</v>
      </c>
      <c r="BD103" t="str">
        <f t="shared" si="259"/>
        <v>72 Customer service occupations</v>
      </c>
      <c r="BE103" s="18">
        <f t="shared" si="235"/>
        <v>1.2933003657413789</v>
      </c>
      <c r="BF103" s="18">
        <f t="shared" si="235"/>
        <v>2.3457143816794312</v>
      </c>
      <c r="BG103" s="18">
        <f t="shared" si="235"/>
        <v>4.2217717834288182</v>
      </c>
      <c r="BH103" s="18">
        <f t="shared" si="235"/>
        <v>1.1107769547866742</v>
      </c>
      <c r="BI103" s="18">
        <f t="shared" si="236"/>
        <v>2.1503302058770268</v>
      </c>
      <c r="BK103" s="18">
        <f t="shared" si="237"/>
        <v>2.1373178642717594</v>
      </c>
      <c r="BL103" s="18">
        <f t="shared" si="238"/>
        <v>2.8649210215468512</v>
      </c>
      <c r="BM103" s="18">
        <f t="shared" si="239"/>
        <v>4.3752040765495215</v>
      </c>
      <c r="BO103" t="str">
        <f t="shared" si="260"/>
        <v>72 Customer service occupations</v>
      </c>
      <c r="BP103" s="18">
        <f t="shared" si="240"/>
        <v>1.4679852447349928</v>
      </c>
      <c r="BQ103" s="18">
        <f t="shared" si="240"/>
        <v>-7.792811073291384</v>
      </c>
      <c r="BR103" s="18">
        <f t="shared" si="240"/>
        <v>5.0553022830749805</v>
      </c>
      <c r="BS103" s="18">
        <f t="shared" si="240"/>
        <v>-0.24594231629222474</v>
      </c>
      <c r="BT103" s="18">
        <f t="shared" si="241"/>
        <v>0.88405335384655892</v>
      </c>
      <c r="BV103" s="18">
        <f t="shared" si="242"/>
        <v>1.4907291232201691</v>
      </c>
      <c r="BW103" s="18">
        <f t="shared" si="243"/>
        <v>2.9999164731654426</v>
      </c>
      <c r="BX103" s="18">
        <f t="shared" si="244"/>
        <v>4.0212407197424138</v>
      </c>
      <c r="BZ103" t="str">
        <f t="shared" si="261"/>
        <v>72 Customer service occupations</v>
      </c>
      <c r="CA103" s="18">
        <f t="shared" si="245"/>
        <v>-0.57231855923801644</v>
      </c>
      <c r="CB103" s="18">
        <f t="shared" si="245"/>
        <v>-0.71983554615022705</v>
      </c>
      <c r="CC103" s="18">
        <f t="shared" si="245"/>
        <v>1.7351968292826481</v>
      </c>
      <c r="CD103" s="18">
        <f t="shared" si="245"/>
        <v>-0.47504162252922644</v>
      </c>
      <c r="CE103" s="18">
        <f t="shared" si="246"/>
        <v>0.19502723403135303</v>
      </c>
      <c r="CG103" s="18">
        <f t="shared" si="247"/>
        <v>0.25631697892658512</v>
      </c>
      <c r="CH103" s="18">
        <f t="shared" si="248"/>
        <v>2.1434842844117785</v>
      </c>
      <c r="CI103" s="18">
        <f t="shared" si="249"/>
        <v>2.3348796842732833</v>
      </c>
      <c r="CK103" t="str">
        <f t="shared" si="262"/>
        <v>72 Customer service occupations</v>
      </c>
      <c r="CL103" s="18">
        <f t="shared" si="250"/>
        <v>-0.38520113273092793</v>
      </c>
      <c r="CM103" s="18">
        <f t="shared" si="250"/>
        <v>17.824300542672589</v>
      </c>
      <c r="CN103" s="18">
        <f t="shared" si="250"/>
        <v>7.9653974060985178</v>
      </c>
      <c r="CO103" s="18">
        <f t="shared" si="250"/>
        <v>3.449667472899054</v>
      </c>
      <c r="CP103" s="18">
        <f t="shared" si="251"/>
        <v>5.6961820229230575</v>
      </c>
      <c r="CR103" s="18">
        <f t="shared" si="252"/>
        <v>4.9335249206557741</v>
      </c>
      <c r="CS103" s="18">
        <f t="shared" si="253"/>
        <v>2.8979206982634897</v>
      </c>
      <c r="CT103" s="18">
        <f t="shared" si="254"/>
        <v>6.5615857312769865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8.0769251193735236</v>
      </c>
      <c r="C104" s="18">
        <f t="shared" si="210"/>
        <v>-13.963318585921758</v>
      </c>
      <c r="D104" s="18">
        <f t="shared" si="210"/>
        <v>13.306562497572827</v>
      </c>
      <c r="E104" s="18">
        <f t="shared" si="210"/>
        <v>7.2307188571902214</v>
      </c>
      <c r="F104" s="18">
        <f t="shared" si="211"/>
        <v>7.6023971500325249</v>
      </c>
      <c r="H104" s="18">
        <f t="shared" si="212"/>
        <v>9.2189087444653151</v>
      </c>
      <c r="I104" s="18">
        <f t="shared" si="213"/>
        <v>5.5975139274179631</v>
      </c>
      <c r="J104" s="18">
        <f t="shared" si="214"/>
        <v>11.35214118132688</v>
      </c>
      <c r="L104" t="str">
        <f t="shared" si="255"/>
        <v>81 Process, plant and machine operatives</v>
      </c>
      <c r="M104" s="18">
        <f t="shared" si="215"/>
        <v>5.793744223188857</v>
      </c>
      <c r="N104" s="18">
        <f t="shared" si="215"/>
        <v>-8.878582234777344</v>
      </c>
      <c r="O104" s="18">
        <f t="shared" si="215"/>
        <v>9.4759739956238533</v>
      </c>
      <c r="P104" s="18">
        <f t="shared" si="215"/>
        <v>5.629825201705696</v>
      </c>
      <c r="Q104" s="18">
        <f t="shared" si="216"/>
        <v>5.8351697028198535</v>
      </c>
      <c r="S104" s="18">
        <f t="shared" si="217"/>
        <v>6.89662164127407</v>
      </c>
      <c r="T104" s="18">
        <f t="shared" si="218"/>
        <v>4.5767826786099253</v>
      </c>
      <c r="U104" s="18">
        <f t="shared" si="219"/>
        <v>9.066656872457779</v>
      </c>
      <c r="W104" t="str">
        <f t="shared" si="256"/>
        <v>81 Process, plant and machine operatives</v>
      </c>
      <c r="X104" s="18">
        <f t="shared" si="220"/>
        <v>4.9561260762391202</v>
      </c>
      <c r="Y104" s="18">
        <f t="shared" si="220"/>
        <v>-14.592093558657737</v>
      </c>
      <c r="Z104" s="18">
        <f t="shared" si="220"/>
        <v>10.497276797828171</v>
      </c>
      <c r="AA104" s="18">
        <f t="shared" si="220"/>
        <v>5.599403838266781</v>
      </c>
      <c r="AB104" s="18">
        <f t="shared" si="221"/>
        <v>5.6949927864003547</v>
      </c>
      <c r="AD104" s="18">
        <f t="shared" si="222"/>
        <v>7.2074178516819298</v>
      </c>
      <c r="AE104" s="18">
        <f t="shared" si="223"/>
        <v>4.7491044791044823</v>
      </c>
      <c r="AF104" s="18">
        <f t="shared" si="224"/>
        <v>9.3957976890536301</v>
      </c>
      <c r="AH104" t="str">
        <f t="shared" si="257"/>
        <v>81 Process, plant and machine operatives</v>
      </c>
      <c r="AI104" s="18">
        <f t="shared" si="225"/>
        <v>3.8883762642096587</v>
      </c>
      <c r="AJ104" s="18">
        <f t="shared" si="225"/>
        <v>-10.717901975969358</v>
      </c>
      <c r="AK104" s="18">
        <f t="shared" si="225"/>
        <v>9.7380923424335677</v>
      </c>
      <c r="AL104" s="18">
        <f t="shared" si="225"/>
        <v>5.0875693288151114</v>
      </c>
      <c r="AM104" s="18">
        <f t="shared" si="226"/>
        <v>5.4396742421206623</v>
      </c>
      <c r="AO104" s="18">
        <f t="shared" si="227"/>
        <v>6.6154227679518396</v>
      </c>
      <c r="AP104" s="18">
        <f t="shared" si="228"/>
        <v>4.2566478756409731</v>
      </c>
      <c r="AQ104" s="18">
        <f t="shared" si="229"/>
        <v>8.6746082545710035</v>
      </c>
      <c r="AS104" t="str">
        <f t="shared" si="258"/>
        <v>81 Process, plant and machine operatives</v>
      </c>
      <c r="AT104" s="18">
        <f t="shared" si="230"/>
        <v>6.3424876863668045</v>
      </c>
      <c r="AU104" s="18">
        <f t="shared" si="230"/>
        <v>-12.964082899430663</v>
      </c>
      <c r="AV104" s="18">
        <f t="shared" si="230"/>
        <v>8.210884949319075</v>
      </c>
      <c r="AW104" s="18">
        <f t="shared" si="230"/>
        <v>4.0140196594463884</v>
      </c>
      <c r="AX104" s="18">
        <f t="shared" si="231"/>
        <v>4.1413620481277613</v>
      </c>
      <c r="AZ104" s="18">
        <f t="shared" si="232"/>
        <v>5.3945700109029548</v>
      </c>
      <c r="BA104" s="18">
        <f t="shared" si="233"/>
        <v>3.8174792947347269</v>
      </c>
      <c r="BB104" s="18">
        <f t="shared" si="234"/>
        <v>7.4866155363148224</v>
      </c>
      <c r="BD104" t="str">
        <f t="shared" si="259"/>
        <v>81 Process, plant and machine operatives</v>
      </c>
      <c r="BE104" s="18">
        <f t="shared" si="235"/>
        <v>1.9289928592513661</v>
      </c>
      <c r="BF104" s="18">
        <f t="shared" si="235"/>
        <v>-14.307887919793805</v>
      </c>
      <c r="BG104" s="18">
        <f t="shared" si="235"/>
        <v>5.4184685063233706</v>
      </c>
      <c r="BH104" s="18">
        <f t="shared" si="235"/>
        <v>0.73727866666550845</v>
      </c>
      <c r="BI104" s="18">
        <f t="shared" si="236"/>
        <v>1.149596959472432</v>
      </c>
      <c r="BK104" s="18">
        <f t="shared" si="237"/>
        <v>2.2741103943956675</v>
      </c>
      <c r="BL104" s="18">
        <f t="shared" si="238"/>
        <v>2.6243535002373974</v>
      </c>
      <c r="BM104" s="18">
        <f t="shared" si="239"/>
        <v>4.2836029342275372</v>
      </c>
      <c r="BO104" t="str">
        <f t="shared" si="260"/>
        <v>81 Process, plant and machine operatives</v>
      </c>
      <c r="BP104" s="18">
        <f t="shared" si="240"/>
        <v>-5.6469109675405527E-2</v>
      </c>
      <c r="BQ104" s="18">
        <f t="shared" si="240"/>
        <v>-17.41844826533374</v>
      </c>
      <c r="BR104" s="18">
        <f t="shared" si="240"/>
        <v>5.005134156867852</v>
      </c>
      <c r="BS104" s="18">
        <f t="shared" si="240"/>
        <v>-0.40520599946511915</v>
      </c>
      <c r="BT104" s="18">
        <f t="shared" si="241"/>
        <v>7.6332275527724036E-2</v>
      </c>
      <c r="BV104" s="18">
        <f t="shared" si="242"/>
        <v>1.3665354292085929</v>
      </c>
      <c r="BW104" s="18">
        <f t="shared" si="243"/>
        <v>2.6326633651891251</v>
      </c>
      <c r="BX104" s="18">
        <f t="shared" si="244"/>
        <v>3.6108654900634418</v>
      </c>
      <c r="BZ104" t="str">
        <f t="shared" si="261"/>
        <v>81 Process, plant and machine operatives</v>
      </c>
      <c r="CA104" s="18">
        <f t="shared" si="245"/>
        <v>0.4845909204885146</v>
      </c>
      <c r="CB104" s="18">
        <f t="shared" si="245"/>
        <v>-16.0256923996258</v>
      </c>
      <c r="CC104" s="18">
        <f t="shared" si="245"/>
        <v>0.69932223073772004</v>
      </c>
      <c r="CD104" s="18">
        <f t="shared" si="245"/>
        <v>-9.3811554897101797</v>
      </c>
      <c r="CE104" s="18">
        <f t="shared" si="246"/>
        <v>-6.7891382414037693</v>
      </c>
      <c r="CG104" s="18">
        <f t="shared" si="247"/>
        <v>-6.1384195572998674</v>
      </c>
      <c r="CH104" s="18">
        <f t="shared" si="248"/>
        <v>1.7627004238827126</v>
      </c>
      <c r="CI104" s="18">
        <f t="shared" si="249"/>
        <v>-2.4782915335091471</v>
      </c>
      <c r="CK104" t="str">
        <f t="shared" si="262"/>
        <v>81 Process, plant and machine operatives</v>
      </c>
      <c r="CL104" s="18">
        <f t="shared" si="250"/>
        <v>-8.1122715225553694</v>
      </c>
      <c r="CM104" s="18">
        <f t="shared" si="250"/>
        <v>-8.998934786151791</v>
      </c>
      <c r="CN104" s="18">
        <f t="shared" si="250"/>
        <v>-8.4802361692870356</v>
      </c>
      <c r="CO104" s="18">
        <f t="shared" si="250"/>
        <v>-7.1205552938123358</v>
      </c>
      <c r="CP104" s="18">
        <f t="shared" si="251"/>
        <v>-7.6655929686917261</v>
      </c>
      <c r="CR104" s="18">
        <f t="shared" si="252"/>
        <v>-7.5760120435433898</v>
      </c>
      <c r="CS104" s="18">
        <f t="shared" si="253"/>
        <v>0.86159622669661484</v>
      </c>
      <c r="CT104" s="18">
        <f t="shared" si="254"/>
        <v>-5.2679468785502888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9.7800873294279675</v>
      </c>
      <c r="C105" s="18">
        <f t="shared" si="210"/>
        <v>5.8618768934640464</v>
      </c>
      <c r="D105" s="18">
        <f t="shared" si="210"/>
        <v>8.8470725546254023</v>
      </c>
      <c r="E105" s="18">
        <f t="shared" si="210"/>
        <v>3.9818144708847258</v>
      </c>
      <c r="F105" s="18">
        <f t="shared" si="211"/>
        <v>5.5965743313703298</v>
      </c>
      <c r="H105" s="18">
        <f t="shared" si="212"/>
        <v>5.5789111525309742</v>
      </c>
      <c r="I105" s="18">
        <f t="shared" si="213"/>
        <v>5.2303879629870931</v>
      </c>
      <c r="J105" s="18">
        <f t="shared" si="214"/>
        <v>8.513444806385273</v>
      </c>
      <c r="L105" t="str">
        <f t="shared" si="255"/>
        <v>82 Transport and mobile machine drivers and operatives</v>
      </c>
      <c r="M105" s="18">
        <f t="shared" si="215"/>
        <v>8.9597250448700159</v>
      </c>
      <c r="N105" s="18">
        <f t="shared" si="215"/>
        <v>3.1435963000425282</v>
      </c>
      <c r="O105" s="18">
        <f t="shared" si="215"/>
        <v>6.1942423286103887</v>
      </c>
      <c r="P105" s="18">
        <f t="shared" si="215"/>
        <v>3.5925660035488693</v>
      </c>
      <c r="Q105" s="18">
        <f t="shared" si="216"/>
        <v>4.3703318711007633</v>
      </c>
      <c r="S105" s="18">
        <f t="shared" si="217"/>
        <v>4.4526310947062164</v>
      </c>
      <c r="T105" s="18">
        <f t="shared" si="218"/>
        <v>4.5685890580497102</v>
      </c>
      <c r="U105" s="18">
        <f t="shared" si="219"/>
        <v>7.2980565137304332</v>
      </c>
      <c r="W105" t="str">
        <f t="shared" si="256"/>
        <v>82 Transport and mobile machine drivers and operatives</v>
      </c>
      <c r="X105" s="18">
        <f t="shared" si="220"/>
        <v>10.84843603913377</v>
      </c>
      <c r="Y105" s="18">
        <f t="shared" si="220"/>
        <v>-2.9365668518104071</v>
      </c>
      <c r="Z105" s="18">
        <f t="shared" si="220"/>
        <v>5.3645850367607162</v>
      </c>
      <c r="AA105" s="18">
        <f t="shared" si="220"/>
        <v>4.3977221903134689</v>
      </c>
      <c r="AB105" s="18">
        <f t="shared" si="221"/>
        <v>4.2233309613047831</v>
      </c>
      <c r="AD105" s="18">
        <f t="shared" si="222"/>
        <v>4.7190199551064183</v>
      </c>
      <c r="AE105" s="18">
        <f t="shared" si="223"/>
        <v>4.6204168581693184</v>
      </c>
      <c r="AF105" s="18">
        <f t="shared" si="224"/>
        <v>7.5173038339591214</v>
      </c>
      <c r="AH105" t="str">
        <f t="shared" si="257"/>
        <v>82 Transport and mobile machine drivers and operatives</v>
      </c>
      <c r="AI105" s="18">
        <f t="shared" si="225"/>
        <v>11.496784108414637</v>
      </c>
      <c r="AJ105" s="18">
        <f t="shared" si="225"/>
        <v>-4.6469275992870207</v>
      </c>
      <c r="AK105" s="18">
        <f t="shared" si="225"/>
        <v>5.4361031627498946</v>
      </c>
      <c r="AL105" s="18">
        <f t="shared" si="225"/>
        <v>3.8027154965611487</v>
      </c>
      <c r="AM105" s="18">
        <f t="shared" si="226"/>
        <v>3.7583449582129447</v>
      </c>
      <c r="AO105" s="18">
        <f t="shared" si="227"/>
        <v>4.3443469613573704</v>
      </c>
      <c r="AP105" s="18">
        <f t="shared" si="228"/>
        <v>4.4273714538306974</v>
      </c>
      <c r="AQ105" s="18">
        <f t="shared" si="229"/>
        <v>7.124795282740326</v>
      </c>
      <c r="AS105" t="str">
        <f t="shared" si="258"/>
        <v>82 Transport and mobile machine drivers and operatives</v>
      </c>
      <c r="AT105" s="18">
        <f t="shared" si="230"/>
        <v>9.9540527090784323</v>
      </c>
      <c r="AU105" s="18">
        <f t="shared" si="230"/>
        <v>-0.47247145057160989</v>
      </c>
      <c r="AV105" s="18">
        <f t="shared" si="230"/>
        <v>5.0867975911296659</v>
      </c>
      <c r="AW105" s="18">
        <f t="shared" si="230"/>
        <v>3.6452791289606434</v>
      </c>
      <c r="AX105" s="18">
        <f t="shared" si="231"/>
        <v>3.8302031917837098</v>
      </c>
      <c r="AZ105" s="18">
        <f t="shared" si="232"/>
        <v>4.1235746803195195</v>
      </c>
      <c r="BA105" s="18">
        <f t="shared" si="233"/>
        <v>4.4099505490207358</v>
      </c>
      <c r="BB105" s="18">
        <f t="shared" si="234"/>
        <v>6.960331612584203</v>
      </c>
      <c r="BD105" t="str">
        <f t="shared" si="259"/>
        <v>82 Transport and mobile machine drivers and operatives</v>
      </c>
      <c r="BE105" s="18">
        <f t="shared" si="235"/>
        <v>3.8958940341441428</v>
      </c>
      <c r="BF105" s="18">
        <f t="shared" si="235"/>
        <v>-11.103721504634557</v>
      </c>
      <c r="BG105" s="18">
        <f t="shared" si="235"/>
        <v>2.2898923588045239</v>
      </c>
      <c r="BH105" s="18">
        <f t="shared" si="235"/>
        <v>0.727347738517925</v>
      </c>
      <c r="BI105" s="18">
        <f t="shared" si="236"/>
        <v>0.42574759690043873</v>
      </c>
      <c r="BK105" s="18">
        <f t="shared" si="237"/>
        <v>1.2455256792690994</v>
      </c>
      <c r="BL105" s="18">
        <f t="shared" si="238"/>
        <v>3.0321719915150647</v>
      </c>
      <c r="BM105" s="18">
        <f t="shared" si="239"/>
        <v>3.8772208211943715</v>
      </c>
      <c r="BO105" t="str">
        <f t="shared" si="260"/>
        <v>82 Transport and mobile machine drivers and operatives</v>
      </c>
      <c r="BP105" s="18">
        <f t="shared" si="240"/>
        <v>2.7036219326293187</v>
      </c>
      <c r="BQ105" s="18">
        <f t="shared" si="240"/>
        <v>-13.288283689429626</v>
      </c>
      <c r="BR105" s="18">
        <f t="shared" si="240"/>
        <v>2.0683275489433939</v>
      </c>
      <c r="BS105" s="18">
        <f t="shared" si="240"/>
        <v>0.36614477945180468</v>
      </c>
      <c r="BT105" s="18">
        <f t="shared" si="241"/>
        <v>-2.2948367683395254E-2</v>
      </c>
      <c r="BV105" s="18">
        <f t="shared" si="242"/>
        <v>0.93036130294517072</v>
      </c>
      <c r="BW105" s="18">
        <f t="shared" si="243"/>
        <v>3.1622730113452846</v>
      </c>
      <c r="BX105" s="18">
        <f t="shared" si="244"/>
        <v>3.7783223231807606</v>
      </c>
      <c r="BZ105" t="str">
        <f t="shared" si="261"/>
        <v>82 Transport and mobile machine drivers and operatives</v>
      </c>
      <c r="CA105" s="18">
        <f t="shared" si="245"/>
        <v>1.7430012774219517</v>
      </c>
      <c r="CB105" s="18">
        <f t="shared" si="245"/>
        <v>-9.6941512871483777</v>
      </c>
      <c r="CC105" s="18">
        <f t="shared" si="245"/>
        <v>-1.7768435452836129</v>
      </c>
      <c r="CD105" s="18">
        <f t="shared" si="245"/>
        <v>-2.2132693804666315</v>
      </c>
      <c r="CE105" s="18">
        <f t="shared" si="246"/>
        <v>-2.5629704186586055</v>
      </c>
      <c r="CG105" s="18">
        <f t="shared" si="247"/>
        <v>-2.0680099875921787</v>
      </c>
      <c r="CH105" s="18">
        <f t="shared" si="248"/>
        <v>2.3362585476154329</v>
      </c>
      <c r="CI105" s="18">
        <f t="shared" si="249"/>
        <v>0.9061806156822616</v>
      </c>
      <c r="CK105" t="str">
        <f t="shared" si="262"/>
        <v>82 Transport and mobile machine drivers and operatives</v>
      </c>
      <c r="CL105" s="18">
        <f t="shared" si="250"/>
        <v>-0.29905359503114015</v>
      </c>
      <c r="CM105" s="18">
        <f t="shared" si="250"/>
        <v>-7.8538497272085062</v>
      </c>
      <c r="CN105" s="18">
        <f t="shared" si="250"/>
        <v>-1.8459690547709795</v>
      </c>
      <c r="CO105" s="18">
        <f t="shared" si="250"/>
        <v>-5.1900902325236036</v>
      </c>
      <c r="CP105" s="18">
        <f t="shared" si="251"/>
        <v>-4.3280333088407392</v>
      </c>
      <c r="CR105" s="18">
        <f t="shared" si="252"/>
        <v>-4.0882381710658722</v>
      </c>
      <c r="CS105" s="18">
        <f t="shared" si="253"/>
        <v>1.7182108115472383</v>
      </c>
      <c r="CT105" s="18">
        <f t="shared" si="254"/>
        <v>-1.2677336766057756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-3.3381186884679059</v>
      </c>
      <c r="C106" s="18">
        <f t="shared" si="210"/>
        <v>-15.966545286090206</v>
      </c>
      <c r="D106" s="18">
        <f t="shared" si="210"/>
        <v>1.0042815172995212</v>
      </c>
      <c r="E106" s="18">
        <f t="shared" si="210"/>
        <v>1.8346147412727554</v>
      </c>
      <c r="F106" s="18">
        <f t="shared" si="211"/>
        <v>0.36194897554129302</v>
      </c>
      <c r="H106" s="18">
        <f t="shared" si="212"/>
        <v>1.5570813155497021</v>
      </c>
      <c r="I106" s="18">
        <f t="shared" si="213"/>
        <v>3.4633357134288723</v>
      </c>
      <c r="J106" s="18">
        <f t="shared" si="214"/>
        <v>4.4711689022779666</v>
      </c>
      <c r="L106" t="str">
        <f t="shared" si="255"/>
        <v>91 Elementary trades and related occupations</v>
      </c>
      <c r="M106" s="18">
        <f t="shared" si="215"/>
        <v>7.548728860434073</v>
      </c>
      <c r="N106" s="18">
        <f t="shared" si="215"/>
        <v>-17.536143464005306</v>
      </c>
      <c r="O106" s="18">
        <f t="shared" si="215"/>
        <v>3.8706807265922016</v>
      </c>
      <c r="P106" s="18">
        <f t="shared" si="215"/>
        <v>3.6111346623682206</v>
      </c>
      <c r="Q106" s="18">
        <f t="shared" si="216"/>
        <v>2.2232187697643457</v>
      </c>
      <c r="S106" s="18">
        <f t="shared" si="217"/>
        <v>3.6975778771074941</v>
      </c>
      <c r="T106" s="18">
        <f t="shared" si="218"/>
        <v>3.4912524661009803</v>
      </c>
      <c r="U106" s="18">
        <f t="shared" si="219"/>
        <v>6.0018748352638651</v>
      </c>
      <c r="W106" t="str">
        <f t="shared" si="256"/>
        <v>91 Elementary trades and related occupations</v>
      </c>
      <c r="X106" s="18">
        <f t="shared" si="220"/>
        <v>6.7003110850404557</v>
      </c>
      <c r="Y106" s="18">
        <f t="shared" si="220"/>
        <v>-22.717256465495073</v>
      </c>
      <c r="Z106" s="18">
        <f t="shared" si="220"/>
        <v>0.3838543122942184</v>
      </c>
      <c r="AA106" s="18">
        <f t="shared" si="220"/>
        <v>2.115826351030714</v>
      </c>
      <c r="AB106" s="18">
        <f t="shared" si="221"/>
        <v>-0.18213497547385771</v>
      </c>
      <c r="AD106" s="18">
        <f t="shared" si="222"/>
        <v>1.5352072603509459</v>
      </c>
      <c r="AE106" s="18">
        <f t="shared" si="223"/>
        <v>3.1747189506142526</v>
      </c>
      <c r="AF106" s="18">
        <f t="shared" si="224"/>
        <v>4.2046352529081066</v>
      </c>
      <c r="AH106" t="str">
        <f t="shared" si="257"/>
        <v>91 Elementary trades and related occupations</v>
      </c>
      <c r="AI106" s="18">
        <f t="shared" si="225"/>
        <v>4.5377157812295454</v>
      </c>
      <c r="AJ106" s="18">
        <f t="shared" si="225"/>
        <v>-20.639195804338673</v>
      </c>
      <c r="AK106" s="18">
        <f t="shared" si="225"/>
        <v>1.1924523828785283</v>
      </c>
      <c r="AL106" s="18">
        <f t="shared" si="225"/>
        <v>3.2479958042207491</v>
      </c>
      <c r="AM106" s="18">
        <f t="shared" si="226"/>
        <v>0.9276556148358539</v>
      </c>
      <c r="AO106" s="18">
        <f t="shared" si="227"/>
        <v>2.5582166498965941</v>
      </c>
      <c r="AP106" s="18">
        <f t="shared" si="228"/>
        <v>3.4218084461547393</v>
      </c>
      <c r="AQ106" s="18">
        <f t="shared" si="229"/>
        <v>5.1276054919779712</v>
      </c>
      <c r="AS106" t="str">
        <f t="shared" si="258"/>
        <v>91 Elementary trades and related occupations</v>
      </c>
      <c r="AT106" s="18">
        <f t="shared" si="230"/>
        <v>6.6652136660627637</v>
      </c>
      <c r="AU106" s="18">
        <f t="shared" si="230"/>
        <v>-16.669970062142269</v>
      </c>
      <c r="AV106" s="18">
        <f t="shared" si="230"/>
        <v>-0.21625822829330899</v>
      </c>
      <c r="AW106" s="18">
        <f t="shared" si="230"/>
        <v>1.8851158257475298</v>
      </c>
      <c r="AX106" s="18">
        <f t="shared" si="231"/>
        <v>-4.0173475828464422E-2</v>
      </c>
      <c r="AZ106" s="18">
        <f t="shared" si="232"/>
        <v>1.1797862243219548</v>
      </c>
      <c r="BA106" s="18">
        <f t="shared" si="233"/>
        <v>2.7603950641951647</v>
      </c>
      <c r="BB106" s="18">
        <f t="shared" si="234"/>
        <v>3.5879760961361029</v>
      </c>
      <c r="BD106" t="str">
        <f t="shared" si="259"/>
        <v>91 Elementary trades and related occupations</v>
      </c>
      <c r="BE106" s="18">
        <f t="shared" si="235"/>
        <v>-2.2501058635354454</v>
      </c>
      <c r="BF106" s="18">
        <f t="shared" si="235"/>
        <v>-15.437712697119066</v>
      </c>
      <c r="BG106" s="18">
        <f t="shared" si="235"/>
        <v>-2.5581139768424133</v>
      </c>
      <c r="BH106" s="18">
        <f t="shared" si="235"/>
        <v>0.20593602599463523</v>
      </c>
      <c r="BI106" s="18">
        <f t="shared" si="236"/>
        <v>-1.7143812178403106</v>
      </c>
      <c r="BK106" s="18">
        <f t="shared" si="237"/>
        <v>-0.72401764235373589</v>
      </c>
      <c r="BL106" s="18">
        <f t="shared" si="238"/>
        <v>1.8969306257576202</v>
      </c>
      <c r="BM106" s="18">
        <f t="shared" si="239"/>
        <v>1.3474708643701927</v>
      </c>
      <c r="BO106" t="str">
        <f t="shared" si="260"/>
        <v>91 Elementary trades and related occupations</v>
      </c>
      <c r="BP106" s="18">
        <f t="shared" si="240"/>
        <v>-3.5456682422206121</v>
      </c>
      <c r="BQ106" s="18">
        <f t="shared" si="240"/>
        <v>-17.206751722591008</v>
      </c>
      <c r="BR106" s="18">
        <f t="shared" si="240"/>
        <v>-3.1822725128674345</v>
      </c>
      <c r="BS106" s="18">
        <f t="shared" si="240"/>
        <v>-0.54662206761116883</v>
      </c>
      <c r="BT106" s="18">
        <f t="shared" si="241"/>
        <v>-2.5015311058268597</v>
      </c>
      <c r="BV106" s="18">
        <f t="shared" si="242"/>
        <v>-1.4330494654062775</v>
      </c>
      <c r="BW106" s="18">
        <f t="shared" si="243"/>
        <v>1.8411710446530005</v>
      </c>
      <c r="BX106" s="18">
        <f t="shared" si="244"/>
        <v>0.75895815512974085</v>
      </c>
      <c r="BZ106" t="str">
        <f t="shared" si="261"/>
        <v>91 Elementary trades and related occupations</v>
      </c>
      <c r="CA106" s="18">
        <f t="shared" si="245"/>
        <v>-1.0184963429481719</v>
      </c>
      <c r="CB106" s="18">
        <f t="shared" si="245"/>
        <v>-16.66054271119437</v>
      </c>
      <c r="CC106" s="18">
        <f t="shared" si="245"/>
        <v>-5.5283395583217043</v>
      </c>
      <c r="CD106" s="18">
        <f t="shared" si="245"/>
        <v>-1.787367562531017</v>
      </c>
      <c r="CE106" s="18">
        <f t="shared" si="246"/>
        <v>-3.9627986716801344</v>
      </c>
      <c r="CG106" s="18">
        <f t="shared" si="247"/>
        <v>-3.050534874538724</v>
      </c>
      <c r="CH106" s="18">
        <f t="shared" si="248"/>
        <v>1.744998341215398</v>
      </c>
      <c r="CI106" s="18">
        <f t="shared" si="249"/>
        <v>-0.52131950521956405</v>
      </c>
      <c r="CK106" t="str">
        <f t="shared" si="262"/>
        <v>91 Elementary trades and related occupations</v>
      </c>
      <c r="CL106" s="18">
        <f t="shared" si="250"/>
        <v>-4.98281424709851</v>
      </c>
      <c r="CM106" s="18">
        <f t="shared" si="250"/>
        <v>-11.695464905019948</v>
      </c>
      <c r="CN106" s="18">
        <f t="shared" si="250"/>
        <v>-4.149746401340626</v>
      </c>
      <c r="CO106" s="18">
        <f t="shared" si="250"/>
        <v>-3.1018747237979705</v>
      </c>
      <c r="CP106" s="18">
        <f t="shared" si="251"/>
        <v>-3.9894532422582896</v>
      </c>
      <c r="CR106" s="18">
        <f t="shared" si="252"/>
        <v>-3.4524319969020389</v>
      </c>
      <c r="CS106" s="18">
        <f t="shared" si="253"/>
        <v>1.3340876303279625</v>
      </c>
      <c r="CT106" s="18">
        <f t="shared" si="254"/>
        <v>-1.3926314642014326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4.0673248724641953</v>
      </c>
      <c r="C107" s="18">
        <f t="shared" si="210"/>
        <v>-6.6895382225217626</v>
      </c>
      <c r="D107" s="18">
        <f t="shared" si="210"/>
        <v>6.7647779200338043</v>
      </c>
      <c r="E107" s="18">
        <f t="shared" si="210"/>
        <v>3.1525103104433461</v>
      </c>
      <c r="F107" s="18">
        <f t="shared" si="211"/>
        <v>3.6165844434142169</v>
      </c>
      <c r="H107" s="18">
        <f t="shared" si="212"/>
        <v>4.3428115154962033</v>
      </c>
      <c r="I107" s="18">
        <f t="shared" si="213"/>
        <v>4.1569791038698067</v>
      </c>
      <c r="J107" s="18">
        <f t="shared" si="214"/>
        <v>6.9355966595676888</v>
      </c>
      <c r="L107" t="str">
        <f t="shared" ref="L107" si="263">A107</f>
        <v>92 Elementary administration and service occupations</v>
      </c>
      <c r="M107" s="18">
        <f t="shared" si="215"/>
        <v>4.8258417143421717</v>
      </c>
      <c r="N107" s="18">
        <f t="shared" si="215"/>
        <v>2.5184841880461217</v>
      </c>
      <c r="O107" s="18">
        <f t="shared" si="215"/>
        <v>7.3886095967087728</v>
      </c>
      <c r="P107" s="18">
        <f t="shared" si="215"/>
        <v>4.051195461314272</v>
      </c>
      <c r="Q107" s="18">
        <f t="shared" si="216"/>
        <v>4.9854226598344376</v>
      </c>
      <c r="S107" s="18">
        <f t="shared" si="217"/>
        <v>5.1519802822495686</v>
      </c>
      <c r="T107" s="18">
        <f t="shared" si="218"/>
        <v>4.4784702548026578</v>
      </c>
      <c r="U107" s="18">
        <f t="shared" si="219"/>
        <v>7.726621599171235</v>
      </c>
      <c r="W107" t="str">
        <f t="shared" ref="W107" si="264">A107</f>
        <v>92 Elementary administration and service occupations</v>
      </c>
      <c r="X107" s="18">
        <f t="shared" si="220"/>
        <v>5.3505831521845959</v>
      </c>
      <c r="Y107" s="18">
        <f t="shared" si="220"/>
        <v>-7.4272994009134452</v>
      </c>
      <c r="Z107" s="18">
        <f t="shared" si="220"/>
        <v>5.5672621715236348</v>
      </c>
      <c r="AA107" s="18">
        <f t="shared" si="220"/>
        <v>3.576237040988306</v>
      </c>
      <c r="AB107" s="18">
        <f t="shared" si="221"/>
        <v>3.4655229569086732</v>
      </c>
      <c r="AD107" s="18">
        <f t="shared" si="222"/>
        <v>4.2357043612610834</v>
      </c>
      <c r="AE107" s="18">
        <f t="shared" si="223"/>
        <v>4.366432149860322</v>
      </c>
      <c r="AF107" s="18">
        <f t="shared" si="224"/>
        <v>7.0067863059557256</v>
      </c>
      <c r="AH107" t="str">
        <f t="shared" ref="AH107" si="265">L107</f>
        <v>92 Elementary administration and service occupations</v>
      </c>
      <c r="AI107" s="18">
        <f t="shared" si="225"/>
        <v>6.1377216905881271</v>
      </c>
      <c r="AJ107" s="18">
        <f t="shared" si="225"/>
        <v>-8.6224087708471675</v>
      </c>
      <c r="AK107" s="18">
        <f t="shared" si="225"/>
        <v>5.4181247757358886</v>
      </c>
      <c r="AL107" s="18">
        <f t="shared" si="225"/>
        <v>3.7583496113651416</v>
      </c>
      <c r="AM107" s="18">
        <f t="shared" si="226"/>
        <v>3.4493861880071419</v>
      </c>
      <c r="AO107" s="18">
        <f t="shared" si="227"/>
        <v>4.3086838660265414</v>
      </c>
      <c r="AP107" s="18">
        <f t="shared" si="228"/>
        <v>4.2236259916852426</v>
      </c>
      <c r="AQ107" s="18">
        <f t="shared" si="229"/>
        <v>6.9577243768457642</v>
      </c>
      <c r="AS107" t="str">
        <f t="shared" ref="AS107" si="266">W107</f>
        <v>92 Elementary administration and service occupations</v>
      </c>
      <c r="AT107" s="18">
        <f t="shared" si="230"/>
        <v>4.2049769520707159</v>
      </c>
      <c r="AU107" s="18">
        <f t="shared" si="230"/>
        <v>-3.429763040296685</v>
      </c>
      <c r="AV107" s="18">
        <f t="shared" si="230"/>
        <v>4.4961990699053045</v>
      </c>
      <c r="AW107" s="18">
        <f t="shared" si="230"/>
        <v>3.5588065761592569</v>
      </c>
      <c r="AX107" s="18">
        <f t="shared" si="231"/>
        <v>3.3983261866540548</v>
      </c>
      <c r="AZ107" s="18">
        <f t="shared" si="232"/>
        <v>3.8703326667881344</v>
      </c>
      <c r="BA107" s="18">
        <f t="shared" si="233"/>
        <v>4.0765599294100063</v>
      </c>
      <c r="BB107" s="18">
        <f t="shared" si="234"/>
        <v>6.5458171146471678</v>
      </c>
      <c r="BD107" t="str">
        <f t="shared" ref="BD107" si="267">AH107</f>
        <v>92 Elementary administration and service occupations</v>
      </c>
      <c r="BE107" s="18">
        <f t="shared" si="235"/>
        <v>-1.3826850708221206</v>
      </c>
      <c r="BF107" s="18">
        <f t="shared" si="235"/>
        <v>-7.3080277732507248</v>
      </c>
      <c r="BG107" s="18">
        <f t="shared" si="235"/>
        <v>-2.7528190349745962E-2</v>
      </c>
      <c r="BH107" s="18">
        <f t="shared" si="235"/>
        <v>0.36824133012942628</v>
      </c>
      <c r="BI107" s="18">
        <f t="shared" si="236"/>
        <v>-0.25285738517646372</v>
      </c>
      <c r="BK107" s="18">
        <f t="shared" si="237"/>
        <v>0.23614437706724889</v>
      </c>
      <c r="BL107" s="18">
        <f t="shared" si="238"/>
        <v>2.7025150324454517</v>
      </c>
      <c r="BM107" s="18">
        <f t="shared" si="239"/>
        <v>2.8659672540119807</v>
      </c>
      <c r="BO107" t="str">
        <f t="shared" ref="BO107" si="268">AS107</f>
        <v>92 Elementary administration and service occupations</v>
      </c>
      <c r="BP107" s="18">
        <f t="shared" si="240"/>
        <v>-0.25150789540900886</v>
      </c>
      <c r="BQ107" s="18">
        <f t="shared" si="240"/>
        <v>-16.740525542406616</v>
      </c>
      <c r="BR107" s="18">
        <f t="shared" si="240"/>
        <v>2.0430478248304462</v>
      </c>
      <c r="BS107" s="18">
        <f t="shared" si="240"/>
        <v>-0.58390870287222674</v>
      </c>
      <c r="BT107" s="18">
        <f t="shared" si="241"/>
        <v>-0.87519386644959729</v>
      </c>
      <c r="BV107" s="18">
        <f t="shared" si="242"/>
        <v>0.2841420357788671</v>
      </c>
      <c r="BW107" s="18">
        <f t="shared" si="243"/>
        <v>2.7302998106207177</v>
      </c>
      <c r="BX107" s="18">
        <f t="shared" si="244"/>
        <v>2.9264551859976562</v>
      </c>
      <c r="BZ107" t="str">
        <f t="shared" ref="BZ107" si="269">BD107</f>
        <v>92 Elementary administration and service occupations</v>
      </c>
      <c r="CA107" s="18">
        <f t="shared" si="245"/>
        <v>0.54753372018188085</v>
      </c>
      <c r="CB107" s="18">
        <f t="shared" si="245"/>
        <v>-13.886235640178956</v>
      </c>
      <c r="CC107" s="18">
        <f t="shared" si="245"/>
        <v>-0.73960779952001454</v>
      </c>
      <c r="CD107" s="18">
        <f t="shared" si="245"/>
        <v>-3.2271552682246685</v>
      </c>
      <c r="CE107" s="18">
        <f t="shared" si="246"/>
        <v>-3.1654197998255751</v>
      </c>
      <c r="CG107" s="18">
        <f t="shared" si="247"/>
        <v>-2.4049777420783736</v>
      </c>
      <c r="CH107" s="18">
        <f t="shared" si="248"/>
        <v>2.101840252485121</v>
      </c>
      <c r="CI107" s="18">
        <f t="shared" si="249"/>
        <v>0.39082464989108612</v>
      </c>
      <c r="CK107" t="str">
        <f t="shared" ref="CK107" si="270">BO107</f>
        <v>92 Elementary administration and service occupations</v>
      </c>
      <c r="CL107" s="18">
        <f t="shared" si="250"/>
        <v>-10.074866940701011</v>
      </c>
      <c r="CM107" s="18">
        <f t="shared" si="250"/>
        <v>-5.8127348435832893</v>
      </c>
      <c r="CN107" s="18">
        <f t="shared" si="250"/>
        <v>-4.8193642581912499</v>
      </c>
      <c r="CO107" s="18">
        <f t="shared" si="250"/>
        <v>-2.415899727403048</v>
      </c>
      <c r="CP107" s="18">
        <f t="shared" si="251"/>
        <v>-3.3876016223152616</v>
      </c>
      <c r="CR107" s="18">
        <f t="shared" si="252"/>
        <v>-3.2237234695464023</v>
      </c>
      <c r="CS107" s="18">
        <f t="shared" si="253"/>
        <v>1.1992570907963129</v>
      </c>
      <c r="CT107" s="18">
        <f t="shared" si="254"/>
        <v>-1.4153300113694312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3.4727249293202034</v>
      </c>
      <c r="C109" s="26">
        <f>IF(AND(D$6-C$6 &lt;&gt; 0,C35&lt;&gt;0,D35&lt;&gt;0),(EXP(LN(D35/C35)/(D$6-C$6))-1)*100,0)</f>
        <v>13.819419425759749</v>
      </c>
      <c r="D109" s="26">
        <f>IF(AND(E$6-D$6 &lt;&gt; 0,D35&lt;&gt;0,E35&lt;&gt;0),(EXP(LN(E35/D35)/(E$6-D$6))-1)*100,0)</f>
        <v>4.2036928534707085</v>
      </c>
      <c r="E109" s="26">
        <f>IF(AND(F$6-E$6 &lt;&gt; 0,E35&lt;&gt;0,F35&lt;&gt;0),(EXP(LN(F35/E35)/(F$6-E$6))-1)*100,0)</f>
        <v>2.7627538231860038</v>
      </c>
      <c r="F109" s="26">
        <f>IF(AND(F$6-C$6 &lt;&gt; 0,C35&lt;&gt;0,F35&lt;&gt;0),(EXP(LN(F35/C35)/(F$6-C$6))-1)*100,0)</f>
        <v>3.8721996326332109</v>
      </c>
      <c r="H109" s="26">
        <f t="shared" ref="H109" si="271">IF($F$6-$D$6 &lt;&gt; 0,(EXP(LN(1+(H72/100))/($F$6-$D$6))-1)*100,0)</f>
        <v>3.2408391773366407</v>
      </c>
      <c r="I109" s="26">
        <f t="shared" ref="I109" si="272">IF(D35&gt;0,((1+(I35/D35))^(1/($F$6-$D$6))-1)*100,0)</f>
        <v>3.3973039839925612</v>
      </c>
      <c r="J109" s="26">
        <f t="shared" ref="J109" si="273">IF($F$6-$D$6 &lt;&gt; 0,(EXP(LN(1+(J72/100))/($F$6-$D$6))-1)*100,0)</f>
        <v>5.5989785831663808</v>
      </c>
      <c r="L109" s="24" t="str">
        <f>L35</f>
        <v>All occupations</v>
      </c>
      <c r="M109" s="26">
        <f>IF(AND(N$6-M$6 &lt;&gt; 0,M35&lt;&gt;0,N35&lt;&gt;0),(EXP(LN(N35/M35)/(N$6-M$6))-1)*100,0)</f>
        <v>3.9149099131029041</v>
      </c>
      <c r="N109" s="26">
        <f>IF(AND(O$6-N$6 &lt;&gt; 0,N35&lt;&gt;0,O35&lt;&gt;0),(EXP(LN(O35/N35)/(O$6-N$6))-1)*100,0)</f>
        <v>12.017245920351183</v>
      </c>
      <c r="O109" s="26">
        <f>IF(AND(P$6-O$6 &lt;&gt; 0,O35&lt;&gt;0,P35&lt;&gt;0),(EXP(LN(P35/O35)/(P$6-O$6))-1)*100,0)</f>
        <v>4.1244193945055185</v>
      </c>
      <c r="P109" s="26">
        <f>IF(AND(Q$6-P$6 &lt;&gt; 0,P35&lt;&gt;0,Q35&lt;&gt;0),(EXP(LN(Q35/P35)/(Q$6-P$6))-1)*100,0)</f>
        <v>2.9104639121334763</v>
      </c>
      <c r="Q109" s="26">
        <f>IF(AND(Q$6-N$6 &lt;&gt; 0,N35&lt;&gt;0,Q35&lt;&gt;0),(EXP(LN(Q35/N35)/(Q$6-N$6))-1)*100,0)</f>
        <v>3.837135960332172</v>
      </c>
      <c r="S109" s="26">
        <f t="shared" ref="S109" si="274">IF($F$6-$D$6 &lt;&gt; 0,(EXP(LN(1+(S72/100))/($F$6-$D$6))-1)*100,0)</f>
        <v>3.3135349636637779</v>
      </c>
      <c r="T109" s="26">
        <f t="shared" ref="T109" si="275">IF(O35&gt;0,((1+(T35/O35))^(1/($F$6-$D$6))-1)*100,0)</f>
        <v>3.5561933703464277</v>
      </c>
      <c r="U109" s="26">
        <f t="shared" ref="U109" si="276">IF($F$6-$D$6 &lt;&gt; 0,(EXP(LN(1+(U72/100))/($F$6-$D$6))-1)*100,0)</f>
        <v>5.7698631785985111</v>
      </c>
      <c r="W109" s="24" t="str">
        <f>W35</f>
        <v>All occupations</v>
      </c>
      <c r="X109" s="26">
        <f>IF(AND(Y$6-X$6 &lt;&gt; 0,X35&lt;&gt;0,Y35&lt;&gt;0),(EXP(LN(Y35/X35)/(Y$6-X$6))-1)*100,0)</f>
        <v>4.3858025122637034</v>
      </c>
      <c r="Y109" s="26">
        <f>IF(AND(Z$6-Y$6 &lt;&gt; 0,Y35&lt;&gt;0,Z35&lt;&gt;0),(EXP(LN(Z35/Y35)/(Z$6-Y$6))-1)*100,0)</f>
        <v>-0.71252459620831932</v>
      </c>
      <c r="Z109" s="26">
        <f>IF(AND(AA$6-Z$6 &lt;&gt; 0,Z35&lt;&gt;0,AA35&lt;&gt;0),(EXP(LN(AA35/Z35)/(AA$6-Z$6))-1)*100,0)</f>
        <v>2.4690311597262093</v>
      </c>
      <c r="AA109" s="26">
        <f>IF(AND(AB$6-AA$6 &lt;&gt; 0,AA35&lt;&gt;0,AB35&lt;&gt;0),(EXP(LN(AB35/AA35)/(AB$6-AA$6))-1)*100,0)</f>
        <v>2.105715365348293</v>
      </c>
      <c r="AB109" s="26">
        <f>IF(AND(AB$6-Y$6 &lt;&gt; 0,Y35&lt;&gt;0,AB35&lt;&gt;0),(EXP(LN(AB35/Y35)/(AB$6-Y$6))-1)*100,0)</f>
        <v>2.0404543884576798</v>
      </c>
      <c r="AD109" s="26">
        <f t="shared" ref="AD109" si="277">IF($F$6-$D$6 &lt;&gt; 0,(EXP(LN(1+(AD72/100))/($F$6-$D$6))-1)*100,0)</f>
        <v>2.2266772732185247</v>
      </c>
      <c r="AE109" s="26">
        <f t="shared" ref="AE109" si="278">IF(Z35&gt;0,((1+(AE35/Z35))^(1/($F$6-$D$6))-1)*100,0)</f>
        <v>3.3502587906251158</v>
      </c>
      <c r="AF109" s="26">
        <f t="shared" ref="AF109" si="279">IF($F$6-$D$6 &lt;&gt; 0,(EXP(LN(1+(AF72/100))/($F$6-$D$6))-1)*100,0)</f>
        <v>4.8361499129915053</v>
      </c>
      <c r="AH109" s="24" t="str">
        <f>AH35</f>
        <v>All occupations</v>
      </c>
      <c r="AI109" s="26">
        <f>IF(AND(AJ$6-AI$6 &lt;&gt; 0,AI35&lt;&gt;0,AJ35&lt;&gt;0),(EXP(LN(AJ35/AI35)/(AJ$6-AI$6))-1)*100,0)</f>
        <v>1.0828354766502013</v>
      </c>
      <c r="AJ109" s="26">
        <f>IF(AND(AK$6-AJ$6 &lt;&gt; 0,AJ35&lt;&gt;0,AK35&lt;&gt;0),(EXP(LN(AK35/AJ35)/(AK$6-AJ$6))-1)*100,0)</f>
        <v>-2.6338050176386685</v>
      </c>
      <c r="AK109" s="26">
        <f>IF(AND(AL$6-AK$6 &lt;&gt; 0,AK35&lt;&gt;0,AL35&lt;&gt;0),(EXP(LN(AL35/AK35)/(AL$6-AK$6))-1)*100,0)</f>
        <v>1.0437086328208389</v>
      </c>
      <c r="AL109" s="26">
        <f>IF(AND(AM$6-AL$6 &lt;&gt; 0,AL35&lt;&gt;0,AM35&lt;&gt;0),(EXP(LN(AM35/AL35)/(AM$6-AL$6))-1)*100,0)</f>
        <v>1.6261012468404168</v>
      </c>
      <c r="AM109" s="26">
        <f>IF(AND(AM$6-AJ$6 &lt;&gt; 0,AJ35&lt;&gt;0,AM35&lt;&gt;0),(EXP(LN(AM35/AJ35)/(AM$6-AJ$6))-1)*100,0)</f>
        <v>1.1726096159674348</v>
      </c>
      <c r="AO109" s="26">
        <f t="shared" ref="AO109" si="280">IF($F$6-$D$6 &lt;&gt; 0,(EXP(LN(1+(AO72/100))/($F$6-$D$6))-1)*100,0)</f>
        <v>1.4315983525637899</v>
      </c>
      <c r="AP109" s="26">
        <f t="shared" ref="AP109" si="281">IF(AK35&gt;0,((1+(AP35/AK35))^(1/($F$6-$D$6))-1)*100,0)</f>
        <v>3.1202142884464878</v>
      </c>
      <c r="AQ109" s="26">
        <f t="shared" ref="AQ109" si="282">IF($F$6-$D$6 &lt;&gt; 0,(EXP(LN(1+(AQ72/100))/($F$6-$D$6))-1)*100,0)</f>
        <v>4.0848891140339294</v>
      </c>
      <c r="AS109" s="24" t="str">
        <f>AS35</f>
        <v>All occupations</v>
      </c>
      <c r="AT109" s="26">
        <f>IF(AND(AU$6-AT$6 &lt;&gt; 0,AT35&lt;&gt;0,AU35&lt;&gt;0),(EXP(LN(AU35/AT35)/(AU$6-AT$6))-1)*100,0)</f>
        <v>4.1877880584086702</v>
      </c>
      <c r="AU109" s="26">
        <f>IF(AND(AV$6-AU$6 &lt;&gt; 0,AU35&lt;&gt;0,AV35&lt;&gt;0),(EXP(LN(AV35/AU35)/(AV$6-AU$6))-1)*100,0)</f>
        <v>-0.31777186464203577</v>
      </c>
      <c r="AV109" s="26">
        <f>IF(AND(AW$6-AV$6 &lt;&gt; 0,AV35&lt;&gt;0,AW35&lt;&gt;0),(EXP(LN(AW35/AV35)/(AW$6-AV$6))-1)*100,0)</f>
        <v>1.7933868961647947</v>
      </c>
      <c r="AW109" s="26">
        <f>IF(AND(AX$6-AW$6 &lt;&gt; 0,AW35&lt;&gt;0,AX35&lt;&gt;0),(EXP(LN(AX35/AW35)/(AX$6-AW$6))-1)*100,0)</f>
        <v>2.0887583742894122</v>
      </c>
      <c r="AX109" s="26">
        <f>IF(AND(AX$6-AU$6 &lt;&gt; 0,AU35&lt;&gt;0,AX35&lt;&gt;0),(EXP(LN(AX35/AU35)/(AX$6-AU$6))-1)*100,0)</f>
        <v>1.8444046208412335</v>
      </c>
      <c r="AZ109" s="26">
        <f t="shared" ref="AZ109" si="283">IF($F$6-$D$6 &lt;&gt; 0,(EXP(LN(1+(AZ72/100))/($F$6-$D$6))-1)*100,0)</f>
        <v>1.9902061072442301</v>
      </c>
      <c r="BA109" s="26">
        <f t="shared" ref="BA109" si="284">IF(AV35&gt;0,((1+(BA35/AV35))^(1/($F$6-$D$6))-1)*100,0)</f>
        <v>3.1446021379928579</v>
      </c>
      <c r="BB109" s="26">
        <f t="shared" ref="BB109" si="285">IF($F$6-$D$6 &lt;&gt; 0,(EXP(LN(1+(BB72/100))/($F$6-$D$6))-1)*100,0)</f>
        <v>4.4990968789803132</v>
      </c>
      <c r="BD109" s="24" t="str">
        <f>BD35</f>
        <v>All occupations</v>
      </c>
      <c r="BE109" s="26">
        <f>IF(AND(BF$6-BE$6 &lt;&gt; 0,BE35&lt;&gt;0,BF35&lt;&gt;0),(EXP(LN(BF35/BE35)/(BF$6-BE$6))-1)*100,0)</f>
        <v>1.0259584143410327</v>
      </c>
      <c r="BF109" s="26">
        <f>IF(AND(BG$6-BF$6 &lt;&gt; 0,BF35&lt;&gt;0,BG35&lt;&gt;0),(EXP(LN(BG35/BF35)/(BG$6-BF$6))-1)*100,0)</f>
        <v>-0.86929346784976325</v>
      </c>
      <c r="BG109" s="26">
        <f>IF(AND(BH$6-BG$6 &lt;&gt; 0,BG35&lt;&gt;0,BH35&lt;&gt;0),(EXP(LN(BH35/BG35)/(BH$6-BG$6))-1)*100,0)</f>
        <v>-0.25591550089133497</v>
      </c>
      <c r="BH109" s="26">
        <f>IF(AND(BI$6-BH$6 &lt;&gt; 0,BH35&lt;&gt;0,BI35&lt;&gt;0),(EXP(LN(BI35/BH35)/(BI$6-BH$6))-1)*100,0)</f>
        <v>-8.3686898105117535E-3</v>
      </c>
      <c r="BI109" s="26">
        <f>IF(AND(BI$6-BF$6 &lt;&gt; 0,BF35&lt;&gt;0,BI35&lt;&gt;0),(EXP(LN(BI35/BF35)/(BI$6-BF$6))-1)*100,0)</f>
        <v>-0.13977733821741722</v>
      </c>
      <c r="BK109" s="26">
        <f t="shared" ref="BK109" si="286">IF($F$6-$D$6 &lt;&gt; 0,(EXP(LN(1+(BK72/100))/($F$6-$D$6))-1)*100,0)</f>
        <v>-9.095248126079758E-2</v>
      </c>
      <c r="BL109" s="26">
        <f t="shared" ref="BL109" si="287">IF(BG35&gt;0,((1+(BL35/BG35))^(1/($F$6-$D$6))-1)*100,0)</f>
        <v>2.5034230383531142</v>
      </c>
      <c r="BM109" s="26">
        <f t="shared" ref="BM109" si="288">IF($F$6-$D$6 &lt;&gt; 0,(EXP(LN(1+(BM72/100))/($F$6-$D$6))-1)*100,0)</f>
        <v>2.439210786744761</v>
      </c>
      <c r="BO109" s="24" t="str">
        <f>BO35</f>
        <v>All occupations</v>
      </c>
      <c r="BP109" s="26">
        <f>IF(AND(BQ$6-BP$6 &lt;&gt; 0,BP35&lt;&gt;0,BQ35&lt;&gt;0),(EXP(LN(BQ35/BP35)/(BQ$6-BP$6))-1)*100,0)</f>
        <v>-0.10486369076871949</v>
      </c>
      <c r="BQ109" s="26">
        <f>IF(AND(BR$6-BQ$6 &lt;&gt; 0,BQ35&lt;&gt;0,BR35&lt;&gt;0),(EXP(LN(BR35/BQ35)/(BR$6-BQ$6))-1)*100,0)</f>
        <v>-9.540612350874401</v>
      </c>
      <c r="BR109" s="26">
        <f>IF(AND(BS$6-BR$6 &lt;&gt; 0,BR35&lt;&gt;0,BS35&lt;&gt;0),(EXP(LN(BS35/BR35)/(BS$6-BR$6))-1)*100,0)</f>
        <v>0.20213130307029648</v>
      </c>
      <c r="BS109" s="26">
        <f>IF(AND(BT$6-BS$6 &lt;&gt; 0,BS35&lt;&gt;0,BT35&lt;&gt;0),(EXP(LN(BT35/BS35)/(BT$6-BS$6))-1)*100,0)</f>
        <v>-1.3001163362494128</v>
      </c>
      <c r="BT109" s="26">
        <f>IF(AND(BT$6-BQ$6 &lt;&gt; 0,BQ35&lt;&gt;0,BT35&lt;&gt;0),(EXP(LN(BT35/BQ35)/(BT$6-BQ$6))-1)*100,0)</f>
        <v>-1.3719826441719318</v>
      </c>
      <c r="BV109" s="26">
        <f t="shared" ref="BV109" si="289">IF($F$6-$D$6 &lt;&gt; 0,(EXP(LN(1+(BV72/100))/($F$6-$D$6))-1)*100,0)</f>
        <v>-0.80188638419476099</v>
      </c>
      <c r="BW109" s="26">
        <f t="shared" ref="BW109" si="290">IF(BR35&gt;0,((1+(BW35/BR35))^(1/($F$6-$D$6))-1)*100,0)</f>
        <v>2.4163900748270128</v>
      </c>
      <c r="BX109" s="26">
        <f t="shared" ref="BX109" si="291">IF($F$6-$D$6 &lt;&gt; 0,(EXP(LN(1+(BX72/100))/($F$6-$D$6))-1)*100,0)</f>
        <v>1.8522389250610782</v>
      </c>
      <c r="BZ109" s="24" t="str">
        <f>BZ35</f>
        <v>All occupations</v>
      </c>
      <c r="CA109" s="26">
        <f>IF(AND(CB$6-CA$6 &lt;&gt; 0,CA35&lt;&gt;0,CB35&lt;&gt;0),(EXP(LN(CB35/CA35)/(CB$6-CA$6))-1)*100,0)</f>
        <v>-5.4409668675903244E-2</v>
      </c>
      <c r="CB109" s="26">
        <f>IF(AND(CC$6-CB$6 &lt;&gt; 0,CB35&lt;&gt;0,CC35&lt;&gt;0),(EXP(LN(CC35/CB35)/(CC$6-CB$6))-1)*100,0)</f>
        <v>-7.5616040937415026</v>
      </c>
      <c r="CC109" s="26">
        <f>IF(AND(CD$6-CC$6 &lt;&gt; 0,CC35&lt;&gt;0,CD35&lt;&gt;0),(EXP(LN(CD35/CC35)/(CD$6-CC$6))-1)*100,0)</f>
        <v>-2.7412747923942882</v>
      </c>
      <c r="CD109" s="26">
        <f>IF(AND(CE$6-CD$6 &lt;&gt; 0,CD35&lt;&gt;0,CE35&lt;&gt;0),(EXP(LN(CE35/CD35)/(CE$6-CD$6))-1)*100,0)</f>
        <v>-4.0028055295014076</v>
      </c>
      <c r="CE109" s="26">
        <f>IF(AND(CE$6-CB$6 &lt;&gt; 0,CB35&lt;&gt;0,CE35&lt;&gt;0),(EXP(LN(CE35/CB35)/(CE$6-CB$6))-1)*100,0)</f>
        <v>-3.8376557302425396</v>
      </c>
      <c r="CG109" s="26">
        <f t="shared" ref="CG109" si="292">IF($F$6-$D$6 &lt;&gt; 0,(EXP(LN(1+(CG72/100))/($F$6-$D$6))-1)*100,0)</f>
        <v>-3.5841239735711516</v>
      </c>
      <c r="CH109" s="26">
        <f t="shared" ref="CH109" si="293">IF(CC35&gt;0,((1+(CH35/CC35))^(1/($F$6-$D$6))-1)*100,0)</f>
        <v>1.8853664899007194</v>
      </c>
      <c r="CI109" s="26">
        <f t="shared" ref="CI109" si="294">IF($F$6-$D$6 &lt;&gt; 0,(EXP(LN(1+(CI72/100))/($F$6-$D$6))-1)*100,0)</f>
        <v>-0.68702689840869358</v>
      </c>
      <c r="CK109" s="24" t="str">
        <f>CK35</f>
        <v>All occupations</v>
      </c>
      <c r="CL109" s="26">
        <f>IF(AND(CM$6-CL$6 &lt;&gt; 0,CL35&lt;&gt;0,CM35&lt;&gt;0),(EXP(LN(CM35/CL35)/(CM$6-CL$6))-1)*100,0)</f>
        <v>-5.4656660702140814</v>
      </c>
      <c r="CM109" s="26">
        <f>IF(AND(CN$6-CM$6 &lt;&gt; 0,CM35&lt;&gt;0,CN35&lt;&gt;0),(EXP(LN(CN35/CM35)/(CN$6-CM$6))-1)*100,0)</f>
        <v>1.4232888682240485</v>
      </c>
      <c r="CN109" s="26">
        <f>IF(AND(CO$6-CN$6 &lt;&gt; 0,CN35&lt;&gt;0,CO35&lt;&gt;0),(EXP(LN(CO35/CN35)/(CO$6-CN$6))-1)*100,0)</f>
        <v>-2.0526802685238876</v>
      </c>
      <c r="CO109" s="26">
        <f>IF(AND(CP$6-CO$6 &lt;&gt; 0,CO35&lt;&gt;0,CP35&lt;&gt;0),(EXP(LN(CP35/CO35)/(CP$6-CO$6))-1)*100,0)</f>
        <v>-1.0226358110388412</v>
      </c>
      <c r="CP109" s="26">
        <f>IF(AND(CP$6-CM$6 &lt;&gt; 0,CM35&lt;&gt;0,CP35&lt;&gt;0),(EXP(LN(CP35/CM35)/(CP$6-CM$6))-1)*100,0)</f>
        <v>-1.195049018957528</v>
      </c>
      <c r="CR109" s="26">
        <f t="shared" ref="CR109" si="295">IF($F$6-$D$6 &lt;&gt; 0,(EXP(LN(1+(CR72/100))/($F$6-$D$6))-1)*100,0)</f>
        <v>-1.3671819576428157</v>
      </c>
      <c r="CS109" s="26">
        <f t="shared" ref="CS109" si="296">IF(CN35&gt;0,((1+(CS35/CN35))^(1/($F$6-$D$6))-1)*100,0)</f>
        <v>1.6547372944098138</v>
      </c>
      <c r="CT109" s="26">
        <f t="shared" ref="CT109" si="297">IF($F$6-$D$6 &lt;&gt; 0,(EXP(LN(1+(CT72/100))/($F$6-$D$6))-1)*100,0)</f>
        <v>0.59191217768879145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Cheshire and Warrington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Cheshire and Warrington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Cheshire and Warrington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Cheshire and Warrington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Cheshire and Warrington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Cheshire and Warrington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Cheshire and Warrington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Cheshire and Warrington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Cheshire and Warrington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0.1097691202758197</v>
      </c>
      <c r="C119" s="27">
        <f t="shared" si="299"/>
        <v>0.11624536352630455</v>
      </c>
      <c r="D119" s="27">
        <f t="shared" si="299"/>
        <v>5.2313035605675018E-2</v>
      </c>
      <c r="E119" s="27">
        <f t="shared" si="299"/>
        <v>0.18170263732107994</v>
      </c>
      <c r="F119" s="27">
        <f t="shared" ref="F119:F144" si="300">F8-D8</f>
        <v>0.23401567292675496</v>
      </c>
      <c r="L119" t="str">
        <f>A119</f>
        <v>11 Corporate managers and directors</v>
      </c>
      <c r="M119" s="27">
        <f t="shared" ref="M119:P144" si="301">N8-M8</f>
        <v>0.85385291958925658</v>
      </c>
      <c r="N119" s="27">
        <f t="shared" si="301"/>
        <v>0.41559038807212589</v>
      </c>
      <c r="O119" s="27">
        <f t="shared" si="301"/>
        <v>0.35102368403131567</v>
      </c>
      <c r="P119" s="27">
        <f t="shared" si="301"/>
        <v>1.3206106894379097</v>
      </c>
      <c r="Q119" s="27">
        <f t="shared" ref="Q119:Q144" si="302">Q8-O8</f>
        <v>1.6716343734692254</v>
      </c>
      <c r="W119" t="str">
        <f>A119</f>
        <v>11 Corporate managers and directors</v>
      </c>
      <c r="X119" s="27">
        <f t="shared" ref="X119:AA144" si="303">Y8-X8</f>
        <v>2.6616958737991938</v>
      </c>
      <c r="Y119" s="27">
        <f t="shared" si="303"/>
        <v>-0.21572460473025501</v>
      </c>
      <c r="Z119" s="27">
        <f t="shared" si="303"/>
        <v>0.1458575585478421</v>
      </c>
      <c r="AA119" s="27">
        <f t="shared" si="303"/>
        <v>2.4774281344346605</v>
      </c>
      <c r="AB119" s="27">
        <f t="shared" ref="AB119:AB144" si="304">AB8-Z8</f>
        <v>2.6232856929825026</v>
      </c>
      <c r="AH119" t="str">
        <f>L119</f>
        <v>11 Corporate managers and directors</v>
      </c>
      <c r="AI119" s="27">
        <f t="shared" ref="AI119:AL144" si="305">AJ8-AI8</f>
        <v>0.3111812286196729</v>
      </c>
      <c r="AJ119" s="27">
        <f t="shared" si="305"/>
        <v>1.6161024641008659E-2</v>
      </c>
      <c r="AK119" s="27">
        <f t="shared" si="305"/>
        <v>-7.9122778684871387E-2</v>
      </c>
      <c r="AL119" s="27">
        <f t="shared" si="305"/>
        <v>0.25392512964027669</v>
      </c>
      <c r="AM119" s="27">
        <f t="shared" ref="AM119:AM144" si="306">AM8-AK8</f>
        <v>0.17480235095540531</v>
      </c>
      <c r="AS119" t="str">
        <f>W119</f>
        <v>11 Corporate managers and directors</v>
      </c>
      <c r="AT119" s="27">
        <f t="shared" ref="AT119:AW144" si="307">AU8-AT8</f>
        <v>0.57143016230616128</v>
      </c>
      <c r="AU119" s="27">
        <f t="shared" si="307"/>
        <v>5.1184970215524039E-2</v>
      </c>
      <c r="AV119" s="27">
        <f t="shared" si="307"/>
        <v>-0.16262178422585372</v>
      </c>
      <c r="AW119" s="27">
        <f t="shared" si="307"/>
        <v>0.49223179216185819</v>
      </c>
      <c r="AX119" s="27">
        <f t="shared" ref="AX119:AX144" si="308">AX8-AV8</f>
        <v>0.32961000793600448</v>
      </c>
      <c r="BD119" t="str">
        <f>AH119</f>
        <v>11 Corporate managers and directors</v>
      </c>
      <c r="BE119" s="27">
        <f t="shared" ref="BE119:BH144" si="309">BF8-BE8</f>
        <v>0.7811213114388007</v>
      </c>
      <c r="BF119" s="27">
        <f t="shared" si="309"/>
        <v>0.14268449077425682</v>
      </c>
      <c r="BG119" s="27">
        <f t="shared" si="309"/>
        <v>-0.99975567840781476</v>
      </c>
      <c r="BH119" s="27">
        <f t="shared" si="309"/>
        <v>-7.1884793704558803E-2</v>
      </c>
      <c r="BI119" s="27">
        <f t="shared" ref="BI119:BI144" si="310">BI8-BG8</f>
        <v>-1.0716404721123736</v>
      </c>
      <c r="BO119" t="str">
        <f>AS119</f>
        <v>11 Corporate managers and directors</v>
      </c>
      <c r="BP119" s="27">
        <f t="shared" ref="BP119:BS144" si="311">BQ8-BP8</f>
        <v>0.2708949491137993</v>
      </c>
      <c r="BQ119" s="27">
        <f t="shared" si="311"/>
        <v>-0.26076888200774651</v>
      </c>
      <c r="BR119" s="27">
        <f t="shared" si="311"/>
        <v>-0.81805454278563428</v>
      </c>
      <c r="BS119" s="27">
        <f t="shared" si="311"/>
        <v>-0.75339469748924515</v>
      </c>
      <c r="BT119" s="27">
        <f t="shared" ref="BT119:BT144" si="312">BT8-BR8</f>
        <v>-1.5714492402748794</v>
      </c>
      <c r="BZ119" t="str">
        <f>BD119</f>
        <v>11 Corporate managers and directors</v>
      </c>
      <c r="CA119" s="68">
        <f t="shared" ref="CA119:CD144" si="313">CB8-CA8</f>
        <v>0.40229737320574266</v>
      </c>
      <c r="CB119" s="68">
        <f t="shared" si="313"/>
        <v>0.10031298561799806</v>
      </c>
      <c r="CC119" s="68">
        <f t="shared" si="313"/>
        <v>-0.58154262714329974</v>
      </c>
      <c r="CD119" s="68">
        <f t="shared" si="313"/>
        <v>-0.60293441364495237</v>
      </c>
      <c r="CE119" s="68">
        <f t="shared" ref="CE119:CE144" si="314">CE8-CC8</f>
        <v>-1.1844770407882521</v>
      </c>
      <c r="CK119" t="str">
        <f>BO119</f>
        <v>11 Corporate managers and directors</v>
      </c>
      <c r="CL119" s="68">
        <f t="shared" ref="CL119:CO144" si="315">CM8-CL8</f>
        <v>-2.3726315011579957E-2</v>
      </c>
      <c r="CM119" s="68">
        <f t="shared" si="315"/>
        <v>0.10443729986084505</v>
      </c>
      <c r="CN119" s="68">
        <f t="shared" si="315"/>
        <v>-7.2466447673747214E-2</v>
      </c>
      <c r="CO119" s="68">
        <f t="shared" si="315"/>
        <v>0.22449310746302054</v>
      </c>
      <c r="CP119" s="68">
        <f t="shared" ref="CP119:CP144" si="316">CP8-CN8</f>
        <v>0.15202665978927332</v>
      </c>
    </row>
    <row r="120" spans="1:94" x14ac:dyDescent="0.2">
      <c r="A120" t="str">
        <f t="shared" si="298"/>
        <v>12 Other managers and proprietors</v>
      </c>
      <c r="B120" s="27">
        <f t="shared" si="299"/>
        <v>2.3685590323080791E-2</v>
      </c>
      <c r="C120" s="27">
        <f t="shared" si="299"/>
        <v>2.4531045879546715E-2</v>
      </c>
      <c r="D120" s="27">
        <f t="shared" si="299"/>
        <v>9.4011823487020335E-2</v>
      </c>
      <c r="E120" s="27">
        <f t="shared" si="299"/>
        <v>0.11212563414036897</v>
      </c>
      <c r="F120" s="27">
        <f t="shared" si="300"/>
        <v>0.2061374576273893</v>
      </c>
      <c r="L120" t="str">
        <f t="shared" ref="L120:L143" si="317">A120</f>
        <v>12 Other managers and proprietors</v>
      </c>
      <c r="M120" s="27">
        <f t="shared" si="301"/>
        <v>0.19204672798512057</v>
      </c>
      <c r="N120" s="27">
        <f t="shared" si="301"/>
        <v>0.20324670655278299</v>
      </c>
      <c r="O120" s="27">
        <f t="shared" si="301"/>
        <v>0.73294507988814983</v>
      </c>
      <c r="P120" s="27">
        <f t="shared" si="301"/>
        <v>1.0138233521691804</v>
      </c>
      <c r="Q120" s="27">
        <f t="shared" si="302"/>
        <v>1.7467684320573302</v>
      </c>
      <c r="W120" t="str">
        <f t="shared" ref="W120:W143" si="318">A120</f>
        <v>12 Other managers and proprietors</v>
      </c>
      <c r="X120" s="27">
        <f t="shared" si="303"/>
        <v>0.49763623462585915</v>
      </c>
      <c r="Y120" s="27">
        <f t="shared" si="303"/>
        <v>7.8412079431875892E-2</v>
      </c>
      <c r="Z120" s="27">
        <f t="shared" si="303"/>
        <v>1.4061619198121309</v>
      </c>
      <c r="AA120" s="27">
        <f t="shared" si="303"/>
        <v>1.9852565198148664</v>
      </c>
      <c r="AB120" s="27">
        <f t="shared" si="304"/>
        <v>3.3914184396269973</v>
      </c>
      <c r="AH120" t="str">
        <f t="shared" ref="AH120:AH143" si="319">L120</f>
        <v>12 Other managers and proprietors</v>
      </c>
      <c r="AI120" s="27">
        <f t="shared" si="305"/>
        <v>6.1667960852059389E-2</v>
      </c>
      <c r="AJ120" s="27">
        <f t="shared" si="305"/>
        <v>0.1007418033698686</v>
      </c>
      <c r="AK120" s="27">
        <f t="shared" si="305"/>
        <v>0.27920746042250988</v>
      </c>
      <c r="AL120" s="27">
        <f t="shared" si="305"/>
        <v>0.43086086008300595</v>
      </c>
      <c r="AM120" s="27">
        <f t="shared" si="306"/>
        <v>0.71006832050551583</v>
      </c>
      <c r="AS120" t="str">
        <f t="shared" ref="AS120:AS143" si="320">W120</f>
        <v>12 Other managers and proprietors</v>
      </c>
      <c r="AT120" s="27">
        <f t="shared" si="307"/>
        <v>0.15031949633769037</v>
      </c>
      <c r="AU120" s="27">
        <f t="shared" si="307"/>
        <v>2.7307126021750117E-2</v>
      </c>
      <c r="AV120" s="27">
        <f t="shared" si="307"/>
        <v>0.39398667613170435</v>
      </c>
      <c r="AW120" s="27">
        <f t="shared" si="307"/>
        <v>0.47171784520037408</v>
      </c>
      <c r="AX120" s="27">
        <f t="shared" si="308"/>
        <v>0.86570452133207842</v>
      </c>
      <c r="BD120" t="str">
        <f t="shared" ref="BD120:BD143" si="321">AH120</f>
        <v>12 Other managers and proprietors</v>
      </c>
      <c r="BE120" s="27">
        <f t="shared" si="309"/>
        <v>-0.24395485381704729</v>
      </c>
      <c r="BF120" s="27">
        <f t="shared" si="309"/>
        <v>0.14911517716938594</v>
      </c>
      <c r="BG120" s="27">
        <f t="shared" si="309"/>
        <v>0.33744068482403433</v>
      </c>
      <c r="BH120" s="27">
        <f t="shared" si="309"/>
        <v>0.18355783342558096</v>
      </c>
      <c r="BI120" s="27">
        <f t="shared" si="310"/>
        <v>0.52099851824961529</v>
      </c>
      <c r="BO120" t="str">
        <f t="shared" ref="BO120:BO143" si="322">AS120</f>
        <v>12 Other managers and proprietors</v>
      </c>
      <c r="BP120" s="27">
        <f t="shared" si="311"/>
        <v>-0.14974185252221339</v>
      </c>
      <c r="BQ120" s="27">
        <f t="shared" si="311"/>
        <v>1.8208563104621156E-2</v>
      </c>
      <c r="BR120" s="27">
        <f t="shared" si="311"/>
        <v>0.62318239560143773</v>
      </c>
      <c r="BS120" s="27">
        <f t="shared" si="311"/>
        <v>-7.62819557470924E-2</v>
      </c>
      <c r="BT120" s="27">
        <f t="shared" si="312"/>
        <v>0.54690043985434533</v>
      </c>
      <c r="BZ120" t="str">
        <f t="shared" ref="BZ120:BZ143" si="323">BD120</f>
        <v>12 Other managers and proprietors</v>
      </c>
      <c r="CA120" s="68">
        <f t="shared" si="313"/>
        <v>-0.11764711580449028</v>
      </c>
      <c r="CB120" s="68">
        <f t="shared" si="313"/>
        <v>7.2225660599788188E-2</v>
      </c>
      <c r="CC120" s="68">
        <f t="shared" si="313"/>
        <v>4.5827126933231543E-2</v>
      </c>
      <c r="CD120" s="68">
        <f t="shared" si="313"/>
        <v>-0.44964544651224214</v>
      </c>
      <c r="CE120" s="68">
        <f t="shared" si="314"/>
        <v>-0.4038183195790106</v>
      </c>
      <c r="CK120" t="str">
        <f t="shared" ref="CK120:CK143" si="324">BO120</f>
        <v>12 Other managers and proprietors</v>
      </c>
      <c r="CL120" s="68">
        <f t="shared" si="315"/>
        <v>-0.23769624310525039</v>
      </c>
      <c r="CM120" s="68">
        <f t="shared" si="315"/>
        <v>0.12670749213239085</v>
      </c>
      <c r="CN120" s="68">
        <f t="shared" si="315"/>
        <v>0.2740979051524739</v>
      </c>
      <c r="CO120" s="68">
        <f t="shared" si="315"/>
        <v>0.42470709820733488</v>
      </c>
      <c r="CP120" s="68">
        <f t="shared" si="316"/>
        <v>0.69880500335980877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0.21554000602648782</v>
      </c>
      <c r="C121" s="27">
        <f t="shared" si="299"/>
        <v>0.22925337208039553</v>
      </c>
      <c r="D121" s="27">
        <f t="shared" si="299"/>
        <v>0.32747363813891739</v>
      </c>
      <c r="E121" s="27">
        <f t="shared" si="299"/>
        <v>0.50950310838178137</v>
      </c>
      <c r="F121" s="27">
        <f t="shared" si="300"/>
        <v>0.83697674652069876</v>
      </c>
      <c r="L121" t="str">
        <f t="shared" si="317"/>
        <v>21 Science, research, engineering and technology professionals</v>
      </c>
      <c r="M121" s="27">
        <f t="shared" si="301"/>
        <v>0.92265904324137882</v>
      </c>
      <c r="N121" s="27">
        <f t="shared" si="301"/>
        <v>0.72964473160333831</v>
      </c>
      <c r="O121" s="27">
        <f t="shared" si="301"/>
        <v>1.4367627212158194</v>
      </c>
      <c r="P121" s="27">
        <f t="shared" si="301"/>
        <v>2.2670851040620903</v>
      </c>
      <c r="Q121" s="27">
        <f t="shared" si="302"/>
        <v>3.7038478252779097</v>
      </c>
      <c r="W121" t="str">
        <f t="shared" si="318"/>
        <v>21 Science, research, engineering and technology professionals</v>
      </c>
      <c r="X121" s="27">
        <f t="shared" si="303"/>
        <v>2.0972332437837462</v>
      </c>
      <c r="Y121" s="27">
        <f t="shared" si="303"/>
        <v>-0.24590674239772881</v>
      </c>
      <c r="Z121" s="27">
        <f t="shared" si="303"/>
        <v>0.94545016355352907</v>
      </c>
      <c r="AA121" s="27">
        <f t="shared" si="303"/>
        <v>1.8611157718011935</v>
      </c>
      <c r="AB121" s="27">
        <f t="shared" si="304"/>
        <v>2.8065659353547225</v>
      </c>
      <c r="AH121" t="str">
        <f t="shared" si="319"/>
        <v>21 Science, research, engineering and technology professionals</v>
      </c>
      <c r="AI121" s="27">
        <f t="shared" si="305"/>
        <v>0.14731501172770611</v>
      </c>
      <c r="AJ121" s="27">
        <f t="shared" si="305"/>
        <v>2.6388593286483131E-2</v>
      </c>
      <c r="AK121" s="27">
        <f t="shared" si="305"/>
        <v>8.0813945924329778E-2</v>
      </c>
      <c r="AL121" s="27">
        <f t="shared" si="305"/>
        <v>0.21236392661292225</v>
      </c>
      <c r="AM121" s="27">
        <f t="shared" si="306"/>
        <v>0.29317787253725203</v>
      </c>
      <c r="AS121" t="str">
        <f t="shared" si="320"/>
        <v>21 Science, research, engineering and technology professionals</v>
      </c>
      <c r="AT121" s="27">
        <f t="shared" si="307"/>
        <v>0.44831217322342365</v>
      </c>
      <c r="AU121" s="27">
        <f t="shared" si="307"/>
        <v>-7.0560778627710707E-2</v>
      </c>
      <c r="AV121" s="27">
        <f t="shared" si="307"/>
        <v>-0.1032402189581707</v>
      </c>
      <c r="AW121" s="27">
        <f t="shared" si="307"/>
        <v>0.25010750715545882</v>
      </c>
      <c r="AX121" s="27">
        <f t="shared" si="308"/>
        <v>0.14686728819728812</v>
      </c>
      <c r="BD121" t="str">
        <f t="shared" si="321"/>
        <v>21 Science, research, engineering and technology professionals</v>
      </c>
      <c r="BE121" s="27">
        <f t="shared" si="309"/>
        <v>0.10424111778942535</v>
      </c>
      <c r="BF121" s="27">
        <f t="shared" si="309"/>
        <v>-4.2692264278191061E-2</v>
      </c>
      <c r="BG121" s="27">
        <f t="shared" si="309"/>
        <v>-0.51646241908343393</v>
      </c>
      <c r="BH121" s="27">
        <f t="shared" si="309"/>
        <v>-0.5471514863759861</v>
      </c>
      <c r="BI121" s="27">
        <f t="shared" si="310"/>
        <v>-1.06361390545942</v>
      </c>
      <c r="BO121" t="str">
        <f t="shared" si="322"/>
        <v>21 Science, research, engineering and technology professionals</v>
      </c>
      <c r="BP121" s="27">
        <f t="shared" si="311"/>
        <v>7.2302789615722229E-2</v>
      </c>
      <c r="BQ121" s="27">
        <f t="shared" si="311"/>
        <v>-6.8536809127962783E-2</v>
      </c>
      <c r="BR121" s="27">
        <f t="shared" si="311"/>
        <v>-9.0628271330989829E-2</v>
      </c>
      <c r="BS121" s="27">
        <f t="shared" si="311"/>
        <v>-0.34780046139697252</v>
      </c>
      <c r="BT121" s="27">
        <f t="shared" si="312"/>
        <v>-0.43842873272796234</v>
      </c>
      <c r="BZ121" t="str">
        <f t="shared" si="323"/>
        <v>21 Science, research, engineering and technology professionals</v>
      </c>
      <c r="CA121" s="68">
        <f t="shared" si="313"/>
        <v>0.15644364563032953</v>
      </c>
      <c r="CB121" s="68">
        <f t="shared" si="313"/>
        <v>-6.3393220403262784E-3</v>
      </c>
      <c r="CC121" s="68">
        <f t="shared" si="313"/>
        <v>-0.16449085862913848</v>
      </c>
      <c r="CD121" s="68">
        <f t="shared" si="313"/>
        <v>-0.45426066123199416</v>
      </c>
      <c r="CE121" s="68">
        <f t="shared" si="314"/>
        <v>-0.61875151986113264</v>
      </c>
      <c r="CK121" t="str">
        <f t="shared" si="324"/>
        <v>21 Science, research, engineering and technology professionals</v>
      </c>
      <c r="CL121" s="68">
        <f t="shared" si="315"/>
        <v>2.4846352375810232E-3</v>
      </c>
      <c r="CM121" s="68">
        <f t="shared" si="315"/>
        <v>6.4903888687039335E-2</v>
      </c>
      <c r="CN121" s="68">
        <f t="shared" si="315"/>
        <v>0.16144233167399202</v>
      </c>
      <c r="CO121" s="68">
        <f t="shared" si="315"/>
        <v>0.20573905318127073</v>
      </c>
      <c r="CP121" s="68">
        <f t="shared" si="316"/>
        <v>0.36718138485526275</v>
      </c>
    </row>
    <row r="122" spans="1:94" x14ac:dyDescent="0.2">
      <c r="A122" t="str">
        <f t="shared" si="298"/>
        <v>22 Health professionals</v>
      </c>
      <c r="B122" s="27">
        <f t="shared" si="299"/>
        <v>0.15528328289919635</v>
      </c>
      <c r="C122" s="27">
        <f t="shared" si="299"/>
        <v>0.16292061874702779</v>
      </c>
      <c r="D122" s="27">
        <f t="shared" si="299"/>
        <v>0.39710574734174298</v>
      </c>
      <c r="E122" s="27">
        <f t="shared" si="299"/>
        <v>0.625953755418164</v>
      </c>
      <c r="F122" s="27">
        <f t="shared" si="300"/>
        <v>1.023059502759907</v>
      </c>
      <c r="L122" t="str">
        <f t="shared" si="317"/>
        <v>22 Health professionals</v>
      </c>
      <c r="M122" s="27">
        <f t="shared" si="301"/>
        <v>0.54705224231854421</v>
      </c>
      <c r="N122" s="27">
        <f t="shared" si="301"/>
        <v>0.42226245011234909</v>
      </c>
      <c r="O122" s="27">
        <f t="shared" si="301"/>
        <v>0.99565259080320834</v>
      </c>
      <c r="P122" s="27">
        <f t="shared" si="301"/>
        <v>1.6687952631057001</v>
      </c>
      <c r="Q122" s="27">
        <f t="shared" si="302"/>
        <v>2.6644478539089085</v>
      </c>
      <c r="W122" t="str">
        <f t="shared" si="318"/>
        <v>22 Health professionals</v>
      </c>
      <c r="X122" s="27">
        <f t="shared" si="303"/>
        <v>1.2791159758524469</v>
      </c>
      <c r="Y122" s="27">
        <f t="shared" si="303"/>
        <v>5.6948876172201679E-2</v>
      </c>
      <c r="Z122" s="27">
        <f t="shared" si="303"/>
        <v>1.5723112342357801</v>
      </c>
      <c r="AA122" s="27">
        <f t="shared" si="303"/>
        <v>2.0989422552995798</v>
      </c>
      <c r="AB122" s="27">
        <f t="shared" si="304"/>
        <v>3.6712534895353599</v>
      </c>
      <c r="AH122" t="str">
        <f t="shared" si="319"/>
        <v>22 Health professionals</v>
      </c>
      <c r="AI122" s="27">
        <f t="shared" si="305"/>
        <v>-0.7437803780141885</v>
      </c>
      <c r="AJ122" s="27">
        <f t="shared" si="305"/>
        <v>-0.30488431055376974</v>
      </c>
      <c r="AK122" s="27">
        <f t="shared" si="305"/>
        <v>-0.98643909648643646</v>
      </c>
      <c r="AL122" s="27">
        <f t="shared" si="305"/>
        <v>-0.9942702271685272</v>
      </c>
      <c r="AM122" s="27">
        <f t="shared" si="306"/>
        <v>-1.9807093236549638</v>
      </c>
      <c r="AS122" t="str">
        <f t="shared" si="320"/>
        <v>22 Health professionals</v>
      </c>
      <c r="AT122" s="27">
        <f t="shared" si="307"/>
        <v>9.9497033684345981E-2</v>
      </c>
      <c r="AU122" s="27">
        <f t="shared" si="307"/>
        <v>2.3793152731224176E-2</v>
      </c>
      <c r="AV122" s="27">
        <f t="shared" si="307"/>
        <v>7.6397092567476399E-2</v>
      </c>
      <c r="AW122" s="27">
        <f t="shared" si="307"/>
        <v>0.14938034971558234</v>
      </c>
      <c r="AX122" s="27">
        <f t="shared" si="308"/>
        <v>0.22577744228305874</v>
      </c>
      <c r="BD122" t="str">
        <f t="shared" si="321"/>
        <v>22 Health professionals</v>
      </c>
      <c r="BE122" s="27">
        <f t="shared" si="309"/>
        <v>0.45898598643059474</v>
      </c>
      <c r="BF122" s="27">
        <f t="shared" si="309"/>
        <v>0.13355424655550285</v>
      </c>
      <c r="BG122" s="27">
        <f t="shared" si="309"/>
        <v>0.19240478475788914</v>
      </c>
      <c r="BH122" s="27">
        <f t="shared" si="309"/>
        <v>0.31959250216046309</v>
      </c>
      <c r="BI122" s="27">
        <f t="shared" si="310"/>
        <v>0.51199728691835222</v>
      </c>
      <c r="BO122" t="str">
        <f t="shared" si="322"/>
        <v>22 Health professionals</v>
      </c>
      <c r="BP122" s="27">
        <f t="shared" si="311"/>
        <v>0.23784385063868085</v>
      </c>
      <c r="BQ122" s="27">
        <f t="shared" si="311"/>
        <v>-6.3518679250971211E-2</v>
      </c>
      <c r="BR122" s="27">
        <f t="shared" si="311"/>
        <v>8.2903037305701144E-2</v>
      </c>
      <c r="BS122" s="27">
        <f t="shared" si="311"/>
        <v>-0.27288716970062676</v>
      </c>
      <c r="BT122" s="27">
        <f t="shared" si="312"/>
        <v>-0.18998413239492562</v>
      </c>
      <c r="BZ122" t="str">
        <f t="shared" si="323"/>
        <v>22 Health professionals</v>
      </c>
      <c r="CA122" s="68">
        <f t="shared" si="313"/>
        <v>0.13800994854488935</v>
      </c>
      <c r="CB122" s="68">
        <f t="shared" si="313"/>
        <v>-4.3174396658884895E-2</v>
      </c>
      <c r="CC122" s="68">
        <f t="shared" si="313"/>
        <v>-2.8786478394812187E-2</v>
      </c>
      <c r="CD122" s="68">
        <f t="shared" si="313"/>
        <v>-0.23928396830600507</v>
      </c>
      <c r="CE122" s="68">
        <f t="shared" si="314"/>
        <v>-0.26807044670081726</v>
      </c>
      <c r="CK122" t="str">
        <f t="shared" si="324"/>
        <v>22 Health professionals</v>
      </c>
      <c r="CL122" s="68">
        <f t="shared" si="315"/>
        <v>1.2107669874980159E-2</v>
      </c>
      <c r="CM122" s="68">
        <f t="shared" si="315"/>
        <v>3.7403132379213805E-2</v>
      </c>
      <c r="CN122" s="68">
        <f t="shared" si="315"/>
        <v>5.6879627802842586E-2</v>
      </c>
      <c r="CO122" s="68">
        <f t="shared" si="315"/>
        <v>0.14548093764019182</v>
      </c>
      <c r="CP122" s="68">
        <f t="shared" si="316"/>
        <v>0.20236056544303441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5.4708501270546606E-2</v>
      </c>
      <c r="C123" s="27">
        <f t="shared" si="299"/>
        <v>0.18313612400255841</v>
      </c>
      <c r="D123" s="27">
        <f t="shared" si="299"/>
        <v>0.43576320595949802</v>
      </c>
      <c r="E123" s="27">
        <f t="shared" si="299"/>
        <v>0.68911400265736944</v>
      </c>
      <c r="F123" s="27">
        <f t="shared" si="300"/>
        <v>1.1248772086168675</v>
      </c>
      <c r="L123" t="str">
        <f t="shared" si="317"/>
        <v>23 Teaching and other educational professionals</v>
      </c>
      <c r="M123" s="27">
        <f t="shared" si="301"/>
        <v>0.27436683500864412</v>
      </c>
      <c r="N123" s="27">
        <f t="shared" si="301"/>
        <v>1.1516825367448238</v>
      </c>
      <c r="O123" s="27">
        <f t="shared" si="301"/>
        <v>2.3693911919962591</v>
      </c>
      <c r="P123" s="27">
        <f t="shared" si="301"/>
        <v>3.8770249173742002</v>
      </c>
      <c r="Q123" s="27">
        <f t="shared" si="302"/>
        <v>6.2464161093704593</v>
      </c>
      <c r="W123" t="str">
        <f t="shared" si="318"/>
        <v>23 Teaching and other educational professionals</v>
      </c>
      <c r="X123" s="27">
        <f t="shared" si="303"/>
        <v>-0.82275992692684152</v>
      </c>
      <c r="Y123" s="27">
        <f t="shared" si="303"/>
        <v>-5.7057418959145068E-2</v>
      </c>
      <c r="Z123" s="27">
        <f t="shared" si="303"/>
        <v>-0.27775197624855075</v>
      </c>
      <c r="AA123" s="27">
        <f t="shared" si="303"/>
        <v>-0.86508057084821477</v>
      </c>
      <c r="AB123" s="27">
        <f t="shared" si="304"/>
        <v>-1.1428325470967655</v>
      </c>
      <c r="AH123" t="str">
        <f t="shared" si="319"/>
        <v>23 Teaching and other educational professionals</v>
      </c>
      <c r="AI123" s="27">
        <f t="shared" si="305"/>
        <v>-0.31344106246531955</v>
      </c>
      <c r="AJ123" s="27">
        <f t="shared" si="305"/>
        <v>-4.5168308343445651E-2</v>
      </c>
      <c r="AK123" s="27">
        <f t="shared" si="305"/>
        <v>-0.10662220380911874</v>
      </c>
      <c r="AL123" s="27">
        <f t="shared" si="305"/>
        <v>5.7592695130499083E-2</v>
      </c>
      <c r="AM123" s="27">
        <f t="shared" si="306"/>
        <v>-4.902950867861966E-2</v>
      </c>
      <c r="AS123" t="str">
        <f t="shared" si="320"/>
        <v>23 Teaching and other educational professionals</v>
      </c>
      <c r="AT123" s="27">
        <f t="shared" si="307"/>
        <v>1.9577656315688252E-2</v>
      </c>
      <c r="AU123" s="27">
        <f t="shared" si="307"/>
        <v>-9.8063347166121306E-3</v>
      </c>
      <c r="AV123" s="27">
        <f t="shared" si="307"/>
        <v>-1.1746443563265541E-2</v>
      </c>
      <c r="AW123" s="27">
        <f t="shared" si="307"/>
        <v>7.4882385275552021E-3</v>
      </c>
      <c r="AX123" s="27">
        <f t="shared" si="308"/>
        <v>-4.2582050357103385E-3</v>
      </c>
      <c r="BD123" t="str">
        <f t="shared" si="321"/>
        <v>23 Teaching and other educational professionals</v>
      </c>
      <c r="BE123" s="27">
        <f t="shared" si="309"/>
        <v>1.5612228320690757E-2</v>
      </c>
      <c r="BF123" s="27">
        <f t="shared" si="309"/>
        <v>0.14359139259080123</v>
      </c>
      <c r="BG123" s="27">
        <f t="shared" si="309"/>
        <v>6.5244073359208565E-2</v>
      </c>
      <c r="BH123" s="27">
        <f t="shared" si="309"/>
        <v>0.21008117817374572</v>
      </c>
      <c r="BI123" s="27">
        <f t="shared" si="310"/>
        <v>0.27532525153295428</v>
      </c>
      <c r="BO123" t="str">
        <f t="shared" si="322"/>
        <v>23 Teaching and other educational professionals</v>
      </c>
      <c r="BP123" s="27">
        <f t="shared" si="311"/>
        <v>-1.9491051593163444E-3</v>
      </c>
      <c r="BQ123" s="27">
        <f t="shared" si="311"/>
        <v>-1.0924599039753291E-3</v>
      </c>
      <c r="BR123" s="27">
        <f t="shared" si="311"/>
        <v>1.4357992061951319E-2</v>
      </c>
      <c r="BS123" s="27">
        <f t="shared" si="311"/>
        <v>-6.115972518738666E-2</v>
      </c>
      <c r="BT123" s="27">
        <f t="shared" si="312"/>
        <v>-4.6801733125435341E-2</v>
      </c>
      <c r="BZ123" t="str">
        <f t="shared" si="323"/>
        <v>23 Teaching and other educational professionals</v>
      </c>
      <c r="CA123" s="68">
        <f t="shared" si="313"/>
        <v>-1.9306392287893326E-3</v>
      </c>
      <c r="CB123" s="68">
        <f t="shared" si="313"/>
        <v>4.7309852636920002E-2</v>
      </c>
      <c r="CC123" s="68">
        <f t="shared" si="313"/>
        <v>-2.4545905748620922E-2</v>
      </c>
      <c r="CD123" s="68">
        <f t="shared" si="313"/>
        <v>-0.10573128373210394</v>
      </c>
      <c r="CE123" s="68">
        <f t="shared" si="314"/>
        <v>-0.13027718948072486</v>
      </c>
      <c r="CK123" t="str">
        <f t="shared" si="324"/>
        <v>23 Teaching and other educational professionals</v>
      </c>
      <c r="CL123" s="68">
        <f t="shared" si="315"/>
        <v>-8.6731616942612999E-3</v>
      </c>
      <c r="CM123" s="68">
        <f t="shared" si="315"/>
        <v>6.1888532435696614E-2</v>
      </c>
      <c r="CN123" s="68">
        <f t="shared" si="315"/>
        <v>5.5583696636368779E-2</v>
      </c>
      <c r="CO123" s="68">
        <f t="shared" si="315"/>
        <v>5.8304733258820185E-2</v>
      </c>
      <c r="CP123" s="68">
        <f t="shared" si="316"/>
        <v>0.11388842989518896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0.113269029760795</v>
      </c>
      <c r="C124" s="27">
        <f t="shared" si="299"/>
        <v>0.10017156664723315</v>
      </c>
      <c r="D124" s="27">
        <f t="shared" si="299"/>
        <v>0.18854146318602483</v>
      </c>
      <c r="E124" s="27">
        <f t="shared" si="299"/>
        <v>0.25942583234737293</v>
      </c>
      <c r="F124" s="27">
        <f t="shared" si="300"/>
        <v>0.44796729553339776</v>
      </c>
      <c r="L124" t="str">
        <f t="shared" si="317"/>
        <v>24 Business, media and public service professionals</v>
      </c>
      <c r="M124" s="27">
        <f t="shared" si="301"/>
        <v>1.3957354353787199</v>
      </c>
      <c r="N124" s="27">
        <f t="shared" si="301"/>
        <v>1.1508534857949169</v>
      </c>
      <c r="O124" s="27">
        <f t="shared" si="301"/>
        <v>1.8331494735254381</v>
      </c>
      <c r="P124" s="27">
        <f t="shared" si="301"/>
        <v>2.7201562866873861</v>
      </c>
      <c r="Q124" s="27">
        <f t="shared" si="302"/>
        <v>4.5533057602128242</v>
      </c>
      <c r="W124" t="str">
        <f t="shared" si="318"/>
        <v>24 Business, media and public service professionals</v>
      </c>
      <c r="X124" s="27">
        <f t="shared" si="303"/>
        <v>2.7191424664026886</v>
      </c>
      <c r="Y124" s="27">
        <f t="shared" si="303"/>
        <v>0.67824075454363708</v>
      </c>
      <c r="Z124" s="27">
        <f t="shared" si="303"/>
        <v>1.8776792209941799</v>
      </c>
      <c r="AA124" s="27">
        <f t="shared" si="303"/>
        <v>2.2647913109114892</v>
      </c>
      <c r="AB124" s="27">
        <f t="shared" si="304"/>
        <v>4.1424705319056692</v>
      </c>
      <c r="AH124" t="str">
        <f t="shared" si="319"/>
        <v>24 Business, media and public service professionals</v>
      </c>
      <c r="AI124" s="27">
        <f t="shared" si="305"/>
        <v>6.6233585136283857E-3</v>
      </c>
      <c r="AJ124" s="27">
        <f t="shared" si="305"/>
        <v>5.0836163388918831E-2</v>
      </c>
      <c r="AK124" s="27">
        <f t="shared" si="305"/>
        <v>2.7524856246525786E-2</v>
      </c>
      <c r="AL124" s="27">
        <f t="shared" si="305"/>
        <v>0.15976718181207517</v>
      </c>
      <c r="AM124" s="27">
        <f t="shared" si="306"/>
        <v>0.18729203805860095</v>
      </c>
      <c r="AS124" t="str">
        <f t="shared" si="320"/>
        <v>24 Business, media and public service professionals</v>
      </c>
      <c r="AT124" s="27">
        <f t="shared" si="307"/>
        <v>0.41154309674109024</v>
      </c>
      <c r="AU124" s="27">
        <f t="shared" si="307"/>
        <v>0.18075740795908701</v>
      </c>
      <c r="AV124" s="27">
        <f t="shared" si="307"/>
        <v>0.34733560341554348</v>
      </c>
      <c r="AW124" s="27">
        <f t="shared" si="307"/>
        <v>0.59834388374546421</v>
      </c>
      <c r="AX124" s="27">
        <f t="shared" si="308"/>
        <v>0.94567948716100769</v>
      </c>
      <c r="BD124" t="str">
        <f t="shared" si="321"/>
        <v>24 Business, media and public service professionals</v>
      </c>
      <c r="BE124" s="27">
        <f t="shared" si="309"/>
        <v>0.59996207715041594</v>
      </c>
      <c r="BF124" s="27">
        <f t="shared" si="309"/>
        <v>0.35718847247988528</v>
      </c>
      <c r="BG124" s="27">
        <f t="shared" si="309"/>
        <v>0.21359273600282069</v>
      </c>
      <c r="BH124" s="27">
        <f t="shared" si="309"/>
        <v>-0.10645467365520656</v>
      </c>
      <c r="BI124" s="27">
        <f t="shared" si="310"/>
        <v>0.10713806234761414</v>
      </c>
      <c r="BO124" t="str">
        <f t="shared" si="322"/>
        <v>24 Business, media and public service professionals</v>
      </c>
      <c r="BP124" s="27">
        <f t="shared" si="311"/>
        <v>0.16608437334445147</v>
      </c>
      <c r="BQ124" s="27">
        <f t="shared" si="311"/>
        <v>0.16008914087494563</v>
      </c>
      <c r="BR124" s="27">
        <f t="shared" si="311"/>
        <v>3.8518591116889489E-2</v>
      </c>
      <c r="BS124" s="27">
        <f t="shared" si="311"/>
        <v>-0.423956670984587</v>
      </c>
      <c r="BT124" s="27">
        <f t="shared" si="312"/>
        <v>-0.38543807986769751</v>
      </c>
      <c r="BZ124" t="str">
        <f t="shared" si="323"/>
        <v>24 Business, media and public service professionals</v>
      </c>
      <c r="CA124" s="68">
        <f t="shared" si="313"/>
        <v>0.19936285988393521</v>
      </c>
      <c r="CB124" s="68">
        <f t="shared" si="313"/>
        <v>0.13615175982246841</v>
      </c>
      <c r="CC124" s="68">
        <f t="shared" si="313"/>
        <v>-0.1604093997834517</v>
      </c>
      <c r="CD124" s="68">
        <f t="shared" si="313"/>
        <v>-0.5352593716628169</v>
      </c>
      <c r="CE124" s="68">
        <f t="shared" si="314"/>
        <v>-0.6956687714462686</v>
      </c>
      <c r="CK124" t="str">
        <f t="shared" si="324"/>
        <v>24 Business, media and public service professionals</v>
      </c>
      <c r="CL124" s="68">
        <f t="shared" si="315"/>
        <v>4.0388590908704558E-2</v>
      </c>
      <c r="CM124" s="68">
        <f t="shared" si="315"/>
        <v>0.10193238893385448</v>
      </c>
      <c r="CN124" s="68">
        <f t="shared" si="315"/>
        <v>0.1023034374233216</v>
      </c>
      <c r="CO124" s="68">
        <f t="shared" si="315"/>
        <v>0.20957761127972074</v>
      </c>
      <c r="CP124" s="68">
        <f t="shared" si="316"/>
        <v>0.31188104870304234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5.7452467236243338E-2</v>
      </c>
      <c r="C125" s="27">
        <f t="shared" si="299"/>
        <v>5.9304694125931201E-2</v>
      </c>
      <c r="D125" s="27">
        <f t="shared" si="299"/>
        <v>3.0223920469079124E-2</v>
      </c>
      <c r="E125" s="27">
        <f t="shared" si="299"/>
        <v>0.12510332643139055</v>
      </c>
      <c r="F125" s="27">
        <f t="shared" si="300"/>
        <v>0.15532724690046967</v>
      </c>
      <c r="L125" t="str">
        <f t="shared" si="317"/>
        <v>31 Science, engineering and technology associate professionals</v>
      </c>
      <c r="M125" s="27">
        <f t="shared" si="301"/>
        <v>0.20943819598725666</v>
      </c>
      <c r="N125" s="27">
        <f t="shared" si="301"/>
        <v>0.22637344646097057</v>
      </c>
      <c r="O125" s="27">
        <f t="shared" si="301"/>
        <v>4.461042508495483E-2</v>
      </c>
      <c r="P125" s="27">
        <f t="shared" si="301"/>
        <v>0.41670974954573525</v>
      </c>
      <c r="Q125" s="27">
        <f t="shared" si="302"/>
        <v>0.46132017463069008</v>
      </c>
      <c r="W125" t="str">
        <f t="shared" si="318"/>
        <v>31 Science, engineering and technology associate professionals</v>
      </c>
      <c r="X125" s="27">
        <f t="shared" si="303"/>
        <v>0.7993935207201246</v>
      </c>
      <c r="Y125" s="27">
        <f t="shared" si="303"/>
        <v>0.14790917523063163</v>
      </c>
      <c r="Z125" s="27">
        <f t="shared" si="303"/>
        <v>-0.14877602450551697</v>
      </c>
      <c r="AA125" s="27">
        <f t="shared" si="303"/>
        <v>0.58167200046666467</v>
      </c>
      <c r="AB125" s="27">
        <f t="shared" si="304"/>
        <v>0.43289597596114771</v>
      </c>
      <c r="AH125" t="str">
        <f t="shared" si="319"/>
        <v>31 Science, engineering and technology associate professionals</v>
      </c>
      <c r="AI125" s="27">
        <f t="shared" si="305"/>
        <v>0.13567105798115392</v>
      </c>
      <c r="AJ125" s="27">
        <f t="shared" si="305"/>
        <v>2.4833215415639986E-2</v>
      </c>
      <c r="AK125" s="27">
        <f t="shared" si="305"/>
        <v>2.8929061076734097E-2</v>
      </c>
      <c r="AL125" s="27">
        <f t="shared" si="305"/>
        <v>0.18613888402727286</v>
      </c>
      <c r="AM125" s="27">
        <f t="shared" si="306"/>
        <v>0.21506794510400695</v>
      </c>
      <c r="AS125" t="str">
        <f t="shared" si="320"/>
        <v>31 Science, engineering and technology associate professionals</v>
      </c>
      <c r="AT125" s="27">
        <f t="shared" si="307"/>
        <v>0.25523335142018655</v>
      </c>
      <c r="AU125" s="27">
        <f t="shared" si="307"/>
        <v>5.1273943708506797E-2</v>
      </c>
      <c r="AV125" s="27">
        <f t="shared" si="307"/>
        <v>-0.20895662154771988</v>
      </c>
      <c r="AW125" s="27">
        <f t="shared" si="307"/>
        <v>9.6721623436630821E-3</v>
      </c>
      <c r="AX125" s="27">
        <f t="shared" si="308"/>
        <v>-0.1992844592040568</v>
      </c>
      <c r="BD125" t="str">
        <f t="shared" si="321"/>
        <v>31 Science, engineering and technology associate professionals</v>
      </c>
      <c r="BE125" s="27">
        <f t="shared" si="309"/>
        <v>0.11514590367992805</v>
      </c>
      <c r="BF125" s="27">
        <f t="shared" si="309"/>
        <v>9.2657050673609964E-2</v>
      </c>
      <c r="BG125" s="27">
        <f t="shared" si="309"/>
        <v>-0.58888252097746419</v>
      </c>
      <c r="BH125" s="27">
        <f t="shared" si="309"/>
        <v>-0.35651110194192692</v>
      </c>
      <c r="BI125" s="27">
        <f t="shared" si="310"/>
        <v>-0.94539362291939111</v>
      </c>
      <c r="BO125" t="str">
        <f t="shared" si="322"/>
        <v>31 Science, engineering and technology associate professionals</v>
      </c>
      <c r="BP125" s="27">
        <f t="shared" si="311"/>
        <v>0.11970126129852399</v>
      </c>
      <c r="BQ125" s="27">
        <f t="shared" si="311"/>
        <v>1.0202454540247929E-2</v>
      </c>
      <c r="BR125" s="27">
        <f t="shared" si="311"/>
        <v>-0.3090994816822894</v>
      </c>
      <c r="BS125" s="27">
        <f t="shared" si="311"/>
        <v>-0.13703638407997687</v>
      </c>
      <c r="BT125" s="27">
        <f t="shared" si="312"/>
        <v>-0.44613586576226627</v>
      </c>
      <c r="BZ125" t="str">
        <f t="shared" si="323"/>
        <v>31 Science, engineering and technology associate professionals</v>
      </c>
      <c r="CA125" s="68">
        <f t="shared" si="313"/>
        <v>0.19240769031815952</v>
      </c>
      <c r="CB125" s="68">
        <f t="shared" si="313"/>
        <v>8.3630685611372879E-2</v>
      </c>
      <c r="CC125" s="68">
        <f t="shared" si="313"/>
        <v>-0.29201945103188165</v>
      </c>
      <c r="CD125" s="68">
        <f t="shared" si="313"/>
        <v>-0.22353085424381103</v>
      </c>
      <c r="CE125" s="68">
        <f t="shared" si="314"/>
        <v>-0.51555030527569268</v>
      </c>
      <c r="CK125" t="str">
        <f t="shared" si="324"/>
        <v>31 Science, engineering and technology associate professionals</v>
      </c>
      <c r="CL125" s="68">
        <f t="shared" si="315"/>
        <v>3.5336011480777307E-2</v>
      </c>
      <c r="CM125" s="68">
        <f t="shared" si="315"/>
        <v>9.3410702905856347E-2</v>
      </c>
      <c r="CN125" s="68">
        <f t="shared" si="315"/>
        <v>5.7945296089210729E-2</v>
      </c>
      <c r="CO125" s="68">
        <f t="shared" si="315"/>
        <v>0.21288179838902865</v>
      </c>
      <c r="CP125" s="68">
        <f t="shared" si="316"/>
        <v>0.27082709447823938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7.7513842189488556E-3</v>
      </c>
      <c r="C126" s="27">
        <f t="shared" si="299"/>
        <v>4.4541515634660203E-3</v>
      </c>
      <c r="D126" s="27">
        <f t="shared" si="299"/>
        <v>1.4782461188399668E-2</v>
      </c>
      <c r="E126" s="27">
        <f t="shared" si="299"/>
        <v>3.0987436520683524E-2</v>
      </c>
      <c r="F126" s="27">
        <f t="shared" si="300"/>
        <v>4.5769897709083192E-2</v>
      </c>
      <c r="L126" t="str">
        <f t="shared" si="317"/>
        <v>32 Health and social care associate professionals</v>
      </c>
      <c r="M126" s="27">
        <f t="shared" si="301"/>
        <v>0.13844802442806392</v>
      </c>
      <c r="N126" s="27">
        <f t="shared" si="301"/>
        <v>0.15225771748109562</v>
      </c>
      <c r="O126" s="27">
        <f t="shared" si="301"/>
        <v>0.2585091867742193</v>
      </c>
      <c r="P126" s="27">
        <f t="shared" si="301"/>
        <v>0.60566682237642522</v>
      </c>
      <c r="Q126" s="27">
        <f t="shared" si="302"/>
        <v>0.86417600915064452</v>
      </c>
      <c r="W126" t="str">
        <f t="shared" si="318"/>
        <v>32 Health and social care associate professionals</v>
      </c>
      <c r="X126" s="27">
        <f t="shared" si="303"/>
        <v>0.43392527379680423</v>
      </c>
      <c r="Y126" s="27">
        <f t="shared" si="303"/>
        <v>9.3552923296260637E-2</v>
      </c>
      <c r="Z126" s="27">
        <f t="shared" si="303"/>
        <v>0.53446272189421329</v>
      </c>
      <c r="AA126" s="27">
        <f t="shared" si="303"/>
        <v>1.0788028004036287</v>
      </c>
      <c r="AB126" s="27">
        <f t="shared" si="304"/>
        <v>1.613265522297842</v>
      </c>
      <c r="AH126" t="str">
        <f t="shared" si="319"/>
        <v>32 Health and social care associate professionals</v>
      </c>
      <c r="AI126" s="27">
        <f t="shared" si="305"/>
        <v>-0.23356696544645983</v>
      </c>
      <c r="AJ126" s="27">
        <f t="shared" si="305"/>
        <v>-5.5394104250538811E-2</v>
      </c>
      <c r="AK126" s="27">
        <f t="shared" si="305"/>
        <v>-0.31231959911555074</v>
      </c>
      <c r="AL126" s="27">
        <f t="shared" si="305"/>
        <v>-0.43896585217902706</v>
      </c>
      <c r="AM126" s="27">
        <f t="shared" si="306"/>
        <v>-0.7512854512945778</v>
      </c>
      <c r="AS126" t="str">
        <f t="shared" si="320"/>
        <v>32 Health and social care associate professionals</v>
      </c>
      <c r="AT126" s="27">
        <f t="shared" si="307"/>
        <v>6.397146842563245E-2</v>
      </c>
      <c r="AU126" s="27">
        <f t="shared" si="307"/>
        <v>3.3600149305383908E-2</v>
      </c>
      <c r="AV126" s="27">
        <f t="shared" si="307"/>
        <v>1.7694675371850155E-2</v>
      </c>
      <c r="AW126" s="27">
        <f t="shared" si="307"/>
        <v>0.1089613111239025</v>
      </c>
      <c r="AX126" s="27">
        <f t="shared" si="308"/>
        <v>0.12665598649575266</v>
      </c>
      <c r="BD126" t="str">
        <f t="shared" si="321"/>
        <v>32 Health and social care associate professionals</v>
      </c>
      <c r="BE126" s="27">
        <f t="shared" si="309"/>
        <v>0.27189462636223793</v>
      </c>
      <c r="BF126" s="27">
        <f t="shared" si="309"/>
        <v>0.21536499378557772</v>
      </c>
      <c r="BG126" s="27">
        <f t="shared" si="309"/>
        <v>6.4861375388640452E-2</v>
      </c>
      <c r="BH126" s="27">
        <f t="shared" si="309"/>
        <v>0.44595159611021051</v>
      </c>
      <c r="BI126" s="27">
        <f t="shared" si="310"/>
        <v>0.51081297149885097</v>
      </c>
      <c r="BO126" t="str">
        <f t="shared" si="322"/>
        <v>32 Health and social care associate professionals</v>
      </c>
      <c r="BP126" s="27">
        <f t="shared" si="311"/>
        <v>0.12448166200332644</v>
      </c>
      <c r="BQ126" s="27">
        <f t="shared" si="311"/>
        <v>-1.8290046143476291E-2</v>
      </c>
      <c r="BR126" s="27">
        <f t="shared" si="311"/>
        <v>1.3880996694541015E-2</v>
      </c>
      <c r="BS126" s="27">
        <f t="shared" si="311"/>
        <v>-0.1557343846566337</v>
      </c>
      <c r="BT126" s="27">
        <f t="shared" si="312"/>
        <v>-0.14185338796209268</v>
      </c>
      <c r="BZ126" t="str">
        <f t="shared" si="323"/>
        <v>32 Health and social care associate professionals</v>
      </c>
      <c r="CA126" s="68">
        <f t="shared" si="313"/>
        <v>-4.6555241216337695E-2</v>
      </c>
      <c r="CB126" s="68">
        <f t="shared" si="313"/>
        <v>-2.0290155499093965E-2</v>
      </c>
      <c r="CC126" s="68">
        <f t="shared" si="313"/>
        <v>-6.3351679739620581E-2</v>
      </c>
      <c r="CD126" s="68">
        <f t="shared" si="313"/>
        <v>-0.10947724306190854</v>
      </c>
      <c r="CE126" s="68">
        <f t="shared" si="314"/>
        <v>-0.17282892280152912</v>
      </c>
      <c r="CK126" t="str">
        <f t="shared" si="324"/>
        <v>32 Health and social care associate professionals</v>
      </c>
      <c r="CL126" s="68">
        <f t="shared" si="315"/>
        <v>-5.846110785552458E-3</v>
      </c>
      <c r="CM126" s="68">
        <f t="shared" si="315"/>
        <v>2.0535584341305577E-2</v>
      </c>
      <c r="CN126" s="68">
        <f t="shared" si="315"/>
        <v>2.0065725909012691E-2</v>
      </c>
      <c r="CO126" s="68">
        <f t="shared" si="315"/>
        <v>7.7495709613705888E-2</v>
      </c>
      <c r="CP126" s="68">
        <f t="shared" si="316"/>
        <v>9.7561435522718579E-2</v>
      </c>
    </row>
    <row r="127" spans="1:94" x14ac:dyDescent="0.2">
      <c r="A127" t="str">
        <f t="shared" si="298"/>
        <v>33 Protective service occupations</v>
      </c>
      <c r="B127" s="27">
        <f t="shared" si="299"/>
        <v>3.8968323897872852E-3</v>
      </c>
      <c r="C127" s="27">
        <f t="shared" si="299"/>
        <v>2.5165777303234708E-3</v>
      </c>
      <c r="D127" s="27">
        <f t="shared" si="299"/>
        <v>1.0172524413855431E-2</v>
      </c>
      <c r="E127" s="27">
        <f t="shared" si="299"/>
        <v>1.5255796065594109E-2</v>
      </c>
      <c r="F127" s="27">
        <f t="shared" si="300"/>
        <v>2.542832047944954E-2</v>
      </c>
      <c r="L127" t="str">
        <f t="shared" si="317"/>
        <v>33 Protective service occupations</v>
      </c>
      <c r="M127" s="27">
        <f t="shared" si="301"/>
        <v>3.0716765479529534E-2</v>
      </c>
      <c r="N127" s="27">
        <f t="shared" si="301"/>
        <v>3.4993107531889417E-2</v>
      </c>
      <c r="O127" s="27">
        <f t="shared" si="301"/>
        <v>9.7820160014757129E-2</v>
      </c>
      <c r="P127" s="27">
        <f t="shared" si="301"/>
        <v>0.1635233403424346</v>
      </c>
      <c r="Q127" s="27">
        <f t="shared" si="302"/>
        <v>0.26134350035719173</v>
      </c>
      <c r="W127" t="str">
        <f t="shared" si="318"/>
        <v>33 Protective service occupations</v>
      </c>
      <c r="X127" s="27">
        <f t="shared" si="303"/>
        <v>0.19035012544955776</v>
      </c>
      <c r="Y127" s="27">
        <f t="shared" si="303"/>
        <v>5.1563247455572725E-2</v>
      </c>
      <c r="Z127" s="27">
        <f t="shared" si="303"/>
        <v>0.32722039136534042</v>
      </c>
      <c r="AA127" s="27">
        <f t="shared" si="303"/>
        <v>0.6466652724218156</v>
      </c>
      <c r="AB127" s="27">
        <f t="shared" si="304"/>
        <v>0.97388566378715602</v>
      </c>
      <c r="AH127" t="str">
        <f t="shared" si="319"/>
        <v>33 Protective service occupations</v>
      </c>
      <c r="AI127" s="27">
        <f t="shared" si="305"/>
        <v>4.8775937205184888E-2</v>
      </c>
      <c r="AJ127" s="27">
        <f t="shared" si="305"/>
        <v>1.9930574213643359E-2</v>
      </c>
      <c r="AK127" s="27">
        <f t="shared" si="305"/>
        <v>9.3419594196283429E-2</v>
      </c>
      <c r="AL127" s="27">
        <f t="shared" si="305"/>
        <v>0.1893134540542738</v>
      </c>
      <c r="AM127" s="27">
        <f t="shared" si="306"/>
        <v>0.28273304825055723</v>
      </c>
      <c r="AS127" t="str">
        <f t="shared" si="320"/>
        <v>33 Protective service occupations</v>
      </c>
      <c r="AT127" s="27">
        <f t="shared" si="307"/>
        <v>5.4962641547878499E-3</v>
      </c>
      <c r="AU127" s="27">
        <f t="shared" si="307"/>
        <v>4.3216166778528575E-4</v>
      </c>
      <c r="AV127" s="27">
        <f t="shared" si="307"/>
        <v>2.7107912747685065E-2</v>
      </c>
      <c r="AW127" s="27">
        <f t="shared" si="307"/>
        <v>4.8282248710787012E-2</v>
      </c>
      <c r="AX127" s="27">
        <f t="shared" si="308"/>
        <v>7.5390161458472077E-2</v>
      </c>
      <c r="BD127" t="str">
        <f t="shared" si="321"/>
        <v>33 Protective service occupations</v>
      </c>
      <c r="BE127" s="27">
        <f t="shared" si="309"/>
        <v>-5.2183436683380102E-2</v>
      </c>
      <c r="BF127" s="27">
        <f t="shared" si="309"/>
        <v>-1.8427270074626856E-3</v>
      </c>
      <c r="BG127" s="27">
        <f t="shared" si="309"/>
        <v>5.8471201117242577E-2</v>
      </c>
      <c r="BH127" s="27">
        <f t="shared" si="309"/>
        <v>-9.063631444250253E-2</v>
      </c>
      <c r="BI127" s="27">
        <f t="shared" si="310"/>
        <v>-3.2165113325259953E-2</v>
      </c>
      <c r="BO127" t="str">
        <f t="shared" si="322"/>
        <v>33 Protective service occupations</v>
      </c>
      <c r="BP127" s="27">
        <f t="shared" si="311"/>
        <v>-6.8606464479142648E-2</v>
      </c>
      <c r="BQ127" s="27">
        <f t="shared" si="311"/>
        <v>-4.0808933710779538E-2</v>
      </c>
      <c r="BR127" s="27">
        <f t="shared" si="311"/>
        <v>8.4147742060169506E-2</v>
      </c>
      <c r="BS127" s="27">
        <f t="shared" si="311"/>
        <v>-0.14827238902204831</v>
      </c>
      <c r="BT127" s="27">
        <f t="shared" si="312"/>
        <v>-6.4124646961878806E-2</v>
      </c>
      <c r="BZ127" t="str">
        <f t="shared" si="323"/>
        <v>33 Protective service occupations</v>
      </c>
      <c r="CA127" s="68">
        <f t="shared" si="313"/>
        <v>-2.0319467255610402E-2</v>
      </c>
      <c r="CB127" s="68">
        <f t="shared" si="313"/>
        <v>1.6093346049013579E-2</v>
      </c>
      <c r="CC127" s="68">
        <f t="shared" si="313"/>
        <v>-3.0959669904073728E-4</v>
      </c>
      <c r="CD127" s="68">
        <f t="shared" si="313"/>
        <v>-0.11262636227523387</v>
      </c>
      <c r="CE127" s="68">
        <f t="shared" si="314"/>
        <v>-0.11293595897427461</v>
      </c>
      <c r="CK127" t="str">
        <f t="shared" si="324"/>
        <v>33 Protective service occupations</v>
      </c>
      <c r="CL127" s="68">
        <f t="shared" si="315"/>
        <v>-3.2041180234590197E-2</v>
      </c>
      <c r="CM127" s="68">
        <f t="shared" si="315"/>
        <v>1.0018739205927343E-2</v>
      </c>
      <c r="CN127" s="68">
        <f t="shared" si="315"/>
        <v>-7.1394703733673737E-4</v>
      </c>
      <c r="CO127" s="68">
        <f t="shared" si="315"/>
        <v>7.527769070113155E-3</v>
      </c>
      <c r="CP127" s="68">
        <f t="shared" si="316"/>
        <v>6.8138220327764176E-3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1.1941500832241422E-2</v>
      </c>
      <c r="C128" s="27">
        <f t="shared" si="299"/>
        <v>8.1105709001201565E-4</v>
      </c>
      <c r="D128" s="27">
        <f t="shared" si="299"/>
        <v>1.1000068134283766E-2</v>
      </c>
      <c r="E128" s="27">
        <f t="shared" si="299"/>
        <v>2.5860311218734916E-2</v>
      </c>
      <c r="F128" s="27">
        <f t="shared" si="300"/>
        <v>3.6860379353018682E-2</v>
      </c>
      <c r="L128" t="str">
        <f t="shared" si="317"/>
        <v>34 Culture, media and sports occupations</v>
      </c>
      <c r="M128" s="27">
        <f t="shared" si="301"/>
        <v>0.14926516041153315</v>
      </c>
      <c r="N128" s="27">
        <f t="shared" si="301"/>
        <v>0.10236676071597173</v>
      </c>
      <c r="O128" s="27">
        <f t="shared" si="301"/>
        <v>0.11561682166004728</v>
      </c>
      <c r="P128" s="27">
        <f t="shared" si="301"/>
        <v>0.47631951936978978</v>
      </c>
      <c r="Q128" s="27">
        <f t="shared" si="302"/>
        <v>0.59193634102983705</v>
      </c>
      <c r="W128" t="str">
        <f t="shared" si="318"/>
        <v>34 Culture, media and sports occupations</v>
      </c>
      <c r="X128" s="27">
        <f t="shared" si="303"/>
        <v>0.52008782492066885</v>
      </c>
      <c r="Y128" s="27">
        <f t="shared" si="303"/>
        <v>-0.20913083805940369</v>
      </c>
      <c r="Z128" s="27">
        <f t="shared" si="303"/>
        <v>-2.0423886794801227E-2</v>
      </c>
      <c r="AA128" s="27">
        <f t="shared" si="303"/>
        <v>0.44986621871593924</v>
      </c>
      <c r="AB128" s="27">
        <f t="shared" si="304"/>
        <v>0.42944233192113801</v>
      </c>
      <c r="AH128" t="str">
        <f t="shared" si="319"/>
        <v>34 Culture, media and sports occupations</v>
      </c>
      <c r="AI128" s="27">
        <f t="shared" si="305"/>
        <v>3.3525093972214315E-2</v>
      </c>
      <c r="AJ128" s="27">
        <f t="shared" si="305"/>
        <v>3.9398345899334219E-2</v>
      </c>
      <c r="AK128" s="27">
        <f t="shared" si="305"/>
        <v>-3.0615336719350683E-3</v>
      </c>
      <c r="AL128" s="27">
        <f t="shared" si="305"/>
        <v>0.12005258985819439</v>
      </c>
      <c r="AM128" s="27">
        <f t="shared" si="306"/>
        <v>0.11699105618625932</v>
      </c>
      <c r="AS128" t="str">
        <f t="shared" si="320"/>
        <v>34 Culture, media and sports occupations</v>
      </c>
      <c r="AT128" s="27">
        <f t="shared" si="307"/>
        <v>4.129382824069866E-2</v>
      </c>
      <c r="AU128" s="27">
        <f t="shared" si="307"/>
        <v>-1.5762846985287182E-2</v>
      </c>
      <c r="AV128" s="27">
        <f t="shared" si="307"/>
        <v>-3.2982823565219088E-2</v>
      </c>
      <c r="AW128" s="27">
        <f t="shared" si="307"/>
        <v>2.8845845476402454E-2</v>
      </c>
      <c r="AX128" s="27">
        <f t="shared" si="308"/>
        <v>-4.1369780888166341E-3</v>
      </c>
      <c r="BD128" t="str">
        <f t="shared" si="321"/>
        <v>34 Culture, media and sports occupations</v>
      </c>
      <c r="BE128" s="27">
        <f t="shared" si="309"/>
        <v>6.761054610426398E-2</v>
      </c>
      <c r="BF128" s="27">
        <f t="shared" si="309"/>
        <v>-7.0027138704098046E-2</v>
      </c>
      <c r="BG128" s="27">
        <f t="shared" si="309"/>
        <v>-0.17067617403543756</v>
      </c>
      <c r="BH128" s="27">
        <f t="shared" si="309"/>
        <v>-3.4386053701704333E-2</v>
      </c>
      <c r="BI128" s="27">
        <f t="shared" si="310"/>
        <v>-0.20506222773714189</v>
      </c>
      <c r="BO128" t="str">
        <f t="shared" si="322"/>
        <v>34 Culture, media and sports occupations</v>
      </c>
      <c r="BP128" s="27">
        <f t="shared" si="311"/>
        <v>-5.9783124508169694E-2</v>
      </c>
      <c r="BQ128" s="27">
        <f t="shared" si="311"/>
        <v>-7.4075839470875926E-2</v>
      </c>
      <c r="BR128" s="27">
        <f t="shared" si="311"/>
        <v>-9.8697079596952342E-2</v>
      </c>
      <c r="BS128" s="27">
        <f t="shared" si="311"/>
        <v>-0.11482620080575667</v>
      </c>
      <c r="BT128" s="27">
        <f t="shared" si="312"/>
        <v>-0.21352328040270901</v>
      </c>
      <c r="BZ128" t="str">
        <f t="shared" si="323"/>
        <v>34 Culture, media and sports occupations</v>
      </c>
      <c r="CA128" s="68">
        <f t="shared" si="313"/>
        <v>-1.4958669970584704E-2</v>
      </c>
      <c r="CB128" s="68">
        <f t="shared" si="313"/>
        <v>-1.8296943165290291E-2</v>
      </c>
      <c r="CC128" s="68">
        <f t="shared" si="313"/>
        <v>-0.10323851482667529</v>
      </c>
      <c r="CD128" s="68">
        <f t="shared" si="313"/>
        <v>-9.896739497636059E-2</v>
      </c>
      <c r="CE128" s="68">
        <f t="shared" si="314"/>
        <v>-0.20220590980303588</v>
      </c>
      <c r="CK128" t="str">
        <f t="shared" si="324"/>
        <v>34 Culture, media and sports occupations</v>
      </c>
      <c r="CL128" s="68">
        <f t="shared" si="315"/>
        <v>-3.3434800117958519E-3</v>
      </c>
      <c r="CM128" s="68">
        <f t="shared" si="315"/>
        <v>1.1966162400240704E-2</v>
      </c>
      <c r="CN128" s="68">
        <f t="shared" si="315"/>
        <v>1.1577974677787095E-2</v>
      </c>
      <c r="CO128" s="68">
        <f t="shared" si="315"/>
        <v>8.3562314148655753E-2</v>
      </c>
      <c r="CP128" s="68">
        <f t="shared" si="316"/>
        <v>9.5140288826442848E-2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6.1561423697431839E-2</v>
      </c>
      <c r="C129" s="27">
        <f t="shared" si="299"/>
        <v>4.5237364684763803E-2</v>
      </c>
      <c r="D129" s="27">
        <f t="shared" si="299"/>
        <v>6.5762884738891136E-2</v>
      </c>
      <c r="E129" s="27">
        <f t="shared" si="299"/>
        <v>0.13546666746095287</v>
      </c>
      <c r="F129" s="27">
        <f t="shared" si="300"/>
        <v>0.20122955219984401</v>
      </c>
      <c r="L129" t="str">
        <f t="shared" si="317"/>
        <v>35 Business and public service associate professionals</v>
      </c>
      <c r="M129" s="27">
        <f t="shared" si="301"/>
        <v>0.7317630903080321</v>
      </c>
      <c r="N129" s="27">
        <f t="shared" si="301"/>
        <v>0.45038619935778001</v>
      </c>
      <c r="O129" s="27">
        <f t="shared" si="301"/>
        <v>0.65402595186032375</v>
      </c>
      <c r="P129" s="27">
        <f t="shared" si="301"/>
        <v>1.4202912772218141</v>
      </c>
      <c r="Q129" s="27">
        <f t="shared" si="302"/>
        <v>2.0743172290821379</v>
      </c>
      <c r="W129" t="str">
        <f t="shared" si="318"/>
        <v>35 Business and public service associate professionals</v>
      </c>
      <c r="X129" s="27">
        <f t="shared" si="303"/>
        <v>1.5832312943229665</v>
      </c>
      <c r="Y129" s="27">
        <f t="shared" si="303"/>
        <v>-0.14351659893586266</v>
      </c>
      <c r="Z129" s="27">
        <f t="shared" si="303"/>
        <v>0.2079668189912347</v>
      </c>
      <c r="AA129" s="27">
        <f t="shared" si="303"/>
        <v>1.1961644144292318</v>
      </c>
      <c r="AB129" s="27">
        <f t="shared" si="304"/>
        <v>1.4041312334204665</v>
      </c>
      <c r="AH129" t="str">
        <f t="shared" si="319"/>
        <v>35 Business and public service associate professionals</v>
      </c>
      <c r="AI129" s="27">
        <f t="shared" si="305"/>
        <v>0.27413006942013518</v>
      </c>
      <c r="AJ129" s="27">
        <f t="shared" si="305"/>
        <v>5.5978543118272661E-2</v>
      </c>
      <c r="AK129" s="27">
        <f t="shared" si="305"/>
        <v>4.9536133992408082E-2</v>
      </c>
      <c r="AL129" s="27">
        <f t="shared" si="305"/>
        <v>0.39828698510853933</v>
      </c>
      <c r="AM129" s="27">
        <f t="shared" si="306"/>
        <v>0.44782311910094741</v>
      </c>
      <c r="AS129" t="str">
        <f t="shared" si="320"/>
        <v>35 Business and public service associate professionals</v>
      </c>
      <c r="AT129" s="27">
        <f t="shared" si="307"/>
        <v>0.28361820936166926</v>
      </c>
      <c r="AU129" s="27">
        <f t="shared" si="307"/>
        <v>4.1463890098588863E-2</v>
      </c>
      <c r="AV129" s="27">
        <f t="shared" si="307"/>
        <v>1.0049693669234916E-2</v>
      </c>
      <c r="AW129" s="27">
        <f t="shared" si="307"/>
        <v>0.30325741412370322</v>
      </c>
      <c r="AX129" s="27">
        <f t="shared" si="308"/>
        <v>0.31330710779293813</v>
      </c>
      <c r="BD129" t="str">
        <f t="shared" si="321"/>
        <v>35 Business and public service associate professionals</v>
      </c>
      <c r="BE129" s="27">
        <f t="shared" si="309"/>
        <v>0.26874908513809004</v>
      </c>
      <c r="BF129" s="27">
        <f t="shared" si="309"/>
        <v>0.24191367223778482</v>
      </c>
      <c r="BG129" s="27">
        <f t="shared" si="309"/>
        <v>-0.8399244969737687</v>
      </c>
      <c r="BH129" s="27">
        <f t="shared" si="309"/>
        <v>-0.48098195690829026</v>
      </c>
      <c r="BI129" s="27">
        <f t="shared" si="310"/>
        <v>-1.320906453882059</v>
      </c>
      <c r="BO129" t="str">
        <f t="shared" si="322"/>
        <v>35 Business and public service associate professionals</v>
      </c>
      <c r="BP129" s="27">
        <f t="shared" si="311"/>
        <v>4.0334258975571302E-2</v>
      </c>
      <c r="BQ129" s="27">
        <f t="shared" si="311"/>
        <v>-0.17543858284310865</v>
      </c>
      <c r="BR129" s="27">
        <f t="shared" si="311"/>
        <v>-0.62683178998420264</v>
      </c>
      <c r="BS129" s="27">
        <f t="shared" si="311"/>
        <v>-0.87918403497665354</v>
      </c>
      <c r="BT129" s="27">
        <f t="shared" si="312"/>
        <v>-1.5060158249608562</v>
      </c>
      <c r="BZ129" t="str">
        <f t="shared" si="323"/>
        <v>35 Business and public service associate professionals</v>
      </c>
      <c r="CA129" s="68">
        <f t="shared" si="313"/>
        <v>0.10391834579073533</v>
      </c>
      <c r="CB129" s="68">
        <f t="shared" si="313"/>
        <v>-2.9309666072391494E-2</v>
      </c>
      <c r="CC129" s="68">
        <f t="shared" si="313"/>
        <v>-0.65504961961861197</v>
      </c>
      <c r="CD129" s="68">
        <f t="shared" si="313"/>
        <v>-0.77565101598570707</v>
      </c>
      <c r="CE129" s="68">
        <f t="shared" si="314"/>
        <v>-1.430700635604319</v>
      </c>
      <c r="CK129" t="str">
        <f t="shared" si="324"/>
        <v>35 Business and public service associate professionals</v>
      </c>
      <c r="CL129" s="68">
        <f t="shared" si="315"/>
        <v>-4.9174377716722839E-2</v>
      </c>
      <c r="CM129" s="68">
        <f t="shared" si="315"/>
        <v>8.3273461819297401E-2</v>
      </c>
      <c r="CN129" s="68">
        <f t="shared" si="315"/>
        <v>-3.3716563230288599E-2</v>
      </c>
      <c r="CO129" s="68">
        <f t="shared" si="315"/>
        <v>0.28751645180784002</v>
      </c>
      <c r="CP129" s="68">
        <f t="shared" si="316"/>
        <v>0.25379988857755142</v>
      </c>
    </row>
    <row r="130" spans="1:94" x14ac:dyDescent="0.2">
      <c r="A130" t="str">
        <f t="shared" si="298"/>
        <v>41 Administrative occupations</v>
      </c>
      <c r="B130" s="27">
        <f t="shared" si="299"/>
        <v>4.4817946883946913E-2</v>
      </c>
      <c r="C130" s="27">
        <f t="shared" si="299"/>
        <v>4.9981672448282999E-2</v>
      </c>
      <c r="D130" s="27">
        <f t="shared" si="299"/>
        <v>6.8315114899921092E-2</v>
      </c>
      <c r="E130" s="27">
        <f t="shared" si="299"/>
        <v>0.15756343634047754</v>
      </c>
      <c r="F130" s="27">
        <f t="shared" si="300"/>
        <v>0.22587855124039863</v>
      </c>
      <c r="L130" t="str">
        <f t="shared" si="317"/>
        <v>41 Administrative occupations</v>
      </c>
      <c r="M130" s="27">
        <f t="shared" si="301"/>
        <v>0.5046788161738216</v>
      </c>
      <c r="N130" s="27">
        <f t="shared" si="301"/>
        <v>0.55913506711912042</v>
      </c>
      <c r="O130" s="27">
        <f t="shared" si="301"/>
        <v>0.79305138350780391</v>
      </c>
      <c r="P130" s="27">
        <f t="shared" si="301"/>
        <v>1.8305843677495366</v>
      </c>
      <c r="Q130" s="27">
        <f t="shared" si="302"/>
        <v>2.6236357512573405</v>
      </c>
      <c r="W130" t="str">
        <f t="shared" si="318"/>
        <v>41 Administrative occupations</v>
      </c>
      <c r="X130" s="27">
        <f t="shared" si="303"/>
        <v>1.4222467385525466</v>
      </c>
      <c r="Y130" s="27">
        <f t="shared" si="303"/>
        <v>0.4406927730880863</v>
      </c>
      <c r="Z130" s="27">
        <f t="shared" si="303"/>
        <v>1.1171345799621353</v>
      </c>
      <c r="AA130" s="27">
        <f t="shared" si="303"/>
        <v>3.3142544394520321</v>
      </c>
      <c r="AB130" s="27">
        <f t="shared" si="304"/>
        <v>4.4313890194141674</v>
      </c>
      <c r="AH130" t="str">
        <f t="shared" si="319"/>
        <v>41 Administrative occupations</v>
      </c>
      <c r="AI130" s="27">
        <f t="shared" si="305"/>
        <v>0.23918018111138917</v>
      </c>
      <c r="AJ130" s="27">
        <f t="shared" si="305"/>
        <v>2.3558189525141326E-2</v>
      </c>
      <c r="AK130" s="27">
        <f t="shared" si="305"/>
        <v>0.15646245346090382</v>
      </c>
      <c r="AL130" s="27">
        <f t="shared" si="305"/>
        <v>0.64987739635668085</v>
      </c>
      <c r="AM130" s="27">
        <f t="shared" si="306"/>
        <v>0.80633984981758466</v>
      </c>
      <c r="AS130" t="str">
        <f t="shared" si="320"/>
        <v>41 Administrative occupations</v>
      </c>
      <c r="AT130" s="27">
        <f t="shared" si="307"/>
        <v>0.45117787460521308</v>
      </c>
      <c r="AU130" s="27">
        <f t="shared" si="307"/>
        <v>0.26382255802575072</v>
      </c>
      <c r="AV130" s="27">
        <f t="shared" si="307"/>
        <v>0.15302690803859509</v>
      </c>
      <c r="AW130" s="27">
        <f t="shared" si="307"/>
        <v>0.8902826618545161</v>
      </c>
      <c r="AX130" s="27">
        <f t="shared" si="308"/>
        <v>1.0433095698931112</v>
      </c>
      <c r="BD130" t="str">
        <f t="shared" si="321"/>
        <v>41 Administrative occupations</v>
      </c>
      <c r="BE130" s="27">
        <f t="shared" si="309"/>
        <v>1.0334971949717442E-2</v>
      </c>
      <c r="BF130" s="27">
        <f t="shared" si="309"/>
        <v>1.1083190126668878</v>
      </c>
      <c r="BG130" s="27">
        <f t="shared" si="309"/>
        <v>-1.938964187379586</v>
      </c>
      <c r="BH130" s="27">
        <f t="shared" si="309"/>
        <v>-1.4224538082486475</v>
      </c>
      <c r="BI130" s="27">
        <f t="shared" si="310"/>
        <v>-3.3614179956282335</v>
      </c>
      <c r="BO130" t="str">
        <f t="shared" si="322"/>
        <v>41 Administrative occupations</v>
      </c>
      <c r="BP130" s="27">
        <f t="shared" si="311"/>
        <v>-0.40907444831520756</v>
      </c>
      <c r="BQ130" s="27">
        <f t="shared" si="311"/>
        <v>-0.2867339700589504</v>
      </c>
      <c r="BR130" s="27">
        <f t="shared" si="311"/>
        <v>-1.4668662085093107</v>
      </c>
      <c r="BS130" s="27">
        <f t="shared" si="311"/>
        <v>-3.4761306880631793</v>
      </c>
      <c r="BT130" s="27">
        <f t="shared" si="312"/>
        <v>-4.94299689657249</v>
      </c>
      <c r="BZ130" t="str">
        <f t="shared" si="323"/>
        <v>41 Administrative occupations</v>
      </c>
      <c r="CA130" s="68">
        <f t="shared" si="313"/>
        <v>-0.54960482258258825</v>
      </c>
      <c r="CB130" s="68">
        <f t="shared" si="313"/>
        <v>-7.4265300066179485E-2</v>
      </c>
      <c r="CC130" s="68">
        <f t="shared" si="313"/>
        <v>-2.0177427211782062</v>
      </c>
      <c r="CD130" s="68">
        <f t="shared" si="313"/>
        <v>-2.7803658911900042</v>
      </c>
      <c r="CE130" s="68">
        <f t="shared" si="314"/>
        <v>-4.7981086123682104</v>
      </c>
      <c r="CK130" t="str">
        <f t="shared" si="324"/>
        <v>41 Administrative occupations</v>
      </c>
      <c r="CL130" s="68">
        <f t="shared" si="315"/>
        <v>-0.43946397427271044</v>
      </c>
      <c r="CM130" s="68">
        <f t="shared" si="315"/>
        <v>0.48217163774326322</v>
      </c>
      <c r="CN130" s="68">
        <f t="shared" si="315"/>
        <v>-0.16077392319633899</v>
      </c>
      <c r="CO130" s="68">
        <f t="shared" si="315"/>
        <v>7.4135271482838272E-2</v>
      </c>
      <c r="CP130" s="68">
        <f t="shared" si="316"/>
        <v>-8.6638651713500714E-2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1.7368568838543492E-3</v>
      </c>
      <c r="C131" s="27">
        <f t="shared" si="299"/>
        <v>2.6746538989683606E-3</v>
      </c>
      <c r="D131" s="27">
        <f t="shared" si="299"/>
        <v>1.2984637527980365E-2</v>
      </c>
      <c r="E131" s="27">
        <f t="shared" si="299"/>
        <v>3.2880538384446309E-2</v>
      </c>
      <c r="F131" s="27">
        <f t="shared" si="300"/>
        <v>4.586517591242667E-2</v>
      </c>
      <c r="L131" t="str">
        <f t="shared" si="317"/>
        <v>42 Secretarial and related occupations</v>
      </c>
      <c r="M131" s="27">
        <f t="shared" si="301"/>
        <v>1.181418923069022E-2</v>
      </c>
      <c r="N131" s="27">
        <f t="shared" si="301"/>
        <v>6.242401671675224E-2</v>
      </c>
      <c r="O131" s="27">
        <f t="shared" si="301"/>
        <v>0.28698036367596147</v>
      </c>
      <c r="P131" s="27">
        <f t="shared" si="301"/>
        <v>0.44081083278483058</v>
      </c>
      <c r="Q131" s="27">
        <f t="shared" si="302"/>
        <v>0.72779119646079204</v>
      </c>
      <c r="W131" t="str">
        <f t="shared" si="318"/>
        <v>42 Secretarial and related occupations</v>
      </c>
      <c r="X131" s="27">
        <f t="shared" si="303"/>
        <v>0.10354909270217139</v>
      </c>
      <c r="Y131" s="27">
        <f t="shared" si="303"/>
        <v>-0.11550705711272191</v>
      </c>
      <c r="Z131" s="27">
        <f t="shared" si="303"/>
        <v>0.81528801375475668</v>
      </c>
      <c r="AA131" s="27">
        <f t="shared" si="303"/>
        <v>0.82290490211622114</v>
      </c>
      <c r="AB131" s="27">
        <f t="shared" si="304"/>
        <v>1.6381929158709778</v>
      </c>
      <c r="AH131" t="str">
        <f t="shared" si="319"/>
        <v>42 Secretarial and related occupations</v>
      </c>
      <c r="AI131" s="27">
        <f t="shared" si="305"/>
        <v>4.6464710383422814E-2</v>
      </c>
      <c r="AJ131" s="27">
        <f t="shared" si="305"/>
        <v>-2.5077253981692915E-2</v>
      </c>
      <c r="AK131" s="27">
        <f t="shared" si="305"/>
        <v>0.23527896005157656</v>
      </c>
      <c r="AL131" s="27">
        <f t="shared" si="305"/>
        <v>4.7992975095112134E-2</v>
      </c>
      <c r="AM131" s="27">
        <f t="shared" si="306"/>
        <v>0.28327193514668869</v>
      </c>
      <c r="AS131" t="str">
        <f t="shared" si="320"/>
        <v>42 Secretarial and related occupations</v>
      </c>
      <c r="AT131" s="27">
        <f t="shared" si="307"/>
        <v>-1.7366792620578719E-2</v>
      </c>
      <c r="AU131" s="27">
        <f t="shared" si="307"/>
        <v>-4.8442537785150508E-3</v>
      </c>
      <c r="AV131" s="27">
        <f t="shared" si="307"/>
        <v>0.12475075287602744</v>
      </c>
      <c r="AW131" s="27">
        <f t="shared" si="307"/>
        <v>-6.6604988543190857E-2</v>
      </c>
      <c r="AX131" s="27">
        <f t="shared" si="308"/>
        <v>5.814576433283658E-2</v>
      </c>
      <c r="BD131" t="str">
        <f t="shared" si="321"/>
        <v>42 Secretarial and related occupations</v>
      </c>
      <c r="BE131" s="27">
        <f t="shared" si="309"/>
        <v>-0.21428826792192801</v>
      </c>
      <c r="BF131" s="27">
        <f t="shared" si="309"/>
        <v>8.5937408186868236E-2</v>
      </c>
      <c r="BG131" s="27">
        <f t="shared" si="309"/>
        <v>0.1012018506289003</v>
      </c>
      <c r="BH131" s="27">
        <f t="shared" si="309"/>
        <v>-1.5882236296438565</v>
      </c>
      <c r="BI131" s="27">
        <f t="shared" si="310"/>
        <v>-1.4870217790149562</v>
      </c>
      <c r="BO131" t="str">
        <f t="shared" si="322"/>
        <v>42 Secretarial and related occupations</v>
      </c>
      <c r="BP131" s="27">
        <f t="shared" si="311"/>
        <v>-0.37575551255013995</v>
      </c>
      <c r="BQ131" s="27">
        <f t="shared" si="311"/>
        <v>-0.3606926308603402</v>
      </c>
      <c r="BR131" s="27">
        <f t="shared" si="311"/>
        <v>-0.16149747897307343</v>
      </c>
      <c r="BS131" s="27">
        <f t="shared" si="311"/>
        <v>-1.5468756628734277</v>
      </c>
      <c r="BT131" s="27">
        <f t="shared" si="312"/>
        <v>-1.7083731418465011</v>
      </c>
      <c r="BZ131" t="str">
        <f t="shared" si="323"/>
        <v>42 Secretarial and related occupations</v>
      </c>
      <c r="CA131" s="68">
        <f t="shared" si="313"/>
        <v>-0.23829256510862162</v>
      </c>
      <c r="CB131" s="68">
        <f t="shared" si="313"/>
        <v>-0.21206744793692156</v>
      </c>
      <c r="CC131" s="68">
        <f t="shared" si="313"/>
        <v>-0.69848395943631281</v>
      </c>
      <c r="CD131" s="68">
        <f t="shared" si="313"/>
        <v>-1.2812352289292763</v>
      </c>
      <c r="CE131" s="68">
        <f t="shared" si="314"/>
        <v>-1.9797191883655891</v>
      </c>
      <c r="CK131" t="str">
        <f t="shared" si="324"/>
        <v>42 Secretarial and related occupations</v>
      </c>
      <c r="CL131" s="68">
        <f t="shared" si="315"/>
        <v>-4.7594932060635142E-2</v>
      </c>
      <c r="CM131" s="68">
        <f t="shared" si="315"/>
        <v>0.14459530205328897</v>
      </c>
      <c r="CN131" s="68">
        <f t="shared" si="315"/>
        <v>0.13647771871074532</v>
      </c>
      <c r="CO131" s="68">
        <f t="shared" si="315"/>
        <v>1.4832528793879085E-2</v>
      </c>
      <c r="CP131" s="68">
        <f t="shared" si="316"/>
        <v>0.15131024750462441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-5.7069207710274822E-3</v>
      </c>
      <c r="C132" s="27">
        <f t="shared" si="299"/>
        <v>4.423982399454119E-3</v>
      </c>
      <c r="D132" s="27">
        <f t="shared" si="299"/>
        <v>3.1195600851049964E-3</v>
      </c>
      <c r="E132" s="27">
        <f t="shared" si="299"/>
        <v>8.2447990939061751E-3</v>
      </c>
      <c r="F132" s="27">
        <f t="shared" si="300"/>
        <v>1.1364359179011171E-2</v>
      </c>
      <c r="L132" t="str">
        <f t="shared" si="317"/>
        <v>51 Skilled agricultural and related trades</v>
      </c>
      <c r="M132" s="27">
        <f t="shared" si="301"/>
        <v>3.334432016589256E-3</v>
      </c>
      <c r="N132" s="27">
        <f t="shared" si="301"/>
        <v>-2.8578073968130724E-3</v>
      </c>
      <c r="O132" s="27">
        <f t="shared" si="301"/>
        <v>7.1819787142351349E-3</v>
      </c>
      <c r="P132" s="27">
        <f t="shared" si="301"/>
        <v>4.1463224630098716E-2</v>
      </c>
      <c r="Q132" s="27">
        <f t="shared" si="302"/>
        <v>4.8645203344333851E-2</v>
      </c>
      <c r="W132" t="str">
        <f t="shared" si="318"/>
        <v>51 Skilled agricultural and related trades</v>
      </c>
      <c r="X132" s="27">
        <f t="shared" si="303"/>
        <v>0.11925686735578522</v>
      </c>
      <c r="Y132" s="27">
        <f t="shared" si="303"/>
        <v>6.3406032520957334E-2</v>
      </c>
      <c r="Z132" s="27">
        <f t="shared" si="303"/>
        <v>0.13123804278033646</v>
      </c>
      <c r="AA132" s="27">
        <f t="shared" si="303"/>
        <v>0.45188737089107178</v>
      </c>
      <c r="AB132" s="27">
        <f t="shared" si="304"/>
        <v>0.58312541367140824</v>
      </c>
      <c r="AH132" t="str">
        <f t="shared" si="319"/>
        <v>51 Skilled agricultural and related trades</v>
      </c>
      <c r="AI132" s="27">
        <f t="shared" si="305"/>
        <v>8.1023041018393249E-2</v>
      </c>
      <c r="AJ132" s="27">
        <f t="shared" si="305"/>
        <v>-2.2217505991121989E-2</v>
      </c>
      <c r="AK132" s="27">
        <f t="shared" si="305"/>
        <v>5.3867014229665167E-2</v>
      </c>
      <c r="AL132" s="27">
        <f t="shared" si="305"/>
        <v>0.16685095547424733</v>
      </c>
      <c r="AM132" s="27">
        <f t="shared" si="306"/>
        <v>0.2207179697039125</v>
      </c>
      <c r="AS132" t="str">
        <f t="shared" si="320"/>
        <v>51 Skilled agricultural and related trades</v>
      </c>
      <c r="AT132" s="27">
        <f t="shared" si="307"/>
        <v>0.13650992297450343</v>
      </c>
      <c r="AU132" s="27">
        <f t="shared" si="307"/>
        <v>-5.6486620142884858E-3</v>
      </c>
      <c r="AV132" s="27">
        <f t="shared" si="307"/>
        <v>5.6132516385766107E-2</v>
      </c>
      <c r="AW132" s="27">
        <f t="shared" si="307"/>
        <v>0.25473475926856537</v>
      </c>
      <c r="AX132" s="27">
        <f t="shared" si="308"/>
        <v>0.31086727565433148</v>
      </c>
      <c r="BD132" t="str">
        <f t="shared" si="321"/>
        <v>51 Skilled agricultural and related trades</v>
      </c>
      <c r="BE132" s="27">
        <f t="shared" si="309"/>
        <v>1.4022436880727351E-3</v>
      </c>
      <c r="BF132" s="27">
        <f t="shared" si="309"/>
        <v>-4.3944122753383441E-2</v>
      </c>
      <c r="BG132" s="27">
        <f t="shared" si="309"/>
        <v>-4.0662120158207027E-2</v>
      </c>
      <c r="BH132" s="27">
        <f t="shared" si="309"/>
        <v>1.7093575809514427E-2</v>
      </c>
      <c r="BI132" s="27">
        <f t="shared" si="310"/>
        <v>-2.3568544348692599E-2</v>
      </c>
      <c r="BO132" t="str">
        <f t="shared" si="322"/>
        <v>51 Skilled agricultural and related trades</v>
      </c>
      <c r="BP132" s="27">
        <f t="shared" si="311"/>
        <v>-2.1336517293681911E-2</v>
      </c>
      <c r="BQ132" s="27">
        <f t="shared" si="311"/>
        <v>-0.14735207492864344</v>
      </c>
      <c r="BR132" s="27">
        <f t="shared" si="311"/>
        <v>-8.3315268591459546E-3</v>
      </c>
      <c r="BS132" s="27">
        <f t="shared" si="311"/>
        <v>-1.5856526523041037E-2</v>
      </c>
      <c r="BT132" s="27">
        <f t="shared" si="312"/>
        <v>-2.4188053382186991E-2</v>
      </c>
      <c r="BZ132" t="str">
        <f t="shared" si="323"/>
        <v>51 Skilled agricultural and related trades</v>
      </c>
      <c r="CA132" s="68">
        <f t="shared" si="313"/>
        <v>2.573620789412101E-2</v>
      </c>
      <c r="CB132" s="68">
        <f t="shared" si="313"/>
        <v>-6.2534192604307814E-2</v>
      </c>
      <c r="CC132" s="68">
        <f t="shared" si="313"/>
        <v>-0.14854053453754457</v>
      </c>
      <c r="CD132" s="68">
        <f t="shared" si="313"/>
        <v>-3.3238190507140275E-2</v>
      </c>
      <c r="CE132" s="68">
        <f t="shared" si="314"/>
        <v>-0.18177872504468484</v>
      </c>
      <c r="CK132" t="str">
        <f t="shared" si="324"/>
        <v>51 Skilled agricultural and related trades</v>
      </c>
      <c r="CL132" s="68">
        <f t="shared" si="315"/>
        <v>2.4026677171641309E-3</v>
      </c>
      <c r="CM132" s="68">
        <f t="shared" si="315"/>
        <v>-7.7463938675048527E-2</v>
      </c>
      <c r="CN132" s="68">
        <f t="shared" si="315"/>
        <v>4.2672654449848468E-2</v>
      </c>
      <c r="CO132" s="68">
        <f t="shared" si="315"/>
        <v>-0.37206061147586583</v>
      </c>
      <c r="CP132" s="68">
        <f t="shared" si="316"/>
        <v>-0.32938795702601736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8.5791489328601762E-4</v>
      </c>
      <c r="C133" s="27">
        <f t="shared" si="299"/>
        <v>1.8526244841955801E-3</v>
      </c>
      <c r="D133" s="27">
        <f t="shared" si="299"/>
        <v>4.2001642162268031E-3</v>
      </c>
      <c r="E133" s="27">
        <f t="shared" si="299"/>
        <v>8.0772461671152346E-3</v>
      </c>
      <c r="F133" s="27">
        <f t="shared" si="300"/>
        <v>1.2277410383342038E-2</v>
      </c>
      <c r="L133" t="str">
        <f t="shared" si="317"/>
        <v>52 Skilled metal, electrical and electronic trades</v>
      </c>
      <c r="M133" s="27">
        <f t="shared" si="301"/>
        <v>8.7587525040531466E-2</v>
      </c>
      <c r="N133" s="27">
        <f t="shared" si="301"/>
        <v>-4.993043205468678E-2</v>
      </c>
      <c r="O133" s="27">
        <f t="shared" si="301"/>
        <v>0.11913960958046449</v>
      </c>
      <c r="P133" s="27">
        <f t="shared" si="301"/>
        <v>0.18712205128201809</v>
      </c>
      <c r="Q133" s="27">
        <f t="shared" si="302"/>
        <v>0.30626166086248258</v>
      </c>
      <c r="W133" t="str">
        <f t="shared" si="318"/>
        <v>52 Skilled metal, electrical and electronic trades</v>
      </c>
      <c r="X133" s="27">
        <f t="shared" si="303"/>
        <v>0.31666720119406278</v>
      </c>
      <c r="Y133" s="27">
        <f t="shared" si="303"/>
        <v>-0.21974332153251896</v>
      </c>
      <c r="Z133" s="27">
        <f t="shared" si="303"/>
        <v>0.2273202018741004</v>
      </c>
      <c r="AA133" s="27">
        <f t="shared" si="303"/>
        <v>0.44758919978642675</v>
      </c>
      <c r="AB133" s="27">
        <f t="shared" si="304"/>
        <v>0.67490940166052715</v>
      </c>
      <c r="AH133" t="str">
        <f t="shared" si="319"/>
        <v>52 Skilled metal, electrical and electronic trades</v>
      </c>
      <c r="AI133" s="27">
        <f t="shared" si="305"/>
        <v>9.782317671989621E-2</v>
      </c>
      <c r="AJ133" s="27">
        <f t="shared" si="305"/>
        <v>-5.7826560024844487E-2</v>
      </c>
      <c r="AK133" s="27">
        <f t="shared" si="305"/>
        <v>3.4082999129557756E-2</v>
      </c>
      <c r="AL133" s="27">
        <f t="shared" si="305"/>
        <v>0.12726513122132904</v>
      </c>
      <c r="AM133" s="27">
        <f t="shared" si="306"/>
        <v>0.1613481303508868</v>
      </c>
      <c r="AS133" t="str">
        <f t="shared" si="320"/>
        <v>52 Skilled metal, electrical and electronic trades</v>
      </c>
      <c r="AT133" s="27">
        <f t="shared" si="307"/>
        <v>0.391111237542626</v>
      </c>
      <c r="AU133" s="27">
        <f t="shared" si="307"/>
        <v>-0.22345064978386686</v>
      </c>
      <c r="AV133" s="27">
        <f t="shared" si="307"/>
        <v>0.14141373824512504</v>
      </c>
      <c r="AW133" s="27">
        <f t="shared" si="307"/>
        <v>0.44673097733212175</v>
      </c>
      <c r="AX133" s="27">
        <f t="shared" si="308"/>
        <v>0.58814471557724679</v>
      </c>
      <c r="BD133" t="str">
        <f t="shared" si="321"/>
        <v>52 Skilled metal, electrical and electronic trades</v>
      </c>
      <c r="BE133" s="27">
        <f t="shared" si="309"/>
        <v>0.85153910420141621</v>
      </c>
      <c r="BF133" s="27">
        <f t="shared" si="309"/>
        <v>-1.4361311432489217</v>
      </c>
      <c r="BG133" s="27">
        <f t="shared" si="309"/>
        <v>-0.35283049383651122</v>
      </c>
      <c r="BH133" s="27">
        <f t="shared" si="309"/>
        <v>-1.0023159405615871</v>
      </c>
      <c r="BI133" s="27">
        <f t="shared" si="310"/>
        <v>-1.3551464343980983</v>
      </c>
      <c r="BO133" t="str">
        <f t="shared" si="322"/>
        <v>52 Skilled metal, electrical and electronic trades</v>
      </c>
      <c r="BP133" s="27">
        <f t="shared" si="311"/>
        <v>6.2392681173855102E-2</v>
      </c>
      <c r="BQ133" s="27">
        <f t="shared" si="311"/>
        <v>-0.9185376232759106</v>
      </c>
      <c r="BR133" s="27">
        <f t="shared" si="311"/>
        <v>-0.39888529126097794</v>
      </c>
      <c r="BS133" s="27">
        <f t="shared" si="311"/>
        <v>-0.70441162002732804</v>
      </c>
      <c r="BT133" s="27">
        <f t="shared" si="312"/>
        <v>-1.103296911288306</v>
      </c>
      <c r="BZ133" t="str">
        <f t="shared" si="323"/>
        <v>52 Skilled metal, electrical and electronic trades</v>
      </c>
      <c r="CA133" s="68">
        <f t="shared" si="313"/>
        <v>0.1053813109825037</v>
      </c>
      <c r="CB133" s="68">
        <f t="shared" si="313"/>
        <v>-0.38044662803807316</v>
      </c>
      <c r="CC133" s="68">
        <f t="shared" si="313"/>
        <v>-0.29438523694171792</v>
      </c>
      <c r="CD133" s="68">
        <f t="shared" si="313"/>
        <v>-0.74764875536710018</v>
      </c>
      <c r="CE133" s="68">
        <f t="shared" si="314"/>
        <v>-1.0420339923088182</v>
      </c>
      <c r="CK133" t="str">
        <f t="shared" si="324"/>
        <v>52 Skilled metal, electrical and electronic trades</v>
      </c>
      <c r="CL133" s="68">
        <f t="shared" si="315"/>
        <v>-1.3616402107790027E-3</v>
      </c>
      <c r="CM133" s="68">
        <f t="shared" si="315"/>
        <v>-0.15464173377065671</v>
      </c>
      <c r="CN133" s="68">
        <f t="shared" si="315"/>
        <v>-3.6492248794169457E-2</v>
      </c>
      <c r="CO133" s="68">
        <f t="shared" si="315"/>
        <v>-0.25303209732142573</v>
      </c>
      <c r="CP133" s="68">
        <f t="shared" si="316"/>
        <v>-0.28952434611559519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-5.3948134351047231E-4</v>
      </c>
      <c r="C134" s="27">
        <f t="shared" si="299"/>
        <v>-2.7493871017425422E-4</v>
      </c>
      <c r="D134" s="27">
        <f t="shared" si="299"/>
        <v>4.0738570105049209E-3</v>
      </c>
      <c r="E134" s="27">
        <f t="shared" si="299"/>
        <v>4.5196295283307306E-5</v>
      </c>
      <c r="F134" s="27">
        <f t="shared" si="300"/>
        <v>4.1190533057882282E-3</v>
      </c>
      <c r="L134" t="str">
        <f t="shared" si="317"/>
        <v>53 Skilled construction and building trades</v>
      </c>
      <c r="M134" s="27">
        <f t="shared" si="301"/>
        <v>2.2817564141616897E-2</v>
      </c>
      <c r="N134" s="27">
        <f t="shared" si="301"/>
        <v>-1.213646518113648E-2</v>
      </c>
      <c r="O134" s="27">
        <f t="shared" si="301"/>
        <v>3.9868274396517633E-2</v>
      </c>
      <c r="P134" s="27">
        <f t="shared" si="301"/>
        <v>3.6442667581614741E-2</v>
      </c>
      <c r="Q134" s="27">
        <f t="shared" si="302"/>
        <v>7.6310941978132374E-2</v>
      </c>
      <c r="W134" t="str">
        <f t="shared" si="318"/>
        <v>53 Skilled construction and building trades</v>
      </c>
      <c r="X134" s="27">
        <f t="shared" si="303"/>
        <v>0.12526203648256612</v>
      </c>
      <c r="Y134" s="27">
        <f t="shared" si="303"/>
        <v>-7.2412368624505785E-2</v>
      </c>
      <c r="Z134" s="27">
        <f t="shared" si="303"/>
        <v>0.14121742246072272</v>
      </c>
      <c r="AA134" s="27">
        <f t="shared" si="303"/>
        <v>0.21661528677788311</v>
      </c>
      <c r="AB134" s="27">
        <f t="shared" si="304"/>
        <v>0.35783270923860583</v>
      </c>
      <c r="AH134" t="str">
        <f t="shared" si="319"/>
        <v>53 Skilled construction and building trades</v>
      </c>
      <c r="AI134" s="27">
        <f t="shared" si="305"/>
        <v>0.10333495673602125</v>
      </c>
      <c r="AJ134" s="27">
        <f t="shared" si="305"/>
        <v>-3.8703571723787411E-2</v>
      </c>
      <c r="AK134" s="27">
        <f t="shared" si="305"/>
        <v>8.40766577214484E-2</v>
      </c>
      <c r="AL134" s="27">
        <f t="shared" si="305"/>
        <v>0.15899269480836153</v>
      </c>
      <c r="AM134" s="27">
        <f t="shared" si="306"/>
        <v>0.24306935252980993</v>
      </c>
      <c r="AS134" t="str">
        <f t="shared" si="320"/>
        <v>53 Skilled construction and building trades</v>
      </c>
      <c r="AT134" s="27">
        <f t="shared" si="307"/>
        <v>0.12873547996194801</v>
      </c>
      <c r="AU134" s="27">
        <f t="shared" si="307"/>
        <v>-6.7417562095998029E-2</v>
      </c>
      <c r="AV134" s="27">
        <f t="shared" si="307"/>
        <v>0.12895411416341251</v>
      </c>
      <c r="AW134" s="27">
        <f t="shared" si="307"/>
        <v>0.15300373667311606</v>
      </c>
      <c r="AX134" s="27">
        <f t="shared" si="308"/>
        <v>0.28195785083652858</v>
      </c>
      <c r="BD134" t="str">
        <f t="shared" si="321"/>
        <v>53 Skilled construction and building trades</v>
      </c>
      <c r="BE134" s="27">
        <f t="shared" si="309"/>
        <v>0.2960140174452297</v>
      </c>
      <c r="BF134" s="27">
        <f t="shared" si="309"/>
        <v>-0.86620326258310776</v>
      </c>
      <c r="BG134" s="27">
        <f t="shared" si="309"/>
        <v>1.3525770628424638E-2</v>
      </c>
      <c r="BH134" s="27">
        <f t="shared" si="309"/>
        <v>-0.57058848551550501</v>
      </c>
      <c r="BI134" s="27">
        <f t="shared" si="310"/>
        <v>-0.55706271488708037</v>
      </c>
      <c r="BO134" t="str">
        <f t="shared" si="322"/>
        <v>53 Skilled construction and building trades</v>
      </c>
      <c r="BP134" s="27">
        <f t="shared" si="311"/>
        <v>0.46846761188669994</v>
      </c>
      <c r="BQ134" s="27">
        <f t="shared" si="311"/>
        <v>-0.91724373594378417</v>
      </c>
      <c r="BR134" s="27">
        <f t="shared" si="311"/>
        <v>0.34161439536453209</v>
      </c>
      <c r="BS134" s="27">
        <f t="shared" si="311"/>
        <v>-0.16413465231848523</v>
      </c>
      <c r="BT134" s="27">
        <f t="shared" si="312"/>
        <v>0.17747974304604686</v>
      </c>
      <c r="BZ134" t="str">
        <f t="shared" si="323"/>
        <v>53 Skilled construction and building trades</v>
      </c>
      <c r="CA134" s="68">
        <f t="shared" si="313"/>
        <v>0.22245393386094792</v>
      </c>
      <c r="CB134" s="68">
        <f t="shared" si="313"/>
        <v>-0.32871802425328456</v>
      </c>
      <c r="CC134" s="68">
        <f t="shared" si="313"/>
        <v>-0.14775632194712918</v>
      </c>
      <c r="CD134" s="68">
        <f t="shared" si="313"/>
        <v>-0.33305056877407613</v>
      </c>
      <c r="CE134" s="68">
        <f t="shared" si="314"/>
        <v>-0.4808068907212053</v>
      </c>
      <c r="CK134" t="str">
        <f t="shared" si="324"/>
        <v>53 Skilled construction and building trades</v>
      </c>
      <c r="CL134" s="68">
        <f t="shared" si="315"/>
        <v>-0.19140829354078726</v>
      </c>
      <c r="CM134" s="68">
        <f t="shared" si="315"/>
        <v>-0.21651945829615094</v>
      </c>
      <c r="CN134" s="68">
        <f t="shared" si="315"/>
        <v>-0.23830643457275535</v>
      </c>
      <c r="CO134" s="68">
        <f t="shared" si="315"/>
        <v>-0.65934779064495075</v>
      </c>
      <c r="CP134" s="68">
        <f t="shared" si="316"/>
        <v>-0.89765422521770599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2.0411549059865669E-4</v>
      </c>
      <c r="C135" s="27">
        <f t="shared" si="299"/>
        <v>-1.8706346212859354E-4</v>
      </c>
      <c r="D135" s="27">
        <f t="shared" si="299"/>
        <v>1.1501427832597486E-2</v>
      </c>
      <c r="E135" s="27">
        <f t="shared" si="299"/>
        <v>1.8493387993505361E-2</v>
      </c>
      <c r="F135" s="27">
        <f t="shared" si="300"/>
        <v>2.9994815826102847E-2</v>
      </c>
      <c r="L135" t="str">
        <f t="shared" si="317"/>
        <v>54 Textiles, printing and other skilled trades</v>
      </c>
      <c r="M135" s="27">
        <f t="shared" si="301"/>
        <v>4.1526628349678435E-2</v>
      </c>
      <c r="N135" s="27">
        <f t="shared" si="301"/>
        <v>5.4984117691463941E-3</v>
      </c>
      <c r="O135" s="27">
        <f t="shared" si="301"/>
        <v>8.2515345533071105E-2</v>
      </c>
      <c r="P135" s="27">
        <f t="shared" si="301"/>
        <v>0.17299403628784837</v>
      </c>
      <c r="Q135" s="27">
        <f t="shared" si="302"/>
        <v>0.25550938182091948</v>
      </c>
      <c r="W135" t="str">
        <f t="shared" si="318"/>
        <v>54 Textiles, printing and other skilled trades</v>
      </c>
      <c r="X135" s="27">
        <f t="shared" si="303"/>
        <v>4.1721485917515344E-2</v>
      </c>
      <c r="Y135" s="27">
        <f t="shared" si="303"/>
        <v>-3.8062488461561239E-2</v>
      </c>
      <c r="Z135" s="27">
        <f t="shared" si="303"/>
        <v>0.20792195016322557</v>
      </c>
      <c r="AA135" s="27">
        <f t="shared" si="303"/>
        <v>0.33332144733925939</v>
      </c>
      <c r="AB135" s="27">
        <f t="shared" si="304"/>
        <v>0.54124339750248496</v>
      </c>
      <c r="AH135" t="str">
        <f t="shared" si="319"/>
        <v>54 Textiles, printing and other skilled trades</v>
      </c>
      <c r="AI135" s="27">
        <f t="shared" si="305"/>
        <v>-2.8194497603649504E-2</v>
      </c>
      <c r="AJ135" s="27">
        <f t="shared" si="305"/>
        <v>1.3012580362349147E-2</v>
      </c>
      <c r="AK135" s="27">
        <f t="shared" si="305"/>
        <v>3.7174495239443883E-2</v>
      </c>
      <c r="AL135" s="27">
        <f t="shared" si="305"/>
        <v>9.8017889850112117E-2</v>
      </c>
      <c r="AM135" s="27">
        <f t="shared" si="306"/>
        <v>0.135192385089556</v>
      </c>
      <c r="AS135" t="str">
        <f t="shared" si="320"/>
        <v>54 Textiles, printing and other skilled trades</v>
      </c>
      <c r="AT135" s="27">
        <f t="shared" si="307"/>
        <v>2.5350116057031857E-3</v>
      </c>
      <c r="AU135" s="27">
        <f t="shared" si="307"/>
        <v>-1.0359927591914064E-2</v>
      </c>
      <c r="AV135" s="27">
        <f t="shared" si="307"/>
        <v>6.820146900480889E-2</v>
      </c>
      <c r="AW135" s="27">
        <f t="shared" si="307"/>
        <v>0.12454863802107097</v>
      </c>
      <c r="AX135" s="27">
        <f t="shared" si="308"/>
        <v>0.19275010702587986</v>
      </c>
      <c r="BD135" t="str">
        <f t="shared" si="321"/>
        <v>54 Textiles, printing and other skilled trades</v>
      </c>
      <c r="BE135" s="27">
        <f t="shared" si="309"/>
        <v>-0.19299694864462325</v>
      </c>
      <c r="BF135" s="27">
        <f t="shared" si="309"/>
        <v>-0.14106895420678178</v>
      </c>
      <c r="BG135" s="27">
        <f t="shared" si="309"/>
        <v>9.3409310897292652E-2</v>
      </c>
      <c r="BH135" s="27">
        <f t="shared" si="309"/>
        <v>-1.9042960760763616E-2</v>
      </c>
      <c r="BI135" s="27">
        <f t="shared" si="310"/>
        <v>7.4366350136529036E-2</v>
      </c>
      <c r="BO135" t="str">
        <f t="shared" si="322"/>
        <v>54 Textiles, printing and other skilled trades</v>
      </c>
      <c r="BP135" s="27">
        <f t="shared" si="311"/>
        <v>-0.60393485150527537</v>
      </c>
      <c r="BQ135" s="27">
        <f t="shared" si="311"/>
        <v>-0.13646170902905874</v>
      </c>
      <c r="BR135" s="27">
        <f t="shared" si="311"/>
        <v>-7.0211175246376545E-2</v>
      </c>
      <c r="BS135" s="27">
        <f t="shared" si="311"/>
        <v>-0.1062268183562094</v>
      </c>
      <c r="BT135" s="27">
        <f t="shared" si="312"/>
        <v>-0.17643799360258594</v>
      </c>
      <c r="BZ135" t="str">
        <f t="shared" si="323"/>
        <v>54 Textiles, printing and other skilled trades</v>
      </c>
      <c r="CA135" s="68">
        <f t="shared" si="313"/>
        <v>-0.32124328927169721</v>
      </c>
      <c r="CB135" s="68">
        <f t="shared" si="313"/>
        <v>-1.8822338583524223E-2</v>
      </c>
      <c r="CC135" s="68">
        <f t="shared" si="313"/>
        <v>-0.20114051741780736</v>
      </c>
      <c r="CD135" s="68">
        <f t="shared" si="313"/>
        <v>-0.45965868643832608</v>
      </c>
      <c r="CE135" s="68">
        <f t="shared" si="314"/>
        <v>-0.66079920385613344</v>
      </c>
      <c r="CK135" t="str">
        <f t="shared" si="324"/>
        <v>54 Textiles, printing and other skilled trades</v>
      </c>
      <c r="CL135" s="68">
        <f t="shared" si="315"/>
        <v>-0.42757560266664596</v>
      </c>
      <c r="CM135" s="68">
        <f t="shared" si="315"/>
        <v>7.584097420168201E-2</v>
      </c>
      <c r="CN135" s="68">
        <f t="shared" si="315"/>
        <v>-0.26453139980625173</v>
      </c>
      <c r="CO135" s="68">
        <f t="shared" si="315"/>
        <v>-6.4769470773937798E-2</v>
      </c>
      <c r="CP135" s="68">
        <f t="shared" si="316"/>
        <v>-0.32930087058018953</v>
      </c>
    </row>
    <row r="136" spans="1:94" x14ac:dyDescent="0.2">
      <c r="A136" t="str">
        <f t="shared" si="298"/>
        <v>61 Caring personal service occupations</v>
      </c>
      <c r="B136" s="27">
        <f t="shared" si="299"/>
        <v>4.0678079700512404E-3</v>
      </c>
      <c r="C136" s="27">
        <f t="shared" si="299"/>
        <v>1.746151023835775E-3</v>
      </c>
      <c r="D136" s="27">
        <f t="shared" si="299"/>
        <v>1.0863722701793116E-2</v>
      </c>
      <c r="E136" s="27">
        <f t="shared" si="299"/>
        <v>1.7469842391386138E-2</v>
      </c>
      <c r="F136" s="27">
        <f t="shared" si="300"/>
        <v>2.8333565093179254E-2</v>
      </c>
      <c r="L136" t="str">
        <f t="shared" si="317"/>
        <v>61 Caring personal service occupations</v>
      </c>
      <c r="M136" s="27">
        <f t="shared" si="301"/>
        <v>0.12823673759231391</v>
      </c>
      <c r="N136" s="27">
        <f t="shared" si="301"/>
        <v>0.11093413599977264</v>
      </c>
      <c r="O136" s="27">
        <f t="shared" si="301"/>
        <v>0.56551622568225057</v>
      </c>
      <c r="P136" s="27">
        <f t="shared" si="301"/>
        <v>0.99263998046482826</v>
      </c>
      <c r="Q136" s="27">
        <f t="shared" si="302"/>
        <v>1.5581562061470788</v>
      </c>
      <c r="W136" t="str">
        <f t="shared" si="318"/>
        <v>61 Caring personal service occupations</v>
      </c>
      <c r="X136" s="27">
        <f t="shared" si="303"/>
        <v>0.30490882551168674</v>
      </c>
      <c r="Y136" s="27">
        <f t="shared" si="303"/>
        <v>-0.12542808378464443</v>
      </c>
      <c r="Z136" s="27">
        <f t="shared" si="303"/>
        <v>1.1859198320593443</v>
      </c>
      <c r="AA136" s="27">
        <f t="shared" si="303"/>
        <v>1.791924426499623</v>
      </c>
      <c r="AB136" s="27">
        <f t="shared" si="304"/>
        <v>2.9778442585589673</v>
      </c>
      <c r="AH136" t="str">
        <f t="shared" si="319"/>
        <v>61 Caring personal service occupations</v>
      </c>
      <c r="AI136" s="27">
        <f t="shared" si="305"/>
        <v>-0.17568236480759891</v>
      </c>
      <c r="AJ136" s="27">
        <f t="shared" si="305"/>
        <v>-0.1244500566446165</v>
      </c>
      <c r="AK136" s="27">
        <f t="shared" si="305"/>
        <v>0.47029284175273833</v>
      </c>
      <c r="AL136" s="27">
        <f t="shared" si="305"/>
        <v>0.49510147237078161</v>
      </c>
      <c r="AM136" s="27">
        <f t="shared" si="306"/>
        <v>0.96539431412351995</v>
      </c>
      <c r="AS136" t="str">
        <f t="shared" si="320"/>
        <v>61 Caring personal service occupations</v>
      </c>
      <c r="AT136" s="27">
        <f t="shared" si="307"/>
        <v>8.32756631648921E-2</v>
      </c>
      <c r="AU136" s="27">
        <f t="shared" si="307"/>
        <v>-2.1747025648563234E-2</v>
      </c>
      <c r="AV136" s="27">
        <f t="shared" si="307"/>
        <v>0.36458865610770763</v>
      </c>
      <c r="AW136" s="27">
        <f t="shared" si="307"/>
        <v>0.53394412686490433</v>
      </c>
      <c r="AX136" s="27">
        <f t="shared" si="308"/>
        <v>0.89853278297261197</v>
      </c>
      <c r="BD136" t="str">
        <f t="shared" si="321"/>
        <v>61 Caring personal service occupations</v>
      </c>
      <c r="BE136" s="27">
        <f t="shared" si="309"/>
        <v>0.47876217909744767</v>
      </c>
      <c r="BF136" s="27">
        <f t="shared" si="309"/>
        <v>1.0523444539983746</v>
      </c>
      <c r="BG136" s="27">
        <f t="shared" si="309"/>
        <v>1.7450806659782359</v>
      </c>
      <c r="BH136" s="27">
        <f t="shared" si="309"/>
        <v>3.5572898689838937</v>
      </c>
      <c r="BI136" s="27">
        <f t="shared" si="310"/>
        <v>5.3023705349621295</v>
      </c>
      <c r="BO136" t="str">
        <f t="shared" si="322"/>
        <v>61 Caring personal service occupations</v>
      </c>
      <c r="BP136" s="27">
        <f t="shared" si="311"/>
        <v>-0.493873159891562</v>
      </c>
      <c r="BQ136" s="27">
        <f t="shared" si="311"/>
        <v>-0.85351902127468371</v>
      </c>
      <c r="BR136" s="27">
        <f t="shared" si="311"/>
        <v>0.86756115515612819</v>
      </c>
      <c r="BS136" s="27">
        <f t="shared" si="311"/>
        <v>-1.1183391911353233</v>
      </c>
      <c r="BT136" s="27">
        <f t="shared" si="312"/>
        <v>-0.25077803597919512</v>
      </c>
      <c r="BZ136" t="str">
        <f t="shared" si="323"/>
        <v>61 Caring personal service occupations</v>
      </c>
      <c r="CA136" s="68">
        <f t="shared" si="313"/>
        <v>-1.2595527627404322</v>
      </c>
      <c r="CB136" s="68">
        <f t="shared" si="313"/>
        <v>-0.22448383809699735</v>
      </c>
      <c r="CC136" s="68">
        <f t="shared" si="313"/>
        <v>-0.37696251527316971</v>
      </c>
      <c r="CD136" s="68">
        <f t="shared" si="313"/>
        <v>-0.15955761443715388</v>
      </c>
      <c r="CE136" s="68">
        <f t="shared" si="314"/>
        <v>-0.53652012971032359</v>
      </c>
      <c r="CK136" t="str">
        <f t="shared" si="324"/>
        <v>61 Caring personal service occupations</v>
      </c>
      <c r="CL136" s="68">
        <f t="shared" si="315"/>
        <v>-0.14184109756428442</v>
      </c>
      <c r="CM136" s="68">
        <f t="shared" si="315"/>
        <v>2.0217477996951838E-2</v>
      </c>
      <c r="CN136" s="68">
        <f t="shared" si="315"/>
        <v>8.4900032022651617E-2</v>
      </c>
      <c r="CO136" s="68">
        <f t="shared" si="315"/>
        <v>0.14670558295451597</v>
      </c>
      <c r="CP136" s="68">
        <f t="shared" si="316"/>
        <v>0.23160561497716758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7.9099848631148766E-3</v>
      </c>
      <c r="C137" s="27">
        <f t="shared" si="299"/>
        <v>-2.2036015351405581E-3</v>
      </c>
      <c r="D137" s="27">
        <f t="shared" si="299"/>
        <v>4.6367351217412676E-3</v>
      </c>
      <c r="E137" s="27">
        <f t="shared" si="299"/>
        <v>6.7923249721118448E-3</v>
      </c>
      <c r="F137" s="27">
        <f t="shared" si="300"/>
        <v>1.1429060093853112E-2</v>
      </c>
      <c r="L137" t="str">
        <f t="shared" si="317"/>
        <v>62 Leisure, travel and related personal service occupations</v>
      </c>
      <c r="M137" s="27">
        <f t="shared" si="301"/>
        <v>2.2412140314483187E-2</v>
      </c>
      <c r="N137" s="27">
        <f t="shared" si="301"/>
        <v>-1.2506078842888291E-2</v>
      </c>
      <c r="O137" s="27">
        <f t="shared" si="301"/>
        <v>7.3023053588247733E-2</v>
      </c>
      <c r="P137" s="27">
        <f t="shared" si="301"/>
        <v>0.12724042036377636</v>
      </c>
      <c r="Q137" s="27">
        <f t="shared" si="302"/>
        <v>0.2002634739520241</v>
      </c>
      <c r="W137" t="str">
        <f t="shared" si="318"/>
        <v>62 Leisure, travel and related personal service occupations</v>
      </c>
      <c r="X137" s="27">
        <f t="shared" si="303"/>
        <v>0.23442596943397875</v>
      </c>
      <c r="Y137" s="27">
        <f t="shared" si="303"/>
        <v>-0.20790544871620664</v>
      </c>
      <c r="Z137" s="27">
        <f t="shared" si="303"/>
        <v>0.25546508779573873</v>
      </c>
      <c r="AA137" s="27">
        <f t="shared" si="303"/>
        <v>0.44535900149662444</v>
      </c>
      <c r="AB137" s="27">
        <f t="shared" si="304"/>
        <v>0.70082408929236317</v>
      </c>
      <c r="AH137" t="str">
        <f t="shared" si="319"/>
        <v>62 Leisure, travel and related personal service occupations</v>
      </c>
      <c r="AI137" s="27">
        <f t="shared" si="305"/>
        <v>8.8377181038471031E-2</v>
      </c>
      <c r="AJ137" s="27">
        <f t="shared" si="305"/>
        <v>-0.13238695514011334</v>
      </c>
      <c r="AK137" s="27">
        <f t="shared" si="305"/>
        <v>0.12382254886754807</v>
      </c>
      <c r="AL137" s="27">
        <f t="shared" si="305"/>
        <v>0.27777398252293672</v>
      </c>
      <c r="AM137" s="27">
        <f t="shared" si="306"/>
        <v>0.40159653139048479</v>
      </c>
      <c r="AS137" t="str">
        <f t="shared" si="320"/>
        <v>62 Leisure, travel and related personal service occupations</v>
      </c>
      <c r="AT137" s="27">
        <f t="shared" si="307"/>
        <v>0.11834603019277257</v>
      </c>
      <c r="AU137" s="27">
        <f t="shared" si="307"/>
        <v>-6.0639864871205318E-2</v>
      </c>
      <c r="AV137" s="27">
        <f t="shared" si="307"/>
        <v>0.21705149209775032</v>
      </c>
      <c r="AW137" s="27">
        <f t="shared" si="307"/>
        <v>0.49417375646988426</v>
      </c>
      <c r="AX137" s="27">
        <f t="shared" si="308"/>
        <v>0.71122524856763458</v>
      </c>
      <c r="BD137" t="str">
        <f t="shared" si="321"/>
        <v>62 Leisure, travel and related personal service occupations</v>
      </c>
      <c r="BE137" s="27">
        <f t="shared" si="309"/>
        <v>-0.21404672112005496</v>
      </c>
      <c r="BF137" s="27">
        <f t="shared" si="309"/>
        <v>-0.26372122113553509</v>
      </c>
      <c r="BG137" s="27">
        <f t="shared" si="309"/>
        <v>-0.1997197771657615</v>
      </c>
      <c r="BH137" s="27">
        <f t="shared" si="309"/>
        <v>-0.2397973695872806</v>
      </c>
      <c r="BI137" s="27">
        <f t="shared" si="310"/>
        <v>-0.4395171467530421</v>
      </c>
      <c r="BO137" t="str">
        <f t="shared" si="322"/>
        <v>62 Leisure, travel and related personal service occupations</v>
      </c>
      <c r="BP137" s="27">
        <f t="shared" si="311"/>
        <v>-0.22724974158070887</v>
      </c>
      <c r="BQ137" s="27">
        <f t="shared" si="311"/>
        <v>-0.66258846993040121</v>
      </c>
      <c r="BR137" s="27">
        <f t="shared" si="311"/>
        <v>-0.12102018384283575</v>
      </c>
      <c r="BS137" s="27">
        <f t="shared" si="311"/>
        <v>-0.40841247585032381</v>
      </c>
      <c r="BT137" s="27">
        <f t="shared" si="312"/>
        <v>-0.52943265969315956</v>
      </c>
      <c r="BZ137" t="str">
        <f t="shared" si="323"/>
        <v>62 Leisure, travel and related personal service occupations</v>
      </c>
      <c r="CA137" s="68">
        <f t="shared" si="313"/>
        <v>-9.2835900757599621E-2</v>
      </c>
      <c r="CB137" s="68">
        <f t="shared" si="313"/>
        <v>-0.26525808742840673</v>
      </c>
      <c r="CC137" s="68">
        <f t="shared" si="313"/>
        <v>-0.12893567789790605</v>
      </c>
      <c r="CD137" s="68">
        <f t="shared" si="313"/>
        <v>-0.37066411501817775</v>
      </c>
      <c r="CE137" s="68">
        <f t="shared" si="314"/>
        <v>-0.49959979291608381</v>
      </c>
      <c r="CK137" t="str">
        <f t="shared" si="324"/>
        <v>62 Leisure, travel and related personal service occupations</v>
      </c>
      <c r="CL137" s="68">
        <f t="shared" si="315"/>
        <v>-0.27922697915558103</v>
      </c>
      <c r="CM137" s="68">
        <f t="shared" si="315"/>
        <v>2.6658829740807799E-2</v>
      </c>
      <c r="CN137" s="68">
        <f t="shared" si="315"/>
        <v>-8.9026638803513691E-2</v>
      </c>
      <c r="CO137" s="68">
        <f t="shared" si="315"/>
        <v>-0.13724849969264619</v>
      </c>
      <c r="CP137" s="68">
        <f t="shared" si="316"/>
        <v>-0.22627513849615988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1.9468996754609994E-4</v>
      </c>
      <c r="C138" s="27">
        <f t="shared" si="299"/>
        <v>1.4165537013571578E-4</v>
      </c>
      <c r="D138" s="27">
        <f t="shared" si="299"/>
        <v>2.9483546135544107E-4</v>
      </c>
      <c r="E138" s="27">
        <f t="shared" si="299"/>
        <v>5.8785852443776656E-4</v>
      </c>
      <c r="F138" s="27">
        <f t="shared" si="300"/>
        <v>8.8269398579320763E-4</v>
      </c>
      <c r="L138" t="str">
        <f t="shared" si="317"/>
        <v>63 Community and civil enforcement occupations</v>
      </c>
      <c r="M138" s="27">
        <f t="shared" si="301"/>
        <v>-2.7989039692638204E-4</v>
      </c>
      <c r="N138" s="27">
        <f t="shared" si="301"/>
        <v>5.2343487743273607E-3</v>
      </c>
      <c r="O138" s="27">
        <f t="shared" si="301"/>
        <v>-5.3884310244400532E-4</v>
      </c>
      <c r="P138" s="27">
        <f t="shared" si="301"/>
        <v>7.5193031025980669E-3</v>
      </c>
      <c r="Q138" s="27">
        <f t="shared" si="302"/>
        <v>6.9804600001540616E-3</v>
      </c>
      <c r="W138" t="str">
        <f t="shared" si="318"/>
        <v>63 Community and civil enforcement occupations</v>
      </c>
      <c r="X138" s="27">
        <f t="shared" si="303"/>
        <v>5.5052245929557014E-3</v>
      </c>
      <c r="Y138" s="27">
        <f t="shared" si="303"/>
        <v>9.935594129315356E-3</v>
      </c>
      <c r="Z138" s="27">
        <f t="shared" si="303"/>
        <v>2.399007033400527E-3</v>
      </c>
      <c r="AA138" s="27">
        <f t="shared" si="303"/>
        <v>3.2706831922456298E-2</v>
      </c>
      <c r="AB138" s="27">
        <f t="shared" si="304"/>
        <v>3.5105838955856825E-2</v>
      </c>
      <c r="AH138" t="str">
        <f t="shared" si="319"/>
        <v>63 Community and civil enforcement occupations</v>
      </c>
      <c r="AI138" s="27">
        <f t="shared" si="305"/>
        <v>7.3858937995629689E-4</v>
      </c>
      <c r="AJ138" s="27">
        <f t="shared" si="305"/>
        <v>5.8036517033702786E-3</v>
      </c>
      <c r="AK138" s="27">
        <f t="shared" si="305"/>
        <v>-3.442269879670376E-3</v>
      </c>
      <c r="AL138" s="27">
        <f t="shared" si="305"/>
        <v>8.8046793539804796E-3</v>
      </c>
      <c r="AM138" s="27">
        <f t="shared" si="306"/>
        <v>5.3624094743101036E-3</v>
      </c>
      <c r="AS138" t="str">
        <f t="shared" si="320"/>
        <v>63 Community and civil enforcement occupations</v>
      </c>
      <c r="AT138" s="27">
        <f t="shared" si="307"/>
        <v>-7.1613297277762708E-4</v>
      </c>
      <c r="AU138" s="27">
        <f t="shared" si="307"/>
        <v>4.7116198618170554E-3</v>
      </c>
      <c r="AV138" s="27">
        <f t="shared" si="307"/>
        <v>-4.8940484594207564E-3</v>
      </c>
      <c r="AW138" s="27">
        <f t="shared" si="307"/>
        <v>4.5360295925414226E-3</v>
      </c>
      <c r="AX138" s="27">
        <f t="shared" si="308"/>
        <v>-3.5801886687933382E-4</v>
      </c>
      <c r="BD138" t="str">
        <f t="shared" si="321"/>
        <v>63 Community and civil enforcement occupations</v>
      </c>
      <c r="BE138" s="27">
        <f t="shared" si="309"/>
        <v>-2.7497862930370709E-2</v>
      </c>
      <c r="BF138" s="27">
        <f t="shared" si="309"/>
        <v>2.3653922860819715E-2</v>
      </c>
      <c r="BG138" s="27">
        <f t="shared" si="309"/>
        <v>-3.1632769547698038E-2</v>
      </c>
      <c r="BH138" s="27">
        <f t="shared" si="309"/>
        <v>3.7816068836952696E-3</v>
      </c>
      <c r="BI138" s="27">
        <f t="shared" si="310"/>
        <v>-2.7851162664002768E-2</v>
      </c>
      <c r="BO138" t="str">
        <f t="shared" si="322"/>
        <v>63 Community and civil enforcement occupations</v>
      </c>
      <c r="BP138" s="27">
        <f t="shared" si="311"/>
        <v>-2.9275260880205087E-2</v>
      </c>
      <c r="BQ138" s="27">
        <f t="shared" si="311"/>
        <v>2.6157413662831461E-2</v>
      </c>
      <c r="BR138" s="27">
        <f t="shared" si="311"/>
        <v>-3.453983907027601E-2</v>
      </c>
      <c r="BS138" s="27">
        <f t="shared" si="311"/>
        <v>3.8183969786147881E-3</v>
      </c>
      <c r="BT138" s="27">
        <f t="shared" si="312"/>
        <v>-3.0721442091661222E-2</v>
      </c>
      <c r="BZ138" t="str">
        <f t="shared" si="323"/>
        <v>63 Community and civil enforcement occupations</v>
      </c>
      <c r="CA138" s="68">
        <f t="shared" si="313"/>
        <v>-1.3544193772733124E-2</v>
      </c>
      <c r="CB138" s="68">
        <f t="shared" si="313"/>
        <v>2.698009979121796E-2</v>
      </c>
      <c r="CC138" s="68">
        <f t="shared" si="313"/>
        <v>-3.5039925347724293E-2</v>
      </c>
      <c r="CD138" s="68">
        <f t="shared" si="313"/>
        <v>-8.8030426395381001E-3</v>
      </c>
      <c r="CE138" s="68">
        <f t="shared" si="314"/>
        <v>-4.3842967987262393E-2</v>
      </c>
      <c r="CK138" t="str">
        <f t="shared" si="324"/>
        <v>63 Community and civil enforcement occupations</v>
      </c>
      <c r="CL138" s="68">
        <f t="shared" si="315"/>
        <v>-2.0918530485054244E-2</v>
      </c>
      <c r="CM138" s="68">
        <f t="shared" si="315"/>
        <v>1.0812737534056746E-2</v>
      </c>
      <c r="CN138" s="68">
        <f t="shared" si="315"/>
        <v>-1.3888786005280859E-2</v>
      </c>
      <c r="CO138" s="68">
        <f t="shared" si="315"/>
        <v>-1.1906582668796996E-3</v>
      </c>
      <c r="CP138" s="68">
        <f t="shared" si="316"/>
        <v>-1.5079444272160559E-2</v>
      </c>
    </row>
    <row r="139" spans="1:94" x14ac:dyDescent="0.2">
      <c r="A139" t="str">
        <f t="shared" si="298"/>
        <v>71 Sales occupations</v>
      </c>
      <c r="B139" s="27">
        <f t="shared" si="299"/>
        <v>7.7511851569985468E-3</v>
      </c>
      <c r="C139" s="27">
        <f t="shared" si="299"/>
        <v>-3.7649695890258766E-3</v>
      </c>
      <c r="D139" s="27">
        <f t="shared" si="299"/>
        <v>1.6034503013948528E-2</v>
      </c>
      <c r="E139" s="27">
        <f t="shared" si="299"/>
        <v>3.1760641936548109E-2</v>
      </c>
      <c r="F139" s="27">
        <f t="shared" si="300"/>
        <v>4.7795144950496637E-2</v>
      </c>
      <c r="L139" t="str">
        <f t="shared" si="317"/>
        <v>71 Sales occupations</v>
      </c>
      <c r="M139" s="27">
        <f t="shared" si="301"/>
        <v>0.15943559966146204</v>
      </c>
      <c r="N139" s="27">
        <f t="shared" si="301"/>
        <v>5.1659794914500567E-2</v>
      </c>
      <c r="O139" s="27">
        <f t="shared" si="301"/>
        <v>0.24549173969020699</v>
      </c>
      <c r="P139" s="27">
        <f t="shared" si="301"/>
        <v>0.61858347202718589</v>
      </c>
      <c r="Q139" s="27">
        <f t="shared" si="302"/>
        <v>0.86407521171739288</v>
      </c>
      <c r="W139" t="str">
        <f t="shared" si="318"/>
        <v>71 Sales occupations</v>
      </c>
      <c r="X139" s="27">
        <f t="shared" si="303"/>
        <v>0.99701939285196506</v>
      </c>
      <c r="Y139" s="27">
        <f t="shared" si="303"/>
        <v>-0.26360399269424128</v>
      </c>
      <c r="Z139" s="27">
        <f t="shared" si="303"/>
        <v>0.68670387561578039</v>
      </c>
      <c r="AA139" s="27">
        <f t="shared" si="303"/>
        <v>2.1615203863504089</v>
      </c>
      <c r="AB139" s="27">
        <f t="shared" si="304"/>
        <v>2.8482242619661893</v>
      </c>
      <c r="AH139" t="str">
        <f t="shared" si="319"/>
        <v>71 Sales occupations</v>
      </c>
      <c r="AI139" s="27">
        <f t="shared" si="305"/>
        <v>0.21738413603551665</v>
      </c>
      <c r="AJ139" s="27">
        <f t="shared" si="305"/>
        <v>-5.2569327220120643E-2</v>
      </c>
      <c r="AK139" s="27">
        <f t="shared" si="305"/>
        <v>0.13925490656994399</v>
      </c>
      <c r="AL139" s="27">
        <f t="shared" si="305"/>
        <v>0.58709603575088876</v>
      </c>
      <c r="AM139" s="27">
        <f t="shared" si="306"/>
        <v>0.72635094232083275</v>
      </c>
      <c r="AS139" t="str">
        <f t="shared" si="320"/>
        <v>71 Sales occupations</v>
      </c>
      <c r="AT139" s="27">
        <f t="shared" si="307"/>
        <v>0.16047691809899245</v>
      </c>
      <c r="AU139" s="27">
        <f t="shared" si="307"/>
        <v>-8.4368950469126958E-2</v>
      </c>
      <c r="AV139" s="27">
        <f t="shared" si="307"/>
        <v>5.0179144699533884E-2</v>
      </c>
      <c r="AW139" s="27">
        <f t="shared" si="307"/>
        <v>0.37475312038892628</v>
      </c>
      <c r="AX139" s="27">
        <f t="shared" si="308"/>
        <v>0.42493226508846016</v>
      </c>
      <c r="BD139" t="str">
        <f t="shared" si="321"/>
        <v>71 Sales occupations</v>
      </c>
      <c r="BE139" s="27">
        <f t="shared" si="309"/>
        <v>0.80256901015448001</v>
      </c>
      <c r="BF139" s="27">
        <f t="shared" si="309"/>
        <v>-3.1533440826866155E-2</v>
      </c>
      <c r="BG139" s="27">
        <f t="shared" si="309"/>
        <v>-0.65004800875997581</v>
      </c>
      <c r="BH139" s="27">
        <f t="shared" si="309"/>
        <v>0.23560020488347355</v>
      </c>
      <c r="BI139" s="27">
        <f t="shared" si="310"/>
        <v>-0.41444780387650226</v>
      </c>
      <c r="BO139" t="str">
        <f t="shared" si="322"/>
        <v>71 Sales occupations</v>
      </c>
      <c r="BP139" s="27">
        <f t="shared" si="311"/>
        <v>-0.14691105167382723</v>
      </c>
      <c r="BQ139" s="27">
        <f t="shared" si="311"/>
        <v>-1.3257803945393967</v>
      </c>
      <c r="BR139" s="27">
        <f t="shared" si="311"/>
        <v>-0.59243287429412206</v>
      </c>
      <c r="BS139" s="27">
        <f t="shared" si="311"/>
        <v>-1.6182522698845894</v>
      </c>
      <c r="BT139" s="27">
        <f t="shared" si="312"/>
        <v>-2.2106851441787114</v>
      </c>
      <c r="BZ139" t="str">
        <f t="shared" si="323"/>
        <v>71 Sales occupations</v>
      </c>
      <c r="CA139" s="68">
        <f t="shared" si="313"/>
        <v>0.33303641037919718</v>
      </c>
      <c r="CB139" s="68">
        <f t="shared" si="313"/>
        <v>-0.73594858806501229</v>
      </c>
      <c r="CC139" s="68">
        <f t="shared" si="313"/>
        <v>-1.4126639577981637</v>
      </c>
      <c r="CD139" s="68">
        <f t="shared" si="313"/>
        <v>-3.3757006532057816</v>
      </c>
      <c r="CE139" s="68">
        <f t="shared" si="314"/>
        <v>-4.7883646110039457</v>
      </c>
      <c r="CK139" t="str">
        <f t="shared" si="324"/>
        <v>71 Sales occupations</v>
      </c>
      <c r="CL139" s="68">
        <f t="shared" si="315"/>
        <v>-1.0644931336667125</v>
      </c>
      <c r="CM139" s="68">
        <f t="shared" si="315"/>
        <v>0.13628049977582002</v>
      </c>
      <c r="CN139" s="68">
        <f t="shared" si="315"/>
        <v>-0.92074165918844875</v>
      </c>
      <c r="CO139" s="68">
        <f t="shared" si="315"/>
        <v>-0.71009915839490589</v>
      </c>
      <c r="CP139" s="68">
        <f t="shared" si="316"/>
        <v>-1.6308408175833546</v>
      </c>
    </row>
    <row r="140" spans="1:94" x14ac:dyDescent="0.2">
      <c r="A140" t="str">
        <f t="shared" si="298"/>
        <v>72 Customer service occupations</v>
      </c>
      <c r="B140" s="27">
        <f t="shared" si="299"/>
        <v>6.7024288877559901E-3</v>
      </c>
      <c r="C140" s="27">
        <f t="shared" si="299"/>
        <v>6.9735612044658501E-3</v>
      </c>
      <c r="D140" s="27">
        <f t="shared" si="299"/>
        <v>3.199796649944988E-2</v>
      </c>
      <c r="E140" s="27">
        <f t="shared" si="299"/>
        <v>3.3289005613631045E-2</v>
      </c>
      <c r="F140" s="27">
        <f t="shared" si="300"/>
        <v>6.5286972113080932E-2</v>
      </c>
      <c r="L140" t="str">
        <f t="shared" si="317"/>
        <v>72 Customer service occupations</v>
      </c>
      <c r="M140" s="27">
        <f t="shared" si="301"/>
        <v>8.9301248103769715E-2</v>
      </c>
      <c r="N140" s="27">
        <f t="shared" si="301"/>
        <v>2.7776578886742953E-2</v>
      </c>
      <c r="O140" s="27">
        <f t="shared" si="301"/>
        <v>0.28551203852197116</v>
      </c>
      <c r="P140" s="27">
        <f t="shared" si="301"/>
        <v>0.34905881701780217</v>
      </c>
      <c r="Q140" s="27">
        <f t="shared" si="302"/>
        <v>0.63457085553977333</v>
      </c>
      <c r="W140" t="str">
        <f t="shared" si="318"/>
        <v>72 Customer service occupations</v>
      </c>
      <c r="X140" s="27">
        <f t="shared" si="303"/>
        <v>0.29898189077975457</v>
      </c>
      <c r="Y140" s="27">
        <f t="shared" si="303"/>
        <v>4.1283320153435721E-2</v>
      </c>
      <c r="Z140" s="27">
        <f t="shared" si="303"/>
        <v>0.94871601747745871</v>
      </c>
      <c r="AA140" s="27">
        <f t="shared" si="303"/>
        <v>1.1683145074034229</v>
      </c>
      <c r="AB140" s="27">
        <f t="shared" si="304"/>
        <v>2.1170305248808816</v>
      </c>
      <c r="AH140" t="str">
        <f t="shared" si="319"/>
        <v>72 Customer service occupations</v>
      </c>
      <c r="AI140" s="27">
        <f t="shared" si="305"/>
        <v>0.10964078452303033</v>
      </c>
      <c r="AJ140" s="27">
        <f t="shared" si="305"/>
        <v>6.936278713120303E-3</v>
      </c>
      <c r="AK140" s="27">
        <f t="shared" si="305"/>
        <v>0.23438005204230961</v>
      </c>
      <c r="AL140" s="27">
        <f t="shared" si="305"/>
        <v>0.27955635176609361</v>
      </c>
      <c r="AM140" s="27">
        <f t="shared" si="306"/>
        <v>0.51393640380840322</v>
      </c>
      <c r="AS140" t="str">
        <f t="shared" si="320"/>
        <v>72 Customer service occupations</v>
      </c>
      <c r="AT140" s="27">
        <f t="shared" si="307"/>
        <v>0.143369330090651</v>
      </c>
      <c r="AU140" s="27">
        <f t="shared" si="307"/>
        <v>-2.2439431598613058E-2</v>
      </c>
      <c r="AV140" s="27">
        <f t="shared" si="307"/>
        <v>0.34637861014941906</v>
      </c>
      <c r="AW140" s="27">
        <f t="shared" si="307"/>
        <v>0.33350133536307314</v>
      </c>
      <c r="AX140" s="27">
        <f t="shared" si="308"/>
        <v>0.6798799455124922</v>
      </c>
      <c r="BD140" t="str">
        <f t="shared" si="321"/>
        <v>72 Customer service occupations</v>
      </c>
      <c r="BE140" s="27">
        <f t="shared" si="309"/>
        <v>0.15259657276849792</v>
      </c>
      <c r="BF140" s="27">
        <f t="shared" si="309"/>
        <v>7.1444286483890451E-2</v>
      </c>
      <c r="BG140" s="27">
        <f t="shared" si="309"/>
        <v>0.71595548110347806</v>
      </c>
      <c r="BH140" s="27">
        <f t="shared" si="309"/>
        <v>0.44770119330623226</v>
      </c>
      <c r="BI140" s="27">
        <f t="shared" si="310"/>
        <v>1.1636566744097103</v>
      </c>
      <c r="BO140" t="str">
        <f t="shared" si="322"/>
        <v>72 Customer service occupations</v>
      </c>
      <c r="BP140" s="27">
        <f t="shared" si="311"/>
        <v>0.19256785586863145</v>
      </c>
      <c r="BQ140" s="27">
        <f t="shared" si="311"/>
        <v>-0.26500935726047814</v>
      </c>
      <c r="BR140" s="27">
        <f t="shared" si="311"/>
        <v>0.87688095723757264</v>
      </c>
      <c r="BS140" s="27">
        <f t="shared" si="311"/>
        <v>-9.7600808634066283E-2</v>
      </c>
      <c r="BT140" s="27">
        <f t="shared" si="312"/>
        <v>0.77928014860350636</v>
      </c>
      <c r="BZ140" t="str">
        <f t="shared" si="323"/>
        <v>72 Customer service occupations</v>
      </c>
      <c r="CA140" s="68">
        <f t="shared" si="313"/>
        <v>-3.6814755312907899E-2</v>
      </c>
      <c r="CB140" s="68">
        <f t="shared" si="313"/>
        <v>-1.141081658808929E-2</v>
      </c>
      <c r="CC140" s="68">
        <f t="shared" si="313"/>
        <v>0.14136296753006361</v>
      </c>
      <c r="CD140" s="68">
        <f t="shared" si="313"/>
        <v>-7.9756920273498011E-2</v>
      </c>
      <c r="CE140" s="68">
        <f t="shared" si="314"/>
        <v>6.1606047256565599E-2</v>
      </c>
      <c r="CK140" t="str">
        <f t="shared" si="324"/>
        <v>72 Customer service occupations</v>
      </c>
      <c r="CL140" s="68">
        <f t="shared" si="315"/>
        <v>-7.4932792429195927E-3</v>
      </c>
      <c r="CM140" s="68">
        <f t="shared" si="315"/>
        <v>8.5850430965193736E-2</v>
      </c>
      <c r="CN140" s="68">
        <f t="shared" si="315"/>
        <v>0.26500812736703994</v>
      </c>
      <c r="CO140" s="68">
        <f t="shared" si="315"/>
        <v>0.33612790755550392</v>
      </c>
      <c r="CP140" s="68">
        <f t="shared" si="316"/>
        <v>0.60113603492254386</v>
      </c>
    </row>
    <row r="141" spans="1:94" x14ac:dyDescent="0.2">
      <c r="A141" t="str">
        <f t="shared" si="298"/>
        <v>81 Process, plant and machine operatives</v>
      </c>
      <c r="B141" s="27">
        <f t="shared" si="299"/>
        <v>7.3685192957100923E-3</v>
      </c>
      <c r="C141" s="27">
        <f t="shared" si="299"/>
        <v>-3.8526457912043469E-3</v>
      </c>
      <c r="D141" s="27">
        <f t="shared" si="299"/>
        <v>2.0594688869830874E-2</v>
      </c>
      <c r="E141" s="27">
        <f t="shared" si="299"/>
        <v>4.4775768894377309E-2</v>
      </c>
      <c r="F141" s="27">
        <f t="shared" si="300"/>
        <v>6.537045776420819E-2</v>
      </c>
      <c r="L141" t="str">
        <f t="shared" si="317"/>
        <v>81 Process, plant and machine operatives</v>
      </c>
      <c r="M141" s="27">
        <f t="shared" si="301"/>
        <v>3.660544137363736E-2</v>
      </c>
      <c r="N141" s="27">
        <f t="shared" si="301"/>
        <v>-1.6112365525982913E-2</v>
      </c>
      <c r="O141" s="27">
        <f t="shared" si="301"/>
        <v>9.4671896578748194E-2</v>
      </c>
      <c r="P141" s="27">
        <f t="shared" si="301"/>
        <v>0.18963794403313389</v>
      </c>
      <c r="Q141" s="27">
        <f t="shared" si="302"/>
        <v>0.28430984061188208</v>
      </c>
      <c r="W141" t="str">
        <f t="shared" si="318"/>
        <v>81 Process, plant and machine operatives</v>
      </c>
      <c r="X141" s="27">
        <f t="shared" si="303"/>
        <v>9.1456818281361485E-2</v>
      </c>
      <c r="Y141" s="27">
        <f t="shared" si="303"/>
        <v>-7.5860539633520907E-2</v>
      </c>
      <c r="Z141" s="27">
        <f t="shared" si="303"/>
        <v>0.28738512176904296</v>
      </c>
      <c r="AA141" s="27">
        <f t="shared" si="303"/>
        <v>0.52975751827974071</v>
      </c>
      <c r="AB141" s="27">
        <f t="shared" si="304"/>
        <v>0.81714264004878367</v>
      </c>
      <c r="AH141" t="str">
        <f t="shared" si="319"/>
        <v>81 Process, plant and machine operatives</v>
      </c>
      <c r="AI141" s="27">
        <f t="shared" si="305"/>
        <v>3.4102178244238834E-2</v>
      </c>
      <c r="AJ141" s="27">
        <f t="shared" si="305"/>
        <v>-2.5827722880899878E-2</v>
      </c>
      <c r="AK141" s="27">
        <f t="shared" si="305"/>
        <v>0.12724557950776083</v>
      </c>
      <c r="AL141" s="27">
        <f t="shared" si="305"/>
        <v>0.2199994382172224</v>
      </c>
      <c r="AM141" s="27">
        <f t="shared" si="306"/>
        <v>0.34724501772498323</v>
      </c>
      <c r="AS141" t="str">
        <f t="shared" si="320"/>
        <v>81 Process, plant and machine operatives</v>
      </c>
      <c r="AT141" s="27">
        <f t="shared" si="307"/>
        <v>0.10964089617190537</v>
      </c>
      <c r="AU141" s="27">
        <f t="shared" si="307"/>
        <v>-6.5183231260344865E-2</v>
      </c>
      <c r="AV141" s="27">
        <f t="shared" si="307"/>
        <v>0.21168749618005134</v>
      </c>
      <c r="AW141" s="27">
        <f t="shared" si="307"/>
        <v>0.31312043241700405</v>
      </c>
      <c r="AX141" s="27">
        <f t="shared" si="308"/>
        <v>0.52480792859705538</v>
      </c>
      <c r="BD141" t="str">
        <f t="shared" si="321"/>
        <v>81 Process, plant and machine operatives</v>
      </c>
      <c r="BE141" s="27">
        <f t="shared" si="309"/>
        <v>0.24136554709984059</v>
      </c>
      <c r="BF141" s="27">
        <f t="shared" si="309"/>
        <v>-0.46935932181552209</v>
      </c>
      <c r="BG141" s="27">
        <f t="shared" si="309"/>
        <v>0.84870988481076504</v>
      </c>
      <c r="BH141" s="27">
        <f t="shared" si="309"/>
        <v>0.27895784188756778</v>
      </c>
      <c r="BI141" s="27">
        <f t="shared" si="310"/>
        <v>1.1276677266983328</v>
      </c>
      <c r="BO141" t="str">
        <f t="shared" si="322"/>
        <v>81 Process, plant and machine operatives</v>
      </c>
      <c r="BP141" s="27">
        <f t="shared" si="311"/>
        <v>-9.2349428735438721E-3</v>
      </c>
      <c r="BQ141" s="27">
        <f t="shared" si="311"/>
        <v>-0.71114699481223509</v>
      </c>
      <c r="BR141" s="27">
        <f t="shared" si="311"/>
        <v>0.93255642447801845</v>
      </c>
      <c r="BS141" s="27">
        <f t="shared" si="311"/>
        <v>-0.17125998275352039</v>
      </c>
      <c r="BT141" s="27">
        <f t="shared" si="312"/>
        <v>0.76129644172449806</v>
      </c>
      <c r="BZ141" t="str">
        <f t="shared" si="323"/>
        <v>81 Process, plant and machine operatives</v>
      </c>
      <c r="CA141" s="68">
        <f t="shared" si="313"/>
        <v>6.0833268434897558E-2</v>
      </c>
      <c r="CB141" s="68">
        <f t="shared" si="313"/>
        <v>-0.50905536394032858</v>
      </c>
      <c r="CC141" s="68">
        <f t="shared" si="313"/>
        <v>9.458367232953524E-2</v>
      </c>
      <c r="CD141" s="68">
        <f t="shared" si="313"/>
        <v>-1.7306581292472525</v>
      </c>
      <c r="CE141" s="68">
        <f t="shared" si="314"/>
        <v>-1.6360744569177172</v>
      </c>
      <c r="CK141" t="str">
        <f t="shared" si="324"/>
        <v>81 Process, plant and machine operatives</v>
      </c>
      <c r="CL141" s="68">
        <f t="shared" si="315"/>
        <v>-0.58166637399977983</v>
      </c>
      <c r="CM141" s="68">
        <f t="shared" si="315"/>
        <v>-0.12997670636589254</v>
      </c>
      <c r="CN141" s="68">
        <f t="shared" si="315"/>
        <v>-0.47047138609377859</v>
      </c>
      <c r="CO141" s="68">
        <f t="shared" si="315"/>
        <v>-0.44073546976409822</v>
      </c>
      <c r="CP141" s="68">
        <f t="shared" si="316"/>
        <v>-0.91120685585787675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1.4523036936027203E-2</v>
      </c>
      <c r="C142" s="27">
        <f t="shared" si="299"/>
        <v>2.7330022644258684E-3</v>
      </c>
      <c r="D142" s="27">
        <f t="shared" si="299"/>
        <v>2.605326961874966E-2</v>
      </c>
      <c r="E142" s="27">
        <f t="shared" si="299"/>
        <v>3.6019996518442413E-2</v>
      </c>
      <c r="F142" s="27">
        <f t="shared" si="300"/>
        <v>6.2073266137192072E-2</v>
      </c>
      <c r="L142" t="str">
        <f t="shared" si="317"/>
        <v>82 Transport and mobile machine drivers and operatives</v>
      </c>
      <c r="M142" s="27">
        <f t="shared" si="301"/>
        <v>8.6803212306756805E-2</v>
      </c>
      <c r="N142" s="27">
        <f t="shared" si="301"/>
        <v>9.392395925471364E-3</v>
      </c>
      <c r="O142" s="27">
        <f t="shared" si="301"/>
        <v>0.10802380346165286</v>
      </c>
      <c r="P142" s="27">
        <f t="shared" si="301"/>
        <v>0.17616091893496516</v>
      </c>
      <c r="Q142" s="27">
        <f t="shared" si="302"/>
        <v>0.28418472239661802</v>
      </c>
      <c r="W142" t="str">
        <f t="shared" si="318"/>
        <v>82 Transport and mobile machine drivers and operatives</v>
      </c>
      <c r="X142" s="27">
        <f t="shared" si="303"/>
        <v>0.40147760933498366</v>
      </c>
      <c r="Y142" s="27">
        <f t="shared" si="303"/>
        <v>-3.4915884596911972E-2</v>
      </c>
      <c r="Z142" s="27">
        <f t="shared" si="303"/>
        <v>0.34460335877746262</v>
      </c>
      <c r="AA142" s="27">
        <f t="shared" si="303"/>
        <v>0.80605109571860178</v>
      </c>
      <c r="AB142" s="27">
        <f t="shared" si="304"/>
        <v>1.1506544544960644</v>
      </c>
      <c r="AH142" t="str">
        <f t="shared" si="319"/>
        <v>82 Transport and mobile machine drivers and operatives</v>
      </c>
      <c r="AI142" s="27">
        <f t="shared" si="305"/>
        <v>0.203801850699036</v>
      </c>
      <c r="AJ142" s="27">
        <f t="shared" si="305"/>
        <v>-2.6833930960035168E-2</v>
      </c>
      <c r="AK142" s="27">
        <f t="shared" si="305"/>
        <v>0.16684210916139308</v>
      </c>
      <c r="AL142" s="27">
        <f t="shared" si="305"/>
        <v>0.32458266966209959</v>
      </c>
      <c r="AM142" s="27">
        <f t="shared" si="306"/>
        <v>0.49142477882349267</v>
      </c>
      <c r="AS142" t="str">
        <f t="shared" si="320"/>
        <v>82 Transport and mobile machine drivers and operatives</v>
      </c>
      <c r="AT142" s="27">
        <f t="shared" si="307"/>
        <v>0.28270958218063436</v>
      </c>
      <c r="AU142" s="27">
        <f t="shared" si="307"/>
        <v>-4.2290540978597857E-3</v>
      </c>
      <c r="AV142" s="27">
        <f t="shared" si="307"/>
        <v>0.25083621544094115</v>
      </c>
      <c r="AW142" s="27">
        <f t="shared" si="307"/>
        <v>0.49152928476420032</v>
      </c>
      <c r="AX142" s="27">
        <f t="shared" si="308"/>
        <v>0.74236550020514147</v>
      </c>
      <c r="BD142" t="str">
        <f t="shared" si="321"/>
        <v>82 Transport and mobile machine drivers and operatives</v>
      </c>
      <c r="BE142" s="27">
        <f t="shared" si="309"/>
        <v>0.73764909191018901</v>
      </c>
      <c r="BF142" s="27">
        <f t="shared" si="309"/>
        <v>-0.57776443322037441</v>
      </c>
      <c r="BG142" s="27">
        <f t="shared" si="309"/>
        <v>0.55442005723242893</v>
      </c>
      <c r="BH142" s="27">
        <f t="shared" si="309"/>
        <v>0.38933989165647276</v>
      </c>
      <c r="BI142" s="27">
        <f t="shared" si="310"/>
        <v>0.94375994888890169</v>
      </c>
      <c r="BO142" t="str">
        <f t="shared" si="322"/>
        <v>82 Transport and mobile machine drivers and operatives</v>
      </c>
      <c r="BP142" s="27">
        <f t="shared" si="311"/>
        <v>0.86867671616594055</v>
      </c>
      <c r="BQ142" s="27">
        <f t="shared" si="311"/>
        <v>-1.1404923229383144</v>
      </c>
      <c r="BR142" s="27">
        <f t="shared" si="311"/>
        <v>0.80214813503129001</v>
      </c>
      <c r="BS142" s="27">
        <f t="shared" si="311"/>
        <v>0.30688496878839544</v>
      </c>
      <c r="BT142" s="27">
        <f t="shared" si="312"/>
        <v>1.1090331038196855</v>
      </c>
      <c r="BZ142" t="str">
        <f t="shared" si="323"/>
        <v>82 Transport and mobile machine drivers and operatives</v>
      </c>
      <c r="CA142" s="68">
        <f t="shared" si="313"/>
        <v>0.42172412654722979</v>
      </c>
      <c r="CB142" s="68">
        <f t="shared" si="313"/>
        <v>-0.61215423757531706</v>
      </c>
      <c r="CC142" s="68">
        <f t="shared" si="313"/>
        <v>-0.48893766352955392</v>
      </c>
      <c r="CD142" s="68">
        <f t="shared" si="313"/>
        <v>-1.0455079225353456</v>
      </c>
      <c r="CE142" s="68">
        <f t="shared" si="314"/>
        <v>-1.5344455860648996</v>
      </c>
      <c r="CK142" t="str">
        <f t="shared" si="324"/>
        <v>82 Transport and mobile machine drivers and operatives</v>
      </c>
      <c r="CL142" s="68">
        <f t="shared" si="315"/>
        <v>-3.8013578381594915E-2</v>
      </c>
      <c r="CM142" s="68">
        <f t="shared" si="315"/>
        <v>-0.24771829906787879</v>
      </c>
      <c r="CN142" s="68">
        <f t="shared" si="315"/>
        <v>-0.25853191054851177</v>
      </c>
      <c r="CO142" s="68">
        <f t="shared" si="315"/>
        <v>-1.0939226914347484</v>
      </c>
      <c r="CP142" s="68">
        <f t="shared" si="316"/>
        <v>-1.3524546019832602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-5.8345855400635048E-5</v>
      </c>
      <c r="C143" s="27">
        <f t="shared" si="299"/>
        <v>-6.4044890535806961E-5</v>
      </c>
      <c r="D143" s="27">
        <f t="shared" si="299"/>
        <v>1.7269277009777841E-5</v>
      </c>
      <c r="E143" s="27">
        <f t="shared" si="299"/>
        <v>7.0646538374727992E-5</v>
      </c>
      <c r="F143" s="27">
        <f t="shared" si="300"/>
        <v>8.7915815384505833E-5</v>
      </c>
      <c r="L143" t="str">
        <f t="shared" si="317"/>
        <v>91 Elementary trades and related occupations</v>
      </c>
      <c r="M143" s="27">
        <f t="shared" si="301"/>
        <v>3.2256874564660226E-2</v>
      </c>
      <c r="N143" s="27">
        <f t="shared" si="301"/>
        <v>-2.2397488130659254E-2</v>
      </c>
      <c r="O143" s="27">
        <f t="shared" si="301"/>
        <v>2.2024107911650354E-2</v>
      </c>
      <c r="P143" s="27">
        <f t="shared" si="301"/>
        <v>5.4227359310792783E-2</v>
      </c>
      <c r="Q143" s="27">
        <f t="shared" si="302"/>
        <v>7.6251467222443137E-2</v>
      </c>
      <c r="W143" t="str">
        <f t="shared" si="318"/>
        <v>91 Elementary trades and related occupations</v>
      </c>
      <c r="X143" s="27">
        <f t="shared" si="303"/>
        <v>0.10830342439334401</v>
      </c>
      <c r="Y143" s="27">
        <f t="shared" si="303"/>
        <v>-0.10767536339959771</v>
      </c>
      <c r="Z143" s="27">
        <f t="shared" si="303"/>
        <v>7.084570600277118E-3</v>
      </c>
      <c r="AA143" s="27">
        <f t="shared" si="303"/>
        <v>8.6965331664197953E-2</v>
      </c>
      <c r="AB143" s="27">
        <f t="shared" si="304"/>
        <v>9.4049902264475072E-2</v>
      </c>
      <c r="AH143" t="str">
        <f t="shared" si="319"/>
        <v>91 Elementary trades and related occupations</v>
      </c>
      <c r="AI143" s="27">
        <f t="shared" si="305"/>
        <v>4.5916876238075166E-2</v>
      </c>
      <c r="AJ143" s="27">
        <f t="shared" si="305"/>
        <v>-5.8266097513891807E-2</v>
      </c>
      <c r="AK143" s="27">
        <f t="shared" si="305"/>
        <v>1.3680360325362045E-2</v>
      </c>
      <c r="AL143" s="27">
        <f t="shared" si="305"/>
        <v>8.953263004301143E-2</v>
      </c>
      <c r="AM143" s="27">
        <f t="shared" si="306"/>
        <v>0.10321299036837348</v>
      </c>
      <c r="AS143" t="str">
        <f t="shared" si="320"/>
        <v>91 Elementary trades and related occupations</v>
      </c>
      <c r="AT143" s="27">
        <f t="shared" si="307"/>
        <v>7.1496179179228625E-2</v>
      </c>
      <c r="AU143" s="27">
        <f t="shared" si="307"/>
        <v>-5.2392746484502206E-2</v>
      </c>
      <c r="AV143" s="27">
        <f t="shared" si="307"/>
        <v>-2.8196950025138889E-3</v>
      </c>
      <c r="AW143" s="27">
        <f t="shared" si="307"/>
        <v>5.3198310621128508E-2</v>
      </c>
      <c r="AX143" s="27">
        <f t="shared" si="308"/>
        <v>5.0378615618614619E-2</v>
      </c>
      <c r="BD143" t="str">
        <f t="shared" si="321"/>
        <v>91 Elementary trades and related occupations</v>
      </c>
      <c r="BE143" s="27">
        <f t="shared" si="309"/>
        <v>-0.12019666619730218</v>
      </c>
      <c r="BF143" s="27">
        <f t="shared" si="309"/>
        <v>-0.19469849726548949</v>
      </c>
      <c r="BG143" s="27">
        <f t="shared" si="309"/>
        <v>-0.12960722934184532</v>
      </c>
      <c r="BH143" s="27">
        <f t="shared" si="309"/>
        <v>1.9473553326558646E-2</v>
      </c>
      <c r="BI143" s="27">
        <f t="shared" si="310"/>
        <v>-0.11013367601528667</v>
      </c>
      <c r="BO143" t="str">
        <f t="shared" si="322"/>
        <v>91 Elementary trades and related occupations</v>
      </c>
      <c r="BP143" s="27">
        <f t="shared" si="311"/>
        <v>-0.35991632682771657</v>
      </c>
      <c r="BQ143" s="27">
        <f t="shared" si="311"/>
        <v>-0.39865114150065195</v>
      </c>
      <c r="BR143" s="27">
        <f t="shared" si="311"/>
        <v>-0.28639161592766937</v>
      </c>
      <c r="BS143" s="27">
        <f t="shared" si="311"/>
        <v>-8.7034686538794759E-2</v>
      </c>
      <c r="BT143" s="27">
        <f t="shared" si="312"/>
        <v>-0.37342630246646413</v>
      </c>
      <c r="BZ143" t="str">
        <f t="shared" si="323"/>
        <v>91 Elementary trades and related occupations</v>
      </c>
      <c r="CA143" s="68">
        <f t="shared" si="313"/>
        <v>-0.11768044616182793</v>
      </c>
      <c r="CB143" s="68">
        <f t="shared" si="313"/>
        <v>-0.46906243849132512</v>
      </c>
      <c r="CC143" s="68">
        <f t="shared" si="313"/>
        <v>-0.58071576654959212</v>
      </c>
      <c r="CD143" s="68">
        <f t="shared" si="313"/>
        <v>-0.29137308707303844</v>
      </c>
      <c r="CE143" s="68">
        <f t="shared" si="314"/>
        <v>-0.87208885362263056</v>
      </c>
      <c r="CK143" t="str">
        <f t="shared" si="324"/>
        <v>91 Elementary trades and related occupations</v>
      </c>
      <c r="CL143" s="68">
        <f t="shared" si="315"/>
        <v>-0.34417903399965888</v>
      </c>
      <c r="CM143" s="68">
        <f t="shared" si="315"/>
        <v>-0.17744500035338073</v>
      </c>
      <c r="CN143" s="68">
        <f t="shared" si="315"/>
        <v>-0.25585105371493477</v>
      </c>
      <c r="CO143" s="68">
        <f t="shared" si="315"/>
        <v>-0.29296536762966963</v>
      </c>
      <c r="CP143" s="68">
        <f t="shared" si="316"/>
        <v>-0.5488164213446044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6.0239765562105502E-3</v>
      </c>
      <c r="C144" s="27">
        <f t="shared" si="299"/>
        <v>-2.7337903310271777E-3</v>
      </c>
      <c r="D144" s="27">
        <f t="shared" si="299"/>
        <v>1.4765156851239268E-2</v>
      </c>
      <c r="E144" s="27">
        <f t="shared" si="299"/>
        <v>1.9252161504055523E-2</v>
      </c>
      <c r="F144" s="27">
        <f t="shared" si="300"/>
        <v>3.4017318355294791E-2</v>
      </c>
      <c r="L144" t="str">
        <f t="shared" ref="L144" si="325">A144</f>
        <v>92 Elementary administration and service occupations</v>
      </c>
      <c r="M144" s="27">
        <f t="shared" si="301"/>
        <v>0.17928856693921702</v>
      </c>
      <c r="N144" s="27">
        <f t="shared" si="301"/>
        <v>2.6280094501470952E-2</v>
      </c>
      <c r="O144" s="27">
        <f t="shared" si="301"/>
        <v>0.45808221646438962</v>
      </c>
      <c r="P144" s="27">
        <f t="shared" si="301"/>
        <v>0.74489935225739168</v>
      </c>
      <c r="Q144" s="27">
        <f t="shared" si="302"/>
        <v>1.2029815687217813</v>
      </c>
      <c r="W144" t="str">
        <f t="shared" ref="W144" si="326">A144</f>
        <v>92 Elementary administration and service occupations</v>
      </c>
      <c r="X144" s="27">
        <f t="shared" si="303"/>
        <v>0.78985091552068232</v>
      </c>
      <c r="Y144" s="27">
        <f t="shared" si="303"/>
        <v>-0.31172393044968638</v>
      </c>
      <c r="Z144" s="27">
        <f t="shared" si="303"/>
        <v>1.2088329849991246</v>
      </c>
      <c r="AA144" s="27">
        <f t="shared" si="303"/>
        <v>2.1447410963088291</v>
      </c>
      <c r="AB144" s="27">
        <f t="shared" si="304"/>
        <v>3.3535740813079538</v>
      </c>
      <c r="AH144" t="str">
        <f t="shared" ref="AH144" si="327">L144</f>
        <v>92 Elementary administration and service occupations</v>
      </c>
      <c r="AI144" s="27">
        <f t="shared" si="305"/>
        <v>0.41899319810694435</v>
      </c>
      <c r="AJ144" s="27">
        <f t="shared" si="305"/>
        <v>-0.17040414849420182</v>
      </c>
      <c r="AK144" s="27">
        <f t="shared" si="305"/>
        <v>0.54519168489089131</v>
      </c>
      <c r="AL144" s="27">
        <f t="shared" si="305"/>
        <v>1.049069772267774</v>
      </c>
      <c r="AM144" s="27">
        <f t="shared" si="306"/>
        <v>1.5942614571586653</v>
      </c>
      <c r="AS144" t="str">
        <f t="shared" ref="AS144" si="328">W144</f>
        <v>92 Elementary administration and service occupations</v>
      </c>
      <c r="AT144" s="27">
        <f t="shared" si="307"/>
        <v>0.25453062265514781</v>
      </c>
      <c r="AU144" s="27">
        <f t="shared" si="307"/>
        <v>-5.7470013266538666E-2</v>
      </c>
      <c r="AV144" s="27">
        <f t="shared" si="307"/>
        <v>0.39799415999833943</v>
      </c>
      <c r="AW144" s="27">
        <f t="shared" si="307"/>
        <v>0.84402918063062726</v>
      </c>
      <c r="AX144" s="27">
        <f t="shared" si="308"/>
        <v>1.2420233406289667</v>
      </c>
      <c r="BD144" t="str">
        <f t="shared" ref="BD144" si="329">AH144</f>
        <v>92 Elementary administration and service occupations</v>
      </c>
      <c r="BE144" s="27">
        <f t="shared" si="309"/>
        <v>-0.54014077396102778</v>
      </c>
      <c r="BF144" s="27">
        <f t="shared" si="309"/>
        <v>-0.68921417723069567</v>
      </c>
      <c r="BG144" s="27">
        <f t="shared" si="309"/>
        <v>-1.2025543017276874E-2</v>
      </c>
      <c r="BH144" s="27">
        <f t="shared" si="309"/>
        <v>0.32684243349975262</v>
      </c>
      <c r="BI144" s="27">
        <f t="shared" si="310"/>
        <v>0.31481689048247574</v>
      </c>
      <c r="BO144" t="str">
        <f t="shared" ref="BO144" si="330">AS144</f>
        <v>92 Elementary administration and service occupations</v>
      </c>
      <c r="BP144" s="27">
        <f t="shared" si="311"/>
        <v>-0.17238172231721549</v>
      </c>
      <c r="BQ144" s="27">
        <f t="shared" si="311"/>
        <v>-2.8504459847903281</v>
      </c>
      <c r="BR144" s="27">
        <f t="shared" si="311"/>
        <v>1.5085871318000486</v>
      </c>
      <c r="BS144" s="27">
        <f t="shared" si="311"/>
        <v>-0.89218715210782307</v>
      </c>
      <c r="BT144" s="27">
        <f t="shared" si="312"/>
        <v>0.61639997969222549</v>
      </c>
      <c r="BZ144" t="str">
        <f t="shared" ref="BZ144" si="331">BD144</f>
        <v>92 Elementary administration and service occupations</v>
      </c>
      <c r="CA144" s="68">
        <f t="shared" si="313"/>
        <v>0.30995961994787535</v>
      </c>
      <c r="CB144" s="68">
        <f t="shared" si="313"/>
        <v>-1.992228972233109</v>
      </c>
      <c r="CC144" s="68">
        <f t="shared" si="313"/>
        <v>-0.45016807141807114</v>
      </c>
      <c r="CD144" s="68">
        <f t="shared" si="313"/>
        <v>-3.3292308007803371</v>
      </c>
      <c r="CE144" s="68">
        <f t="shared" si="314"/>
        <v>-3.7793988721984082</v>
      </c>
      <c r="CK144" t="str">
        <f t="shared" ref="CK144" si="332">BO144</f>
        <v>92 Elementary administration and service occupations</v>
      </c>
      <c r="CL144" s="68">
        <f t="shared" si="315"/>
        <v>-2.8722327999874135</v>
      </c>
      <c r="CM144" s="68">
        <f t="shared" si="315"/>
        <v>-0.31546232906107452</v>
      </c>
      <c r="CN144" s="68">
        <f t="shared" si="315"/>
        <v>-1.1186008445522884</v>
      </c>
      <c r="CO144" s="68">
        <f t="shared" si="315"/>
        <v>-0.86627895936540256</v>
      </c>
      <c r="CP144" s="68">
        <f t="shared" si="316"/>
        <v>-1.9848798039176909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0.91071285474574015</v>
      </c>
      <c r="C146" s="29">
        <f>D35-C35</f>
        <v>0.98602818486208843</v>
      </c>
      <c r="D146" s="29">
        <f>E35-D35</f>
        <v>1.8566036816508475</v>
      </c>
      <c r="E146" s="29">
        <f>F35-E35</f>
        <v>3.1258213591315869</v>
      </c>
      <c r="F146" s="29">
        <f t="shared" ref="F146" si="334">F35-D35</f>
        <v>4.9824250407824344</v>
      </c>
      <c r="L146" s="24" t="str">
        <f t="shared" ref="L146" si="335">L35</f>
        <v>All occupations</v>
      </c>
      <c r="M146" s="29">
        <f>N35-M35</f>
        <v>6.8511635255483867</v>
      </c>
      <c r="N146" s="29">
        <f t="shared" ref="N146" si="336">O35-N35</f>
        <v>5.7820517379031742</v>
      </c>
      <c r="O146" s="29">
        <f>P35-O35</f>
        <v>12.070050481059241</v>
      </c>
      <c r="P146" s="29">
        <f>Q35-P35</f>
        <v>21.919391069521083</v>
      </c>
      <c r="Q146" s="29">
        <f>Q35-O35</f>
        <v>33.989441550580324</v>
      </c>
      <c r="W146" s="24" t="str">
        <f t="shared" ref="W146" si="337">W35</f>
        <v>All occupations</v>
      </c>
      <c r="X146" s="29">
        <f>Y35-X35</f>
        <v>17.319685399652556</v>
      </c>
      <c r="Y146" s="29">
        <f t="shared" ref="Y146" si="338">Z35-Y35</f>
        <v>-0.78222990606650455</v>
      </c>
      <c r="Z146" s="29">
        <f>AA35-Z35</f>
        <v>14.137388208968275</v>
      </c>
      <c r="AA146" s="29">
        <f>AB35-AA35</f>
        <v>28.529536969857659</v>
      </c>
      <c r="AB146" s="29">
        <f>AB35-Z35</f>
        <v>42.666925178825934</v>
      </c>
      <c r="AH146" s="24" t="str">
        <f t="shared" ref="AH146" si="339">AH35</f>
        <v>All occupations</v>
      </c>
      <c r="AI146" s="29">
        <f>AJ35-AI35</f>
        <v>1.2110053101889378</v>
      </c>
      <c r="AJ146" s="29">
        <f t="shared" ref="AJ146" si="340">AK35-AJ35</f>
        <v>-0.75643089008594444</v>
      </c>
      <c r="AK146" s="29">
        <f>AL35-AK35</f>
        <v>1.4900762331617585</v>
      </c>
      <c r="AL146" s="29">
        <f>AM35-AL35</f>
        <v>5.1555797017401339</v>
      </c>
      <c r="AM146" s="29">
        <f>AM35-AK35</f>
        <v>6.6456559349018924</v>
      </c>
      <c r="AS146" s="24" t="str">
        <f t="shared" ref="AS146" si="341">AS35</f>
        <v>All occupations</v>
      </c>
      <c r="AT146" s="29">
        <f>AU35-AT35</f>
        <v>4.6661245630422385</v>
      </c>
      <c r="AU146" s="29">
        <f t="shared" ref="AU146" si="342">AV35-AU35</f>
        <v>-9.7974353695526872E-2</v>
      </c>
      <c r="AV146" s="29">
        <f>AW35-AV35</f>
        <v>2.8565052919687979</v>
      </c>
      <c r="AW146" s="29">
        <f>AX35-AW35</f>
        <v>7.7137699600032335</v>
      </c>
      <c r="AX146" s="29">
        <f>AX35-AV35</f>
        <v>10.570275251972031</v>
      </c>
      <c r="BD146" s="24" t="str">
        <f t="shared" ref="BD146" si="343">BD35</f>
        <v>All occupations</v>
      </c>
      <c r="BE146" s="29">
        <f>BF35-BE35</f>
        <v>4.6502500894536354</v>
      </c>
      <c r="BF146" s="29">
        <f t="shared" ref="BF146" si="344">BG35-BF35</f>
        <v>-1.0104321238128193</v>
      </c>
      <c r="BG146" s="29">
        <f>BH35-BG35</f>
        <v>-1.4668735419554082</v>
      </c>
      <c r="BH146" s="29">
        <f>BI35-BH35</f>
        <v>-9.5165294940670719E-2</v>
      </c>
      <c r="BI146" s="29">
        <f>BI35-BG35</f>
        <v>-1.5620388368960789</v>
      </c>
      <c r="BO146" s="24" t="str">
        <f t="shared" ref="BO146" si="345">BO35</f>
        <v>All occupations</v>
      </c>
      <c r="BP146" s="29">
        <f>BQ35-BP35</f>
        <v>-0.50527607229274452</v>
      </c>
      <c r="BQ146" s="29">
        <f t="shared" ref="BQ146" si="346">BR35-BQ35</f>
        <v>-11.462528091419415</v>
      </c>
      <c r="BR146" s="29">
        <f>BS35-BR35</f>
        <v>1.1028515945444326</v>
      </c>
      <c r="BS146" s="29">
        <f>BT35-BS35</f>
        <v>-13.466553243346084</v>
      </c>
      <c r="BT146" s="29">
        <f>BT35-BR35</f>
        <v>-12.363701648801651</v>
      </c>
      <c r="BZ146" s="24" t="str">
        <f t="shared" ref="BZ146" si="347">BZ35</f>
        <v>All occupations</v>
      </c>
      <c r="CA146" s="70">
        <f>CB35-CA35</f>
        <v>-0.1594151277636513</v>
      </c>
      <c r="CB146" s="70">
        <f t="shared" ref="CB146" si="348">CC35-CB35</f>
        <v>-5.5311623672080827</v>
      </c>
      <c r="CC146" s="70">
        <f>CD35-CC35</f>
        <v>-8.7734432340952111</v>
      </c>
      <c r="CD146" s="70">
        <f>CE35-CD35</f>
        <v>-19.733817622049195</v>
      </c>
      <c r="CE146" s="70">
        <f>CE35-CC35</f>
        <v>-28.507260856144406</v>
      </c>
      <c r="CK146" s="24" t="str">
        <f t="shared" ref="CK146" si="349">CK35</f>
        <v>All occupations</v>
      </c>
      <c r="CL146" s="70">
        <f>CM35-CL35</f>
        <v>-6.7252505425751039</v>
      </c>
      <c r="CM146" s="70">
        <f t="shared" ref="CM146" si="350">CN35-CM35</f>
        <v>0.37967780952264363</v>
      </c>
      <c r="CN146" s="70">
        <f>CO35-CN35</f>
        <v>-2.665158715302347</v>
      </c>
      <c r="CO146" s="70">
        <f>CP35-CO35</f>
        <v>-2.3825628999180886</v>
      </c>
      <c r="CP146" s="70">
        <f>CP35-CN35</f>
        <v>-5.0477216152204356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Cheshire and Warrington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0.56712467840711545</v>
      </c>
      <c r="C8" s="69">
        <f>'Basic T2'!O8</f>
        <v>4.1618397618286522</v>
      </c>
      <c r="D8" s="69">
        <f>'Basic T2'!Z8</f>
        <v>10.347393818574746</v>
      </c>
      <c r="E8" s="69">
        <f>'Basic T2'!AK8</f>
        <v>1.7981764817059618</v>
      </c>
      <c r="F8" s="69">
        <f>'Basic T2'!AV8</f>
        <v>2.8594825417593071</v>
      </c>
      <c r="G8" s="69">
        <f>'Basic T2'!BG8</f>
        <v>6.6628022550812966</v>
      </c>
      <c r="H8" s="69">
        <f>'Basic T2'!BR8</f>
        <v>5.1019281971663784</v>
      </c>
      <c r="I8" s="69">
        <f>'Basic T2'!CC8</f>
        <v>3.5132836633480844</v>
      </c>
      <c r="J8" s="69">
        <f>'Basic T2'!CN8</f>
        <v>0.8346114274786034</v>
      </c>
      <c r="K8" s="309">
        <f>SUM(B8:J8)</f>
        <v>35.846642825350145</v>
      </c>
      <c r="L8" s="97"/>
      <c r="M8" s="97">
        <f t="shared" ref="M8:M33" si="0">B8/B$35*100</f>
        <v>6.9833313455902708</v>
      </c>
      <c r="N8" s="97">
        <f t="shared" ref="N8:N33" si="1">C8/C$35*100</f>
        <v>7.7218869558515406</v>
      </c>
      <c r="O8" s="97">
        <f t="shared" ref="O8:O33" si="2">D8/D$35*100</f>
        <v>9.4929666565416806</v>
      </c>
      <c r="P8" s="97">
        <f t="shared" ref="P8:P33" si="3">E8/E$35*100</f>
        <v>6.4304072713943397</v>
      </c>
      <c r="Q8" s="97">
        <f t="shared" ref="Q8:Q33" si="4">F8/F$35*100</f>
        <v>9.3040652510794875</v>
      </c>
      <c r="R8" s="97">
        <f t="shared" ref="R8:R33" si="5">G8/G$35*100</f>
        <v>5.7823981750763975</v>
      </c>
      <c r="S8" s="97">
        <f t="shared" ref="S8:S33" si="6">H8/H$35*100</f>
        <v>4.6943615589696268</v>
      </c>
      <c r="T8" s="97">
        <f t="shared" ref="T8:T33" si="7">I8/I$35*100</f>
        <v>5.1958708003442107</v>
      </c>
      <c r="U8" s="97">
        <f t="shared" ref="U8:U33" si="8">J8/J$35*100</f>
        <v>3.0847819764902549</v>
      </c>
      <c r="V8" s="97">
        <f t="shared" ref="V8:V33" si="9">K8/K$35*100</f>
        <v>6.5378267989097409</v>
      </c>
      <c r="W8" s="97"/>
      <c r="X8" s="97">
        <f t="shared" ref="X8:X32" si="10">IF($K8&gt;0,B8/$K8*100,0)</f>
        <v>1.5820858906375868</v>
      </c>
      <c r="Y8" s="97">
        <f t="shared" ref="Y8:AG23" si="11">IF($K8&gt;0,C8/$K8*100,0)</f>
        <v>11.61012422308476</v>
      </c>
      <c r="Z8" s="97">
        <f t="shared" si="11"/>
        <v>28.865726335904579</v>
      </c>
      <c r="AA8" s="97">
        <f t="shared" si="11"/>
        <v>5.0163037316128287</v>
      </c>
      <c r="AB8" s="97">
        <f t="shared" si="11"/>
        <v>7.9769884049982185</v>
      </c>
      <c r="AC8" s="97">
        <f t="shared" si="11"/>
        <v>18.586963045726211</v>
      </c>
      <c r="AD8" s="97">
        <f t="shared" si="11"/>
        <v>14.232652753630754</v>
      </c>
      <c r="AE8" s="97">
        <f t="shared" si="11"/>
        <v>9.8008722336016056</v>
      </c>
      <c r="AF8" s="97">
        <f>IF($K8&gt;0,J8/$K8*100,0)</f>
        <v>2.3282833808034602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0.1990147554289792</v>
      </c>
      <c r="C9" s="69">
        <f>'Basic T2'!O9</f>
        <v>1.7248048826978386</v>
      </c>
      <c r="D9" s="69">
        <f>'Basic T2'!Z9</f>
        <v>3.8744488684860729</v>
      </c>
      <c r="E9" s="69">
        <f>'Basic T2'!AK9</f>
        <v>1.0185842369237925</v>
      </c>
      <c r="F9" s="69">
        <f>'Basic T2'!AV9</f>
        <v>1.2473791910421039</v>
      </c>
      <c r="G9" s="69">
        <f>'Basic T2'!BG9</f>
        <v>3.236014016867204</v>
      </c>
      <c r="H9" s="69">
        <f>'Basic T2'!BR9</f>
        <v>3.1630065284892384</v>
      </c>
      <c r="I9" s="69">
        <f>'Basic T2'!CC9</f>
        <v>2.0366527789915598</v>
      </c>
      <c r="J9" s="69">
        <f>'Basic T2'!CN9</f>
        <v>0.87988229978044696</v>
      </c>
      <c r="K9" s="309">
        <f>SUM(B9:J9)</f>
        <v>17.379787558707235</v>
      </c>
      <c r="L9" s="97"/>
      <c r="M9" s="97">
        <f t="shared" si="0"/>
        <v>2.4505827955250821</v>
      </c>
      <c r="N9" s="97">
        <f t="shared" si="1"/>
        <v>3.2002069006235407</v>
      </c>
      <c r="O9" s="97">
        <f t="shared" si="2"/>
        <v>3.5545195791223909</v>
      </c>
      <c r="P9" s="97">
        <f t="shared" si="3"/>
        <v>3.6425298352408624</v>
      </c>
      <c r="Q9" s="97">
        <f t="shared" si="4"/>
        <v>4.0586704820915021</v>
      </c>
      <c r="R9" s="97">
        <f t="shared" si="5"/>
        <v>2.8084161632418505</v>
      </c>
      <c r="S9" s="97">
        <f t="shared" si="6"/>
        <v>2.9103303073447062</v>
      </c>
      <c r="T9" s="97">
        <f t="shared" si="7"/>
        <v>3.0120496147804756</v>
      </c>
      <c r="U9" s="97">
        <f t="shared" si="8"/>
        <v>3.25210627416805</v>
      </c>
      <c r="V9" s="97">
        <f t="shared" si="9"/>
        <v>3.1697819350692393</v>
      </c>
      <c r="W9" s="97"/>
      <c r="X9" s="97">
        <f t="shared" si="10"/>
        <v>1.1450931420003074</v>
      </c>
      <c r="Y9" s="97">
        <f t="shared" si="11"/>
        <v>9.9242000333526228</v>
      </c>
      <c r="Z9" s="97">
        <f t="shared" si="11"/>
        <v>22.292843657602607</v>
      </c>
      <c r="AA9" s="97">
        <f t="shared" si="11"/>
        <v>5.8607404347326675</v>
      </c>
      <c r="AB9" s="97">
        <f t="shared" si="11"/>
        <v>7.1771831895446256</v>
      </c>
      <c r="AC9" s="97">
        <f t="shared" si="11"/>
        <v>18.619410656984517</v>
      </c>
      <c r="AD9" s="97">
        <f t="shared" si="11"/>
        <v>18.19933942118055</v>
      </c>
      <c r="AE9" s="97">
        <f t="shared" si="11"/>
        <v>11.718513659110876</v>
      </c>
      <c r="AF9" s="97">
        <f t="shared" si="11"/>
        <v>5.0626758054912351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1.7189662860440558</v>
      </c>
      <c r="C10" s="69">
        <f>'Basic T2'!O10</f>
        <v>6.2057017344062029</v>
      </c>
      <c r="D10" s="69">
        <f>'Basic T2'!Z10</f>
        <v>11.368749164364718</v>
      </c>
      <c r="E10" s="69">
        <f>'Basic T2'!AK10</f>
        <v>1.0968611205790029</v>
      </c>
      <c r="F10" s="69">
        <f>'Basic T2'!AV10</f>
        <v>2.9980879488766634</v>
      </c>
      <c r="G10" s="69">
        <f>'Basic T2'!BG10</f>
        <v>4.1715224063587266</v>
      </c>
      <c r="H10" s="69">
        <f>'Basic T2'!BR10</f>
        <v>3.2489918895576135</v>
      </c>
      <c r="I10" s="69">
        <f>'Basic T2'!CC10</f>
        <v>1.8324303686407075</v>
      </c>
      <c r="J10" s="69">
        <f>'Basic T2'!CN10</f>
        <v>0.46282692498243827</v>
      </c>
      <c r="K10" s="309">
        <f t="shared" ref="K10:K32" si="12">SUM(B10:J10)</f>
        <v>33.104137843810129</v>
      </c>
      <c r="L10" s="97"/>
      <c r="M10" s="97">
        <f t="shared" si="0"/>
        <v>21.166617508270534</v>
      </c>
      <c r="N10" s="97">
        <f t="shared" si="1"/>
        <v>11.514073106399779</v>
      </c>
      <c r="O10" s="97">
        <f t="shared" si="2"/>
        <v>10.429984461417334</v>
      </c>
      <c r="P10" s="97">
        <f t="shared" si="3"/>
        <v>3.9224535507156717</v>
      </c>
      <c r="Q10" s="97">
        <f t="shared" si="4"/>
        <v>9.75505375446755</v>
      </c>
      <c r="R10" s="97">
        <f t="shared" si="5"/>
        <v>3.6203090871296895</v>
      </c>
      <c r="S10" s="97">
        <f t="shared" si="6"/>
        <v>2.9894467429420728</v>
      </c>
      <c r="T10" s="97">
        <f t="shared" si="7"/>
        <v>2.7100206981325416</v>
      </c>
      <c r="U10" s="97">
        <f t="shared" si="8"/>
        <v>1.710640556089001</v>
      </c>
      <c r="V10" s="97">
        <f t="shared" si="9"/>
        <v>6.0376398594573253</v>
      </c>
      <c r="W10" s="97"/>
      <c r="X10" s="97">
        <f t="shared" si="10"/>
        <v>5.1926024902215397</v>
      </c>
      <c r="Y10" s="97">
        <f t="shared" si="11"/>
        <v>18.74600016374254</v>
      </c>
      <c r="Z10" s="97">
        <f t="shared" si="11"/>
        <v>34.34238105823519</v>
      </c>
      <c r="AA10" s="97">
        <f t="shared" si="11"/>
        <v>3.3133656153624793</v>
      </c>
      <c r="AB10" s="97">
        <f t="shared" si="11"/>
        <v>9.0565353582747097</v>
      </c>
      <c r="AC10" s="97">
        <f t="shared" si="11"/>
        <v>12.601211443839869</v>
      </c>
      <c r="AD10" s="97">
        <f t="shared" si="11"/>
        <v>9.8144585576788117</v>
      </c>
      <c r="AE10" s="97">
        <f t="shared" si="11"/>
        <v>5.5353514333657188</v>
      </c>
      <c r="AF10" s="97">
        <f t="shared" si="11"/>
        <v>1.3980938792791382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1.371244908806168</v>
      </c>
      <c r="C11" s="69">
        <f>'Basic T2'!O11</f>
        <v>3.9818497040456555</v>
      </c>
      <c r="D11" s="69">
        <f>'Basic T2'!Z11</f>
        <v>8.111794228380715</v>
      </c>
      <c r="E11" s="69">
        <f>'Basic T2'!AK11</f>
        <v>2.5543614635000544</v>
      </c>
      <c r="F11" s="69">
        <f>'Basic T2'!AV11</f>
        <v>0.55559026044904236</v>
      </c>
      <c r="G11" s="69">
        <f>'Basic T2'!BG11</f>
        <v>2.2503434946511645</v>
      </c>
      <c r="H11" s="69">
        <f>'Basic T2'!BR11</f>
        <v>1.5076304967455556</v>
      </c>
      <c r="I11" s="69">
        <f>'Basic T2'!CC11</f>
        <v>0.88416637358273598</v>
      </c>
      <c r="J11" s="69">
        <f>'Basic T2'!CN11</f>
        <v>0.16584571062185707</v>
      </c>
      <c r="K11" s="309">
        <f t="shared" si="12"/>
        <v>21.382826640782952</v>
      </c>
      <c r="L11" s="97"/>
      <c r="M11" s="97">
        <f t="shared" si="0"/>
        <v>16.884924812376216</v>
      </c>
      <c r="N11" s="97">
        <f t="shared" si="1"/>
        <v>7.3879329934417051</v>
      </c>
      <c r="O11" s="97">
        <f t="shared" si="2"/>
        <v>7.4419697833973109</v>
      </c>
      <c r="P11" s="97">
        <f t="shared" si="3"/>
        <v>9.1345786666484443</v>
      </c>
      <c r="Q11" s="97">
        <f t="shared" si="4"/>
        <v>1.8077564596361335</v>
      </c>
      <c r="R11" s="97">
        <f t="shared" si="5"/>
        <v>1.9529893907390419</v>
      </c>
      <c r="S11" s="97">
        <f t="shared" si="6"/>
        <v>1.387193699233831</v>
      </c>
      <c r="T11" s="97">
        <f t="shared" si="7"/>
        <v>1.307612673315075</v>
      </c>
      <c r="U11" s="97">
        <f t="shared" si="8"/>
        <v>0.61297729956811398</v>
      </c>
      <c r="V11" s="97">
        <f t="shared" si="9"/>
        <v>3.8998691657030058</v>
      </c>
      <c r="W11" s="97"/>
      <c r="X11" s="97">
        <f t="shared" si="10"/>
        <v>6.4128327458392507</v>
      </c>
      <c r="Y11" s="97">
        <f t="shared" si="11"/>
        <v>18.621718124259441</v>
      </c>
      <c r="Z11" s="97">
        <f t="shared" si="11"/>
        <v>37.936023916077048</v>
      </c>
      <c r="AA11" s="97">
        <f t="shared" si="11"/>
        <v>11.945854991071116</v>
      </c>
      <c r="AB11" s="97">
        <f t="shared" si="11"/>
        <v>2.598301290014569</v>
      </c>
      <c r="AC11" s="97">
        <f t="shared" si="11"/>
        <v>10.52406930316284</v>
      </c>
      <c r="AD11" s="97">
        <f t="shared" si="11"/>
        <v>7.0506604298520958</v>
      </c>
      <c r="AE11" s="97">
        <f t="shared" si="11"/>
        <v>4.1349368277456202</v>
      </c>
      <c r="AF11" s="97">
        <f t="shared" si="11"/>
        <v>0.77560237197800375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2.0749231925529488</v>
      </c>
      <c r="C12" s="69">
        <f>'Basic T2'!O12</f>
        <v>11.534665397436429</v>
      </c>
      <c r="D12" s="69">
        <f>'Basic T2'!Z12</f>
        <v>6.2691380257582789</v>
      </c>
      <c r="E12" s="69">
        <f>'Basic T2'!AK12</f>
        <v>0.58755963662957345</v>
      </c>
      <c r="F12" s="69">
        <f>'Basic T2'!AV12</f>
        <v>0.30013272524760093</v>
      </c>
      <c r="G12" s="69">
        <f>'Basic T2'!BG12</f>
        <v>1.3408578968260392</v>
      </c>
      <c r="H12" s="69">
        <f>'Basic T2'!BR12</f>
        <v>0.83749760423163366</v>
      </c>
      <c r="I12" s="69">
        <f>'Basic T2'!CC12</f>
        <v>0.64187565445089867</v>
      </c>
      <c r="J12" s="69">
        <f>'Basic T2'!CN12</f>
        <v>0.19405043810306369</v>
      </c>
      <c r="K12" s="309">
        <f t="shared" si="12"/>
        <v>23.780700571236469</v>
      </c>
      <c r="L12" s="97"/>
      <c r="M12" s="97">
        <f t="shared" si="0"/>
        <v>25.549718998201591</v>
      </c>
      <c r="N12" s="97">
        <f t="shared" si="1"/>
        <v>21.401444401944179</v>
      </c>
      <c r="O12" s="97">
        <f t="shared" si="2"/>
        <v>5.7514693349110573</v>
      </c>
      <c r="P12" s="97">
        <f t="shared" si="3"/>
        <v>2.1011551414442562</v>
      </c>
      <c r="Q12" s="97">
        <f t="shared" si="4"/>
        <v>0.97655936656634512</v>
      </c>
      <c r="R12" s="97">
        <f t="shared" si="5"/>
        <v>1.1636806795114862</v>
      </c>
      <c r="S12" s="97">
        <f t="shared" si="6"/>
        <v>0.770594255171547</v>
      </c>
      <c r="T12" s="97">
        <f t="shared" si="7"/>
        <v>0.94928371574613279</v>
      </c>
      <c r="U12" s="97">
        <f t="shared" si="8"/>
        <v>0.71722393713056953</v>
      </c>
      <c r="V12" s="97">
        <f t="shared" si="9"/>
        <v>4.3372011780564641</v>
      </c>
      <c r="W12" s="97"/>
      <c r="X12" s="97">
        <f t="shared" si="10"/>
        <v>8.7252399749006386</v>
      </c>
      <c r="Y12" s="97">
        <f t="shared" si="11"/>
        <v>48.504312826628762</v>
      </c>
      <c r="Z12" s="97">
        <f t="shared" si="11"/>
        <v>26.362293267932589</v>
      </c>
      <c r="AA12" s="97">
        <f t="shared" si="11"/>
        <v>2.4707414942192489</v>
      </c>
      <c r="AB12" s="97">
        <f t="shared" si="11"/>
        <v>1.2620852962196631</v>
      </c>
      <c r="AC12" s="97">
        <f t="shared" si="11"/>
        <v>5.6384289134351677</v>
      </c>
      <c r="AD12" s="97">
        <f t="shared" si="11"/>
        <v>3.5217532878094189</v>
      </c>
      <c r="AE12" s="97">
        <f t="shared" si="11"/>
        <v>2.6991452691989575</v>
      </c>
      <c r="AF12" s="97">
        <f t="shared" si="11"/>
        <v>0.81599966965554405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0.62233344715593386</v>
      </c>
      <c r="C13" s="69">
        <f>'Basic T2'!O13</f>
        <v>7.679455757351457</v>
      </c>
      <c r="D13" s="69">
        <f>'Basic T2'!Z13</f>
        <v>13.676732093144398</v>
      </c>
      <c r="E13" s="69">
        <f>'Basic T2'!AK13</f>
        <v>1.0015090555697399</v>
      </c>
      <c r="F13" s="69">
        <f>'Basic T2'!AV13</f>
        <v>2.1509142869973323</v>
      </c>
      <c r="G13" s="69">
        <f>'Basic T2'!BG13</f>
        <v>4.7799656539176354</v>
      </c>
      <c r="H13" s="69">
        <f>'Basic T2'!BR13</f>
        <v>3.1672072244607694</v>
      </c>
      <c r="I13" s="69">
        <f>'Basic T2'!CC13</f>
        <v>1.8770360179556791</v>
      </c>
      <c r="J13" s="69">
        <f>'Basic T2'!CN13</f>
        <v>0.54865610937075238</v>
      </c>
      <c r="K13" s="309">
        <f t="shared" si="12"/>
        <v>35.503809645923702</v>
      </c>
      <c r="L13" s="97"/>
      <c r="M13" s="97">
        <f t="shared" si="0"/>
        <v>7.6631485710334291</v>
      </c>
      <c r="N13" s="97">
        <f t="shared" si="1"/>
        <v>14.248479671085587</v>
      </c>
      <c r="O13" s="97">
        <f t="shared" si="2"/>
        <v>12.547387681099828</v>
      </c>
      <c r="P13" s="97">
        <f t="shared" si="3"/>
        <v>3.5814677696112933</v>
      </c>
      <c r="Q13" s="97">
        <f t="shared" si="4"/>
        <v>6.9985553621844057</v>
      </c>
      <c r="R13" s="97">
        <f t="shared" si="5"/>
        <v>4.1483543434089132</v>
      </c>
      <c r="S13" s="97">
        <f t="shared" si="6"/>
        <v>2.9141954314561405</v>
      </c>
      <c r="T13" s="97">
        <f t="shared" si="7"/>
        <v>2.7759889526244628</v>
      </c>
      <c r="U13" s="97">
        <f t="shared" si="8"/>
        <v>2.0278712006031725</v>
      </c>
      <c r="V13" s="97">
        <f t="shared" si="9"/>
        <v>6.4752997734661033</v>
      </c>
      <c r="W13" s="97"/>
      <c r="X13" s="97">
        <f t="shared" si="10"/>
        <v>1.7528638570407213</v>
      </c>
      <c r="Y13" s="97">
        <f t="shared" si="11"/>
        <v>21.629948543375988</v>
      </c>
      <c r="Z13" s="97">
        <f t="shared" si="11"/>
        <v>38.521871961181674</v>
      </c>
      <c r="AA13" s="97">
        <f t="shared" si="11"/>
        <v>2.8208495526471653</v>
      </c>
      <c r="AB13" s="97">
        <f t="shared" si="11"/>
        <v>6.0582633482102537</v>
      </c>
      <c r="AC13" s="97">
        <f t="shared" si="11"/>
        <v>13.463247188365987</v>
      </c>
      <c r="AD13" s="97">
        <f t="shared" si="11"/>
        <v>8.9207531700035627</v>
      </c>
      <c r="AE13" s="97">
        <f t="shared" si="11"/>
        <v>5.2868580489676749</v>
      </c>
      <c r="AF13" s="97">
        <f t="shared" si="11"/>
        <v>1.5453443302069563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0.27351190729551589</v>
      </c>
      <c r="C14" s="69">
        <f>'Basic T2'!O14</f>
        <v>1.341705207259227</v>
      </c>
      <c r="D14" s="69">
        <f>'Basic T2'!Z14</f>
        <v>3.4099537502973485</v>
      </c>
      <c r="E14" s="69">
        <f>'Basic T2'!AK14</f>
        <v>0.55837782407755576</v>
      </c>
      <c r="F14" s="69">
        <f>'Basic T2'!AV14</f>
        <v>1.3999004579353449</v>
      </c>
      <c r="G14" s="69">
        <f>'Basic T2'!BG14</f>
        <v>2.0836261804520908</v>
      </c>
      <c r="H14" s="69">
        <f>'Basic T2'!BR14</f>
        <v>1.6048092414366193</v>
      </c>
      <c r="I14" s="69">
        <f>'Basic T2'!CC14</f>
        <v>1.3085895137546404</v>
      </c>
      <c r="J14" s="69">
        <f>'Basic T2'!CN14</f>
        <v>0.34255171091026859</v>
      </c>
      <c r="K14" s="309">
        <f t="shared" si="12"/>
        <v>12.32302579341861</v>
      </c>
      <c r="L14" s="97"/>
      <c r="M14" s="97">
        <f t="shared" si="0"/>
        <v>3.3679089419519652</v>
      </c>
      <c r="N14" s="97">
        <f t="shared" si="1"/>
        <v>2.489402891854938</v>
      </c>
      <c r="O14" s="97">
        <f t="shared" si="2"/>
        <v>3.1283797465805474</v>
      </c>
      <c r="P14" s="97">
        <f t="shared" si="3"/>
        <v>1.9967988996982107</v>
      </c>
      <c r="Q14" s="97">
        <f t="shared" si="4"/>
        <v>4.5549378306863071</v>
      </c>
      <c r="R14" s="97">
        <f t="shared" si="5"/>
        <v>1.808301636777387</v>
      </c>
      <c r="S14" s="97">
        <f t="shared" si="6"/>
        <v>1.4766093369686042</v>
      </c>
      <c r="T14" s="97">
        <f t="shared" si="7"/>
        <v>1.9353011870595196</v>
      </c>
      <c r="U14" s="97">
        <f t="shared" si="8"/>
        <v>1.2660949862910749</v>
      </c>
      <c r="V14" s="97">
        <f t="shared" si="9"/>
        <v>2.2475133492527051</v>
      </c>
      <c r="W14" s="97"/>
      <c r="X14" s="97">
        <f t="shared" si="10"/>
        <v>2.2195190684546899</v>
      </c>
      <c r="Y14" s="97">
        <f t="shared" si="11"/>
        <v>10.887790302084694</v>
      </c>
      <c r="Z14" s="97">
        <f t="shared" si="11"/>
        <v>27.671399926132679</v>
      </c>
      <c r="AA14" s="97">
        <f t="shared" si="11"/>
        <v>4.5311746760748486</v>
      </c>
      <c r="AB14" s="97">
        <f t="shared" si="11"/>
        <v>11.36003836560168</v>
      </c>
      <c r="AC14" s="97">
        <f t="shared" si="11"/>
        <v>16.908397461643702</v>
      </c>
      <c r="AD14" s="97">
        <f t="shared" si="11"/>
        <v>13.022850624022094</v>
      </c>
      <c r="AE14" s="97">
        <f t="shared" si="11"/>
        <v>10.61906008874478</v>
      </c>
      <c r="AF14" s="97">
        <f t="shared" si="11"/>
        <v>2.7797694872408369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4.2740100254191331E-2</v>
      </c>
      <c r="C15" s="69">
        <f>'Basic T2'!O15</f>
        <v>1.0349584805076435</v>
      </c>
      <c r="D15" s="69">
        <f>'Basic T2'!Z15</f>
        <v>2.9422254240520958</v>
      </c>
      <c r="E15" s="69">
        <f>'Basic T2'!AK15</f>
        <v>1.456381908925805</v>
      </c>
      <c r="F15" s="69">
        <f>'Basic T2'!AV15</f>
        <v>0.46170823205468908</v>
      </c>
      <c r="G15" s="69">
        <f>'Basic T2'!BG15</f>
        <v>1.97349363895796</v>
      </c>
      <c r="H15" s="69">
        <f>'Basic T2'!BR15</f>
        <v>1.3707481991713721</v>
      </c>
      <c r="I15" s="69">
        <f>'Basic T2'!CC15</f>
        <v>0.42258824183710114</v>
      </c>
      <c r="J15" s="69">
        <f>'Basic T2'!CN15</f>
        <v>0.1001382878410554</v>
      </c>
      <c r="K15" s="309">
        <f t="shared" si="12"/>
        <v>9.804982513601912</v>
      </c>
      <c r="L15" s="97"/>
      <c r="M15" s="97">
        <f t="shared" si="0"/>
        <v>0.52628336093056938</v>
      </c>
      <c r="N15" s="97">
        <f t="shared" si="1"/>
        <v>1.9202643176652261</v>
      </c>
      <c r="O15" s="97">
        <f t="shared" si="2"/>
        <v>2.6992736853619537</v>
      </c>
      <c r="P15" s="97">
        <f t="shared" si="3"/>
        <v>5.2081255162445466</v>
      </c>
      <c r="Q15" s="97">
        <f t="shared" si="4"/>
        <v>1.502287024055196</v>
      </c>
      <c r="R15" s="97">
        <f t="shared" si="5"/>
        <v>1.7127217017032947</v>
      </c>
      <c r="S15" s="97">
        <f t="shared" si="6"/>
        <v>1.2612462199665659</v>
      </c>
      <c r="T15" s="97">
        <f t="shared" si="7"/>
        <v>0.62497484311805407</v>
      </c>
      <c r="U15" s="97">
        <f t="shared" si="8"/>
        <v>0.37011808767332055</v>
      </c>
      <c r="V15" s="97">
        <f t="shared" si="9"/>
        <v>1.7882644618238894</v>
      </c>
      <c r="W15" s="97"/>
      <c r="X15" s="97">
        <f t="shared" si="10"/>
        <v>0.4359018508691917</v>
      </c>
      <c r="Y15" s="97">
        <f t="shared" si="11"/>
        <v>10.555434230218182</v>
      </c>
      <c r="Z15" s="97">
        <f t="shared" si="11"/>
        <v>30.007452027278052</v>
      </c>
      <c r="AA15" s="97">
        <f t="shared" si="11"/>
        <v>14.853488080222954</v>
      </c>
      <c r="AB15" s="97">
        <f t="shared" si="11"/>
        <v>4.7089143852545039</v>
      </c>
      <c r="AC15" s="97">
        <f t="shared" si="11"/>
        <v>20.127456996687563</v>
      </c>
      <c r="AD15" s="97">
        <f t="shared" si="11"/>
        <v>13.980118753601129</v>
      </c>
      <c r="AE15" s="97">
        <f t="shared" si="11"/>
        <v>4.3099336612876948</v>
      </c>
      <c r="AF15" s="97">
        <f t="shared" si="11"/>
        <v>1.0213000145807405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2.0342797536235052E-2</v>
      </c>
      <c r="C16" s="69">
        <f>'Basic T2'!O16</f>
        <v>0.25716823854707899</v>
      </c>
      <c r="D16" s="69">
        <f>'Basic T2'!Z16</f>
        <v>1.0741454174116196</v>
      </c>
      <c r="E16" s="69">
        <f>'Basic T2'!AK16</f>
        <v>0.31451792348183882</v>
      </c>
      <c r="F16" s="69">
        <f>'Basic T2'!AV16</f>
        <v>0.23890227239437586</v>
      </c>
      <c r="G16" s="69">
        <f>'Basic T2'!BG16</f>
        <v>0.94044674526584549</v>
      </c>
      <c r="H16" s="69">
        <f>'Basic T2'!BR16</f>
        <v>1.0450707488730206</v>
      </c>
      <c r="I16" s="69">
        <f>'Basic T2'!CC16</f>
        <v>0.53681407004758241</v>
      </c>
      <c r="J16" s="69">
        <f>'Basic T2'!CN16</f>
        <v>8.7382671125713407E-2</v>
      </c>
      <c r="K16" s="309">
        <f t="shared" si="12"/>
        <v>4.5147908846833102</v>
      </c>
      <c r="L16" s="97"/>
      <c r="M16" s="97">
        <f t="shared" si="0"/>
        <v>0.2504925303035524</v>
      </c>
      <c r="N16" s="97">
        <f t="shared" si="1"/>
        <v>0.47715053446062139</v>
      </c>
      <c r="O16" s="97">
        <f t="shared" si="2"/>
        <v>0.98544878164983829</v>
      </c>
      <c r="P16" s="97">
        <f t="shared" si="3"/>
        <v>1.1247385129977365</v>
      </c>
      <c r="Q16" s="97">
        <f t="shared" si="4"/>
        <v>0.77733026816134232</v>
      </c>
      <c r="R16" s="97">
        <f t="shared" si="5"/>
        <v>0.81617873912354466</v>
      </c>
      <c r="S16" s="97">
        <f t="shared" si="6"/>
        <v>0.96158545560046849</v>
      </c>
      <c r="T16" s="97">
        <f t="shared" si="7"/>
        <v>0.7939058781026811</v>
      </c>
      <c r="U16" s="97">
        <f t="shared" si="8"/>
        <v>0.32297243971427247</v>
      </c>
      <c r="V16" s="97">
        <f t="shared" si="9"/>
        <v>0.82342218157406055</v>
      </c>
      <c r="W16" s="97"/>
      <c r="X16" s="97">
        <f t="shared" si="10"/>
        <v>0.45058116878124232</v>
      </c>
      <c r="Y16" s="97">
        <f t="shared" si="11"/>
        <v>5.6961273537504731</v>
      </c>
      <c r="Z16" s="97">
        <f t="shared" si="11"/>
        <v>23.791698106233895</v>
      </c>
      <c r="AA16" s="97">
        <f t="shared" si="11"/>
        <v>6.9663896183732259</v>
      </c>
      <c r="AB16" s="97">
        <f t="shared" si="11"/>
        <v>5.2915467957744333</v>
      </c>
      <c r="AC16" s="97">
        <f t="shared" si="11"/>
        <v>20.830350049132189</v>
      </c>
      <c r="AD16" s="97">
        <f t="shared" si="11"/>
        <v>23.147711058301365</v>
      </c>
      <c r="AE16" s="97">
        <f t="shared" si="11"/>
        <v>11.890120356819963</v>
      </c>
      <c r="AF16" s="97">
        <f t="shared" si="11"/>
        <v>1.9354754928332158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8.2220842152933932E-2</v>
      </c>
      <c r="C17" s="69">
        <f>'Basic T2'!O17</f>
        <v>1.256870937445864</v>
      </c>
      <c r="D17" s="69">
        <f>'Basic T2'!Z17</f>
        <v>2.828351369060226</v>
      </c>
      <c r="E17" s="69">
        <f>'Basic T2'!AK17</f>
        <v>0.36767505221166141</v>
      </c>
      <c r="F17" s="69">
        <f>'Basic T2'!AV17</f>
        <v>0.44387751704176742</v>
      </c>
      <c r="G17" s="69">
        <f>'Basic T2'!BG17</f>
        <v>1.0291686277061638</v>
      </c>
      <c r="H17" s="69">
        <f>'Basic T2'!BR17</f>
        <v>0.53717498044696554</v>
      </c>
      <c r="I17" s="69">
        <f>'Basic T2'!CC17</f>
        <v>0.47588194647049098</v>
      </c>
      <c r="J17" s="69">
        <f>'Basic T2'!CN17</f>
        <v>0.18296485121424996</v>
      </c>
      <c r="K17" s="309">
        <f t="shared" si="12"/>
        <v>7.2041861237503237</v>
      </c>
      <c r="L17" s="97"/>
      <c r="M17" s="97">
        <f t="shared" si="0"/>
        <v>1.0124323735657232</v>
      </c>
      <c r="N17" s="97">
        <f t="shared" si="1"/>
        <v>2.3320011947763448</v>
      </c>
      <c r="O17" s="97">
        <f t="shared" si="2"/>
        <v>2.5948026827078854</v>
      </c>
      <c r="P17" s="97">
        <f t="shared" si="3"/>
        <v>1.3148321943400725</v>
      </c>
      <c r="Q17" s="97">
        <f t="shared" si="4"/>
        <v>1.444270185857766</v>
      </c>
      <c r="R17" s="97">
        <f t="shared" si="5"/>
        <v>0.8931771598287348</v>
      </c>
      <c r="S17" s="97">
        <f t="shared" si="6"/>
        <v>0.49426285145507337</v>
      </c>
      <c r="T17" s="97">
        <f t="shared" si="7"/>
        <v>0.70379204954963293</v>
      </c>
      <c r="U17" s="97">
        <f t="shared" si="8"/>
        <v>0.67625083574764366</v>
      </c>
      <c r="V17" s="97">
        <f t="shared" si="9"/>
        <v>1.3139227942115801</v>
      </c>
      <c r="W17" s="97"/>
      <c r="X17" s="97">
        <f t="shared" si="10"/>
        <v>1.1412925865681518</v>
      </c>
      <c r="Y17" s="97">
        <f t="shared" si="11"/>
        <v>17.446397356424317</v>
      </c>
      <c r="Z17" s="97">
        <f t="shared" si="11"/>
        <v>39.259831998730412</v>
      </c>
      <c r="AA17" s="97">
        <f t="shared" si="11"/>
        <v>5.1036306655033883</v>
      </c>
      <c r="AB17" s="97">
        <f t="shared" si="11"/>
        <v>6.1613832488088969</v>
      </c>
      <c r="AC17" s="97">
        <f t="shared" si="11"/>
        <v>14.285702923655222</v>
      </c>
      <c r="AD17" s="97">
        <f t="shared" si="11"/>
        <v>7.4564284045360747</v>
      </c>
      <c r="AE17" s="97">
        <f t="shared" si="11"/>
        <v>6.6056309247984624</v>
      </c>
      <c r="AF17" s="97">
        <f t="shared" si="11"/>
        <v>2.5397018909750617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0.39592682575078603</v>
      </c>
      <c r="C18" s="69">
        <f>'Basic T2'!O18</f>
        <v>4.2963337860835376</v>
      </c>
      <c r="D18" s="69">
        <f>'Basic T2'!Z18</f>
        <v>8.8926145538508585</v>
      </c>
      <c r="E18" s="69">
        <f>'Basic T2'!AK18</f>
        <v>2.2222031513056462</v>
      </c>
      <c r="F18" s="69">
        <f>'Basic T2'!AV18</f>
        <v>2.0675866630569693</v>
      </c>
      <c r="G18" s="69">
        <f>'Basic T2'!BG18</f>
        <v>6.1513477895194661</v>
      </c>
      <c r="H18" s="69">
        <f>'Basic T2'!BR18</f>
        <v>4.8492158420627067</v>
      </c>
      <c r="I18" s="69">
        <f>'Basic T2'!CC18</f>
        <v>2.825825077423803</v>
      </c>
      <c r="J18" s="69">
        <f>'Basic T2'!CN18</f>
        <v>0.7150754002145433</v>
      </c>
      <c r="K18" s="309">
        <f t="shared" si="12"/>
        <v>32.416129089268317</v>
      </c>
      <c r="L18" s="97"/>
      <c r="M18" s="97">
        <f t="shared" si="0"/>
        <v>4.8752740236790082</v>
      </c>
      <c r="N18" s="97">
        <f t="shared" si="1"/>
        <v>7.9714274742201425</v>
      </c>
      <c r="O18" s="97">
        <f t="shared" si="2"/>
        <v>8.1583145407730449</v>
      </c>
      <c r="P18" s="97">
        <f t="shared" si="3"/>
        <v>7.9467568662194825</v>
      </c>
      <c r="Q18" s="97">
        <f t="shared" si="4"/>
        <v>6.7274274084247878</v>
      </c>
      <c r="R18" s="97">
        <f t="shared" si="5"/>
        <v>5.338525874042106</v>
      </c>
      <c r="S18" s="97">
        <f t="shared" si="6"/>
        <v>4.4618370859803278</v>
      </c>
      <c r="T18" s="97">
        <f t="shared" si="7"/>
        <v>4.1791735064952116</v>
      </c>
      <c r="U18" s="97">
        <f t="shared" si="8"/>
        <v>2.6429684926281816</v>
      </c>
      <c r="V18" s="97">
        <f t="shared" si="9"/>
        <v>5.9121585948590401</v>
      </c>
      <c r="W18" s="97"/>
      <c r="X18" s="97">
        <f t="shared" si="10"/>
        <v>1.221388354730675</v>
      </c>
      <c r="Y18" s="97">
        <f t="shared" si="11"/>
        <v>13.25369162447555</v>
      </c>
      <c r="Z18" s="97">
        <f t="shared" si="11"/>
        <v>27.432684912384701</v>
      </c>
      <c r="AA18" s="97">
        <f t="shared" si="11"/>
        <v>6.8552390854135909</v>
      </c>
      <c r="AB18" s="97">
        <f t="shared" si="11"/>
        <v>6.3782651449937138</v>
      </c>
      <c r="AC18" s="97">
        <f t="shared" si="11"/>
        <v>18.976194759651086</v>
      </c>
      <c r="AD18" s="97">
        <f t="shared" si="11"/>
        <v>14.959268667485928</v>
      </c>
      <c r="AE18" s="97">
        <f t="shared" si="11"/>
        <v>8.7173427451562091</v>
      </c>
      <c r="AF18" s="97">
        <f t="shared" si="11"/>
        <v>2.2059247057085423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0.34619825725203196</v>
      </c>
      <c r="C19" s="69">
        <f>'Basic T2'!O19</f>
        <v>3.9902899914791123</v>
      </c>
      <c r="D19" s="69">
        <f>'Basic T2'!Z19</f>
        <v>12.596749304942771</v>
      </c>
      <c r="E19" s="69">
        <f>'Basic T2'!AK19</f>
        <v>3.6527072964119442</v>
      </c>
      <c r="F19" s="69">
        <f>'Basic T2'!AV19</f>
        <v>4.1824537610024324</v>
      </c>
      <c r="G19" s="69">
        <f>'Basic T2'!BG19</f>
        <v>13.599056323117431</v>
      </c>
      <c r="H19" s="69">
        <f>'Basic T2'!BR19</f>
        <v>14.279922126183431</v>
      </c>
      <c r="I19" s="69">
        <f>'Basic T2'!CC19</f>
        <v>6.7592243467130935</v>
      </c>
      <c r="J19" s="69">
        <f>'Basic T2'!CN19</f>
        <v>2.1374399810000391</v>
      </c>
      <c r="K19" s="309">
        <f t="shared" si="12"/>
        <v>61.544041388102286</v>
      </c>
      <c r="L19" s="97"/>
      <c r="M19" s="97">
        <f t="shared" si="0"/>
        <v>4.2629376461754527</v>
      </c>
      <c r="N19" s="97">
        <f t="shared" si="1"/>
        <v>7.4035931219343531</v>
      </c>
      <c r="O19" s="97">
        <f t="shared" si="2"/>
        <v>11.556583544541981</v>
      </c>
      <c r="P19" s="97">
        <f t="shared" si="3"/>
        <v>13.062341654495821</v>
      </c>
      <c r="Q19" s="97">
        <f t="shared" si="4"/>
        <v>13.608693927555009</v>
      </c>
      <c r="R19" s="97">
        <f t="shared" si="5"/>
        <v>11.802115004326495</v>
      </c>
      <c r="S19" s="97">
        <f t="shared" si="6"/>
        <v>13.139173054506484</v>
      </c>
      <c r="T19" s="97">
        <f t="shared" si="7"/>
        <v>9.9963623155306429</v>
      </c>
      <c r="U19" s="97">
        <f t="shared" si="8"/>
        <v>7.9001270676798034</v>
      </c>
      <c r="V19" s="97">
        <f t="shared" si="9"/>
        <v>11.224601563407775</v>
      </c>
      <c r="W19" s="97"/>
      <c r="X19" s="97">
        <f t="shared" si="10"/>
        <v>0.56252116280254405</v>
      </c>
      <c r="Y19" s="97">
        <f t="shared" si="11"/>
        <v>6.4836333485413862</v>
      </c>
      <c r="Z19" s="97">
        <f t="shared" si="11"/>
        <v>20.467861747177977</v>
      </c>
      <c r="AA19" s="97">
        <f t="shared" si="11"/>
        <v>5.9351112049623813</v>
      </c>
      <c r="AB19" s="97">
        <f t="shared" si="11"/>
        <v>6.7958711626158923</v>
      </c>
      <c r="AC19" s="97">
        <f t="shared" si="11"/>
        <v>22.09646298227403</v>
      </c>
      <c r="AD19" s="97">
        <f t="shared" si="11"/>
        <v>23.202769600606747</v>
      </c>
      <c r="AE19" s="97">
        <f t="shared" si="11"/>
        <v>10.982743729955617</v>
      </c>
      <c r="AF19" s="97">
        <f t="shared" si="11"/>
        <v>3.4730250610634248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2.4405681466095491E-2</v>
      </c>
      <c r="C20" s="69">
        <f>'Basic T2'!O20</f>
        <v>0.53516363963411162</v>
      </c>
      <c r="D20" s="69">
        <f>'Basic T2'!Z20</f>
        <v>1.7236109887365427</v>
      </c>
      <c r="E20" s="69">
        <f>'Basic T2'!AK20</f>
        <v>0.75683163950940135</v>
      </c>
      <c r="F20" s="69">
        <f>'Basic T2'!AV20</f>
        <v>0.57632198057768425</v>
      </c>
      <c r="G20" s="69">
        <f>'Basic T2'!BG20</f>
        <v>2.283587710648868</v>
      </c>
      <c r="H20" s="69">
        <f>'Basic T2'!BR20</f>
        <v>2.3740807727657698</v>
      </c>
      <c r="I20" s="69">
        <f>'Basic T2'!CC20</f>
        <v>2.3156493892854408</v>
      </c>
      <c r="J20" s="69">
        <f>'Basic T2'!CN20</f>
        <v>0.84676155906327955</v>
      </c>
      <c r="K20" s="309">
        <f t="shared" si="12"/>
        <v>11.436413361687192</v>
      </c>
      <c r="L20" s="97"/>
      <c r="M20" s="97">
        <f t="shared" si="0"/>
        <v>0.30052114972561533</v>
      </c>
      <c r="N20" s="97">
        <f t="shared" si="1"/>
        <v>0.99294383364748584</v>
      </c>
      <c r="O20" s="97">
        <f t="shared" si="2"/>
        <v>1.5812852909447463</v>
      </c>
      <c r="P20" s="97">
        <f t="shared" si="3"/>
        <v>2.7064838893373784</v>
      </c>
      <c r="Q20" s="97">
        <f t="shared" si="4"/>
        <v>1.8752124675071684</v>
      </c>
      <c r="R20" s="97">
        <f t="shared" si="5"/>
        <v>1.9818408088897703</v>
      </c>
      <c r="S20" s="97">
        <f t="shared" si="6"/>
        <v>2.1844277470918496</v>
      </c>
      <c r="T20" s="97">
        <f t="shared" si="7"/>
        <v>3.4246637045404595</v>
      </c>
      <c r="U20" s="97">
        <f t="shared" si="8"/>
        <v>3.1296897092271818</v>
      </c>
      <c r="V20" s="97">
        <f t="shared" si="9"/>
        <v>2.0858101028800489</v>
      </c>
      <c r="W20" s="97"/>
      <c r="X20" s="97">
        <f t="shared" si="10"/>
        <v>0.21340328208016929</v>
      </c>
      <c r="Y20" s="97">
        <f t="shared" si="11"/>
        <v>4.6794709382134467</v>
      </c>
      <c r="Z20" s="97">
        <f t="shared" si="11"/>
        <v>15.071254721438834</v>
      </c>
      <c r="AA20" s="97">
        <f t="shared" si="11"/>
        <v>6.6177359594647198</v>
      </c>
      <c r="AB20" s="97">
        <f t="shared" si="11"/>
        <v>5.0393594770577668</v>
      </c>
      <c r="AC20" s="97">
        <f t="shared" si="11"/>
        <v>19.967691254489377</v>
      </c>
      <c r="AD20" s="97">
        <f t="shared" si="11"/>
        <v>20.758962602026184</v>
      </c>
      <c r="AE20" s="97">
        <f t="shared" si="11"/>
        <v>20.248038576876144</v>
      </c>
      <c r="AF20" s="97">
        <f t="shared" si="11"/>
        <v>7.4040831883533667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1.6477636920270801E-2</v>
      </c>
      <c r="C21" s="69">
        <f>'Basic T2'!O21</f>
        <v>7.7023000969111119E-2</v>
      </c>
      <c r="D21" s="69">
        <f>'Basic T2'!Z21</f>
        <v>0.8593195782662516</v>
      </c>
      <c r="E21" s="69">
        <f>'Basic T2'!AK21</f>
        <v>0.37024081043580254</v>
      </c>
      <c r="F21" s="69">
        <f>'Basic T2'!AV21</f>
        <v>0.5336904394633053</v>
      </c>
      <c r="G21" s="69">
        <f>'Basic T2'!BG21</f>
        <v>0.86178401384403869</v>
      </c>
      <c r="H21" s="69">
        <f>'Basic T2'!BR21</f>
        <v>1.3936711015447587</v>
      </c>
      <c r="I21" s="69">
        <f>'Basic T2'!CC21</f>
        <v>0.97950160377645379</v>
      </c>
      <c r="J21" s="69">
        <f>'Basic T2'!CN21</f>
        <v>0.79187168780649375</v>
      </c>
      <c r="K21" s="309">
        <f t="shared" si="12"/>
        <v>5.8835798730264868</v>
      </c>
      <c r="L21" s="97"/>
      <c r="M21" s="97">
        <f t="shared" si="0"/>
        <v>0.20289859141692906</v>
      </c>
      <c r="N21" s="97">
        <f t="shared" si="1"/>
        <v>0.14290865110640144</v>
      </c>
      <c r="O21" s="97">
        <f t="shared" si="2"/>
        <v>0.78836200175848736</v>
      </c>
      <c r="P21" s="97">
        <f t="shared" si="3"/>
        <v>1.3240075286351269</v>
      </c>
      <c r="Q21" s="97">
        <f t="shared" si="4"/>
        <v>1.7364997338255626</v>
      </c>
      <c r="R21" s="97">
        <f t="shared" si="5"/>
        <v>0.74791028131765858</v>
      </c>
      <c r="S21" s="97">
        <f t="shared" si="6"/>
        <v>1.2823379303088254</v>
      </c>
      <c r="T21" s="97">
        <f t="shared" si="7"/>
        <v>1.4486059964490161</v>
      </c>
      <c r="U21" s="97">
        <f t="shared" si="8"/>
        <v>2.926812921335197</v>
      </c>
      <c r="V21" s="97">
        <f t="shared" si="9"/>
        <v>1.073066349750224</v>
      </c>
      <c r="W21" s="97"/>
      <c r="X21" s="97">
        <f t="shared" si="10"/>
        <v>0.28006141287914188</v>
      </c>
      <c r="Y21" s="97">
        <f t="shared" si="11"/>
        <v>1.3091179627258265</v>
      </c>
      <c r="Z21" s="97">
        <f t="shared" si="11"/>
        <v>14.605386462174796</v>
      </c>
      <c r="AA21" s="97">
        <f t="shared" si="11"/>
        <v>6.2927812390749853</v>
      </c>
      <c r="AB21" s="97">
        <f t="shared" si="11"/>
        <v>9.0708454883060394</v>
      </c>
      <c r="AC21" s="97">
        <f t="shared" si="11"/>
        <v>14.647273130342342</v>
      </c>
      <c r="AD21" s="97">
        <f t="shared" si="11"/>
        <v>23.687468031735254</v>
      </c>
      <c r="AE21" s="97">
        <f t="shared" si="11"/>
        <v>16.648054839316774</v>
      </c>
      <c r="AF21" s="97">
        <f t="shared" si="11"/>
        <v>13.459011433444831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1.7026478695711843E-2</v>
      </c>
      <c r="C22" s="69">
        <f>'Basic T2'!O22</f>
        <v>0.30035160646282305</v>
      </c>
      <c r="D22" s="69">
        <f>'Basic T2'!Z22</f>
        <v>0.99657276918328119</v>
      </c>
      <c r="E22" s="69">
        <f>'Basic T2'!AK22</f>
        <v>0.34706748417570021</v>
      </c>
      <c r="F22" s="69">
        <f>'Basic T2'!AV22</f>
        <v>1.4894965093480532</v>
      </c>
      <c r="G22" s="69">
        <f>'Basic T2'!BG22</f>
        <v>7.610684542154516</v>
      </c>
      <c r="H22" s="69">
        <f>'Basic T2'!BR22</f>
        <v>4.4637408114898598</v>
      </c>
      <c r="I22" s="69">
        <f>'Basic T2'!CC22</f>
        <v>1.9874843810764613</v>
      </c>
      <c r="J22" s="69">
        <f>'Basic T2'!CN22</f>
        <v>0.90702563267808767</v>
      </c>
      <c r="K22" s="309">
        <f t="shared" si="12"/>
        <v>18.119450215264497</v>
      </c>
      <c r="L22" s="97"/>
      <c r="M22" s="97">
        <f t="shared" si="0"/>
        <v>0.20965679489516933</v>
      </c>
      <c r="N22" s="97">
        <f t="shared" si="1"/>
        <v>0.5572730534669289</v>
      </c>
      <c r="O22" s="97">
        <f t="shared" si="2"/>
        <v>0.91428162825809789</v>
      </c>
      <c r="P22" s="97">
        <f t="shared" si="3"/>
        <v>1.2411380621498445</v>
      </c>
      <c r="Q22" s="97">
        <f t="shared" si="4"/>
        <v>4.846461732794145</v>
      </c>
      <c r="R22" s="97">
        <f t="shared" si="5"/>
        <v>6.6050299442812221</v>
      </c>
      <c r="S22" s="97">
        <f t="shared" si="6"/>
        <v>4.1071556605402657</v>
      </c>
      <c r="T22" s="97">
        <f t="shared" si="7"/>
        <v>2.9393334132132773</v>
      </c>
      <c r="U22" s="97">
        <f t="shared" si="8"/>
        <v>3.3524299234109947</v>
      </c>
      <c r="V22" s="97">
        <f t="shared" si="9"/>
        <v>3.3046840055853952</v>
      </c>
      <c r="W22" s="97"/>
      <c r="X22" s="97">
        <f t="shared" si="10"/>
        <v>9.3967965326939698E-2</v>
      </c>
      <c r="Y22" s="97">
        <f t="shared" si="11"/>
        <v>1.6576198664670063</v>
      </c>
      <c r="Z22" s="97">
        <f t="shared" si="11"/>
        <v>5.5000165973233077</v>
      </c>
      <c r="AA22" s="97">
        <f t="shared" si="11"/>
        <v>1.9154415837811554</v>
      </c>
      <c r="AB22" s="97">
        <f t="shared" si="11"/>
        <v>8.2204288300825272</v>
      </c>
      <c r="AC22" s="97">
        <f t="shared" si="11"/>
        <v>42.002844742733934</v>
      </c>
      <c r="AD22" s="97">
        <f t="shared" si="11"/>
        <v>24.635078650065438</v>
      </c>
      <c r="AE22" s="97">
        <f t="shared" si="11"/>
        <v>10.968789656775186</v>
      </c>
      <c r="AF22" s="97">
        <f t="shared" si="11"/>
        <v>5.0058121074444948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4.8962844960561405E-3</v>
      </c>
      <c r="C23" s="69">
        <f>'Basic T2'!O23</f>
        <v>0.11860365120644367</v>
      </c>
      <c r="D23" s="69">
        <f>'Basic T2'!Z23</f>
        <v>0.48020093115220513</v>
      </c>
      <c r="E23" s="69">
        <f>'Basic T2'!AK23</f>
        <v>0.31089664432161263</v>
      </c>
      <c r="F23" s="69">
        <f>'Basic T2'!AV23</f>
        <v>0.45935619843041842</v>
      </c>
      <c r="G23" s="69">
        <f>'Basic T2'!BG23</f>
        <v>4.9314229099868561</v>
      </c>
      <c r="H23" s="69">
        <f>'Basic T2'!BR23</f>
        <v>4.6960452511595987</v>
      </c>
      <c r="I23" s="69">
        <f>'Basic T2'!CC23</f>
        <v>2.1380021597146386</v>
      </c>
      <c r="J23" s="69">
        <f>'Basic T2'!CN23</f>
        <v>1.1337805912121199</v>
      </c>
      <c r="K23" s="309">
        <f t="shared" si="12"/>
        <v>14.273204621679948</v>
      </c>
      <c r="L23" s="97"/>
      <c r="M23" s="97">
        <f t="shared" si="0"/>
        <v>6.029075845239662E-2</v>
      </c>
      <c r="N23" s="97">
        <f t="shared" si="1"/>
        <v>0.22005748408847792</v>
      </c>
      <c r="O23" s="97">
        <f t="shared" si="2"/>
        <v>0.44054875148223988</v>
      </c>
      <c r="P23" s="97">
        <f t="shared" si="3"/>
        <v>1.1117885605984172</v>
      </c>
      <c r="Q23" s="97">
        <f t="shared" si="4"/>
        <v>1.4946340749662035</v>
      </c>
      <c r="R23" s="97">
        <f t="shared" si="5"/>
        <v>4.2797984606988759</v>
      </c>
      <c r="S23" s="97">
        <f t="shared" si="6"/>
        <v>4.3209025008367012</v>
      </c>
      <c r="T23" s="97">
        <f t="shared" si="7"/>
        <v>3.1619373945307103</v>
      </c>
      <c r="U23" s="97">
        <f t="shared" si="8"/>
        <v>4.1905320463099898</v>
      </c>
      <c r="V23" s="97">
        <f t="shared" si="9"/>
        <v>2.6031932791192989</v>
      </c>
      <c r="W23" s="97"/>
      <c r="X23" s="97">
        <f t="shared" si="10"/>
        <v>3.4304030705333298E-2</v>
      </c>
      <c r="Y23" s="97">
        <f t="shared" si="11"/>
        <v>0.83095320462437328</v>
      </c>
      <c r="Z23" s="97">
        <f t="shared" si="11"/>
        <v>3.3643526025179749</v>
      </c>
      <c r="AA23" s="97">
        <f t="shared" si="11"/>
        <v>2.1781838946621948</v>
      </c>
      <c r="AB23" s="97">
        <f t="shared" si="11"/>
        <v>3.2183115887842741</v>
      </c>
      <c r="AC23" s="97">
        <f t="shared" si="11"/>
        <v>34.550215180803804</v>
      </c>
      <c r="AD23" s="97">
        <f t="shared" si="11"/>
        <v>32.901127501715003</v>
      </c>
      <c r="AE23" s="97">
        <f t="shared" si="11"/>
        <v>14.979131991614347</v>
      </c>
      <c r="AF23" s="97">
        <f t="shared" si="11"/>
        <v>7.9434200045726993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3.388619723232604E-2</v>
      </c>
      <c r="C24" s="69">
        <f>'Basic T2'!O24</f>
        <v>0.29582998150530421</v>
      </c>
      <c r="D24" s="69">
        <f>'Basic T2'!Z24</f>
        <v>0.8120795695316082</v>
      </c>
      <c r="E24" s="69">
        <f>'Basic T2'!AK24</f>
        <v>0.28137734823576982</v>
      </c>
      <c r="F24" s="69">
        <f>'Basic T2'!AV24</f>
        <v>0.33541754834244303</v>
      </c>
      <c r="G24" s="69">
        <f>'Basic T2'!BG24</f>
        <v>2.2826623352565352</v>
      </c>
      <c r="H24" s="69">
        <f>'Basic T2'!BR24</f>
        <v>2.4532703371818192</v>
      </c>
      <c r="I24" s="69">
        <f>'Basic T2'!CC24</f>
        <v>1.8963244133372894</v>
      </c>
      <c r="J24" s="69">
        <f>'Basic T2'!CN24</f>
        <v>0.98435780729424993</v>
      </c>
      <c r="K24" s="309">
        <f t="shared" si="12"/>
        <v>9.3752055379173456</v>
      </c>
      <c r="L24" s="97"/>
      <c r="M24" s="97">
        <f t="shared" si="0"/>
        <v>0.41726017633371909</v>
      </c>
      <c r="N24" s="97">
        <f t="shared" si="1"/>
        <v>0.54888362024103832</v>
      </c>
      <c r="O24" s="97">
        <f t="shared" si="2"/>
        <v>0.7450227961927639</v>
      </c>
      <c r="P24" s="97">
        <f t="shared" si="3"/>
        <v>1.0062254536798132</v>
      </c>
      <c r="Q24" s="97">
        <f t="shared" si="4"/>
        <v>1.0913676550076601</v>
      </c>
      <c r="R24" s="97">
        <f t="shared" si="5"/>
        <v>1.9810377100170993</v>
      </c>
      <c r="S24" s="97">
        <f t="shared" si="6"/>
        <v>2.2572912670592067</v>
      </c>
      <c r="T24" s="97">
        <f t="shared" si="7"/>
        <v>2.8045149755568941</v>
      </c>
      <c r="U24" s="97">
        <f t="shared" si="8"/>
        <v>3.6382550278903483</v>
      </c>
      <c r="V24" s="97">
        <f t="shared" si="9"/>
        <v>1.7098803452728721</v>
      </c>
      <c r="W24" s="97"/>
      <c r="X24" s="97">
        <f t="shared" si="10"/>
        <v>0.36144484614524713</v>
      </c>
      <c r="Y24" s="97">
        <f t="shared" ref="Y24:AG32" si="13">IF($K24&gt;0,C24/$K24*100,0)</f>
        <v>3.1554506224833268</v>
      </c>
      <c r="Z24" s="97">
        <f t="shared" si="13"/>
        <v>8.6619921691019002</v>
      </c>
      <c r="AA24" s="97">
        <f t="shared" si="13"/>
        <v>3.0012925807093973</v>
      </c>
      <c r="AB24" s="97">
        <f t="shared" si="13"/>
        <v>3.5777087444736102</v>
      </c>
      <c r="AC24" s="97">
        <f t="shared" si="13"/>
        <v>24.347864439072524</v>
      </c>
      <c r="AD24" s="97">
        <f t="shared" si="13"/>
        <v>26.167643229364341</v>
      </c>
      <c r="AE24" s="97">
        <f t="shared" si="13"/>
        <v>20.227016950911011</v>
      </c>
      <c r="AF24" s="97">
        <f t="shared" si="13"/>
        <v>10.499586417738636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3.0057982825263035E-2</v>
      </c>
      <c r="C25" s="69">
        <f>'Basic T2'!O25</f>
        <v>1.4288572515013991</v>
      </c>
      <c r="D25" s="69">
        <f>'Basic T2'!Z25</f>
        <v>4.2448489700664256</v>
      </c>
      <c r="E25" s="69">
        <f>'Basic T2'!AK25</f>
        <v>3.4672956307623526</v>
      </c>
      <c r="F25" s="69">
        <f>'Basic T2'!AV25</f>
        <v>2.0105439830445695</v>
      </c>
      <c r="G25" s="69">
        <f>'Basic T2'!BG25</f>
        <v>14.12374891785916</v>
      </c>
      <c r="H25" s="69">
        <f>'Basic T2'!BR25</f>
        <v>9.2361306351161883</v>
      </c>
      <c r="I25" s="69">
        <f>'Basic T2'!CC25</f>
        <v>1.4261107475444545</v>
      </c>
      <c r="J25" s="69">
        <f>'Basic T2'!CN25</f>
        <v>0.45267846624636465</v>
      </c>
      <c r="K25" s="309">
        <f t="shared" si="12"/>
        <v>36.420272584966177</v>
      </c>
      <c r="L25" s="97"/>
      <c r="M25" s="97">
        <f t="shared" si="0"/>
        <v>0.37012117730167143</v>
      </c>
      <c r="N25" s="97">
        <f t="shared" si="1"/>
        <v>2.651104992878099</v>
      </c>
      <c r="O25" s="97">
        <f t="shared" si="2"/>
        <v>3.8943342102781093</v>
      </c>
      <c r="P25" s="97">
        <f t="shared" si="3"/>
        <v>12.399296322113685</v>
      </c>
      <c r="Q25" s="97">
        <f t="shared" si="4"/>
        <v>6.5418243109478285</v>
      </c>
      <c r="R25" s="97">
        <f t="shared" si="5"/>
        <v>12.257476185126489</v>
      </c>
      <c r="S25" s="97">
        <f t="shared" si="6"/>
        <v>8.4983039610773297</v>
      </c>
      <c r="T25" s="97">
        <f t="shared" si="7"/>
        <v>2.1091058682582497</v>
      </c>
      <c r="U25" s="97">
        <f t="shared" si="8"/>
        <v>1.6731311456406308</v>
      </c>
      <c r="V25" s="97">
        <f t="shared" si="9"/>
        <v>6.6424472520255806</v>
      </c>
      <c r="W25" s="97"/>
      <c r="X25" s="97">
        <f t="shared" si="10"/>
        <v>8.2530911198261017E-2</v>
      </c>
      <c r="Y25" s="97">
        <f t="shared" si="13"/>
        <v>3.923246999780043</v>
      </c>
      <c r="Z25" s="97">
        <f t="shared" si="13"/>
        <v>11.65518176769123</v>
      </c>
      <c r="AA25" s="97">
        <f t="shared" si="13"/>
        <v>9.5202352554428931</v>
      </c>
      <c r="AB25" s="97">
        <f t="shared" si="13"/>
        <v>5.5203979551610942</v>
      </c>
      <c r="AC25" s="97">
        <f t="shared" si="13"/>
        <v>38.779909966102956</v>
      </c>
      <c r="AD25" s="97">
        <f t="shared" si="13"/>
        <v>25.359861361742649</v>
      </c>
      <c r="AE25" s="97">
        <f t="shared" si="13"/>
        <v>3.9157058591953944</v>
      </c>
      <c r="AF25" s="97">
        <f t="shared" si="13"/>
        <v>1.2429299236854821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1.4830166596319029E-2</v>
      </c>
      <c r="C26" s="69">
        <f>'Basic T2'!O26</f>
        <v>0.25235861648416258</v>
      </c>
      <c r="D26" s="69">
        <f>'Basic T2'!Z26</f>
        <v>1.0821116370689383</v>
      </c>
      <c r="E26" s="69">
        <f>'Basic T2'!AK26</f>
        <v>0.63621603880029953</v>
      </c>
      <c r="F26" s="69">
        <f>'Basic T2'!AV26</f>
        <v>0.90648870292220696</v>
      </c>
      <c r="G26" s="69">
        <f>'Basic T2'!BG26</f>
        <v>2.7432194506962473</v>
      </c>
      <c r="H26" s="69">
        <f>'Basic T2'!BR26</f>
        <v>2.5114455704622154</v>
      </c>
      <c r="I26" s="69">
        <f>'Basic T2'!CC26</f>
        <v>1.745534736690433</v>
      </c>
      <c r="J26" s="69">
        <f>'Basic T2'!CN26</f>
        <v>0.73815401182462625</v>
      </c>
      <c r="K26" s="309">
        <f t="shared" si="12"/>
        <v>10.630358931545446</v>
      </c>
      <c r="L26" s="97"/>
      <c r="M26" s="97">
        <f t="shared" si="0"/>
        <v>0.18261234468456009</v>
      </c>
      <c r="N26" s="97">
        <f t="shared" si="1"/>
        <v>0.46822675075062786</v>
      </c>
      <c r="O26" s="97">
        <f t="shared" si="2"/>
        <v>0.99275719755741321</v>
      </c>
      <c r="P26" s="97">
        <f t="shared" si="3"/>
        <v>2.2751539038024919</v>
      </c>
      <c r="Q26" s="97">
        <f t="shared" si="4"/>
        <v>2.9494952034802617</v>
      </c>
      <c r="R26" s="97">
        <f t="shared" si="5"/>
        <v>2.3807380946121914</v>
      </c>
      <c r="S26" s="97">
        <f t="shared" si="6"/>
        <v>2.3108191820438311</v>
      </c>
      <c r="T26" s="97">
        <f t="shared" si="7"/>
        <v>2.5815088784243603</v>
      </c>
      <c r="U26" s="97">
        <f t="shared" si="8"/>
        <v>2.728268648836536</v>
      </c>
      <c r="V26" s="97">
        <f t="shared" si="9"/>
        <v>1.9387992857043364</v>
      </c>
      <c r="W26" s="97"/>
      <c r="X26" s="97">
        <f t="shared" si="10"/>
        <v>0.13950767506363979</v>
      </c>
      <c r="Y26" s="97">
        <f t="shared" si="13"/>
        <v>2.3739425743686962</v>
      </c>
      <c r="Z26" s="97">
        <f t="shared" si="13"/>
        <v>10.179445906175253</v>
      </c>
      <c r="AA26" s="97">
        <f t="shared" si="13"/>
        <v>5.9848970566020778</v>
      </c>
      <c r="AB26" s="97">
        <f t="shared" si="13"/>
        <v>8.5273574369367147</v>
      </c>
      <c r="AC26" s="97">
        <f t="shared" si="13"/>
        <v>25.805520475473138</v>
      </c>
      <c r="AD26" s="97">
        <f t="shared" si="13"/>
        <v>23.625218928492949</v>
      </c>
      <c r="AE26" s="97">
        <f t="shared" si="13"/>
        <v>16.420280330427811</v>
      </c>
      <c r="AF26" s="97">
        <f t="shared" si="13"/>
        <v>6.9438296164597428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1.237039418175495E-3</v>
      </c>
      <c r="C27" s="69">
        <f>'Basic T2'!O27</f>
        <v>1.8773226425886715E-2</v>
      </c>
      <c r="D27" s="69">
        <f>'Basic T2'!Z27</f>
        <v>7.6123109670783173E-2</v>
      </c>
      <c r="E27" s="69">
        <f>'Basic T2'!AK27</f>
        <v>2.5348097461146954E-2</v>
      </c>
      <c r="F27" s="69">
        <f>'Basic T2'!AV27</f>
        <v>2.2712787454357532E-2</v>
      </c>
      <c r="G27" s="69">
        <f>'Basic T2'!BG27</f>
        <v>8.8823669384837226E-2</v>
      </c>
      <c r="H27" s="69">
        <f>'Basic T2'!BR27</f>
        <v>0.14070685067545916</v>
      </c>
      <c r="I27" s="69">
        <f>'Basic T2'!CC27</f>
        <v>0.11869125864511459</v>
      </c>
      <c r="J27" s="69">
        <f>'Basic T2'!CN27</f>
        <v>3.7595334543198779E-2</v>
      </c>
      <c r="K27" s="309">
        <f t="shared" si="12"/>
        <v>0.53001137367895967</v>
      </c>
      <c r="L27" s="97"/>
      <c r="M27" s="97">
        <f t="shared" si="0"/>
        <v>1.5232375654924949E-2</v>
      </c>
      <c r="N27" s="97">
        <f t="shared" si="1"/>
        <v>3.4831886990672287E-2</v>
      </c>
      <c r="O27" s="97">
        <f t="shared" si="2"/>
        <v>6.9837309236244594E-2</v>
      </c>
      <c r="P27" s="97">
        <f t="shared" si="3"/>
        <v>9.0646603316450969E-2</v>
      </c>
      <c r="Q27" s="97">
        <f t="shared" si="4"/>
        <v>7.3901922261510253E-2</v>
      </c>
      <c r="R27" s="97">
        <f t="shared" si="5"/>
        <v>7.7086757807163092E-2</v>
      </c>
      <c r="S27" s="97">
        <f t="shared" si="6"/>
        <v>0.1294665086155885</v>
      </c>
      <c r="T27" s="97">
        <f t="shared" si="7"/>
        <v>0.17553505613109166</v>
      </c>
      <c r="U27" s="97">
        <f t="shared" si="8"/>
        <v>0.13895497543011326</v>
      </c>
      <c r="V27" s="97">
        <f t="shared" si="9"/>
        <v>9.6665190641361545E-2</v>
      </c>
      <c r="W27" s="97"/>
      <c r="X27" s="97">
        <f t="shared" si="10"/>
        <v>0.2333986551248613</v>
      </c>
      <c r="Y27" s="97">
        <f t="shared" si="13"/>
        <v>3.5420421821472265</v>
      </c>
      <c r="Z27" s="97">
        <f t="shared" si="13"/>
        <v>14.362542664394354</v>
      </c>
      <c r="AA27" s="97">
        <f t="shared" si="13"/>
        <v>4.7825572657429216</v>
      </c>
      <c r="AB27" s="97">
        <f t="shared" si="13"/>
        <v>4.2853396327519571</v>
      </c>
      <c r="AC27" s="97">
        <f t="shared" si="13"/>
        <v>16.758823262279616</v>
      </c>
      <c r="AD27" s="97">
        <f t="shared" si="13"/>
        <v>26.547892679882111</v>
      </c>
      <c r="AE27" s="97">
        <f t="shared" si="13"/>
        <v>22.394096530654579</v>
      </c>
      <c r="AF27" s="97">
        <f t="shared" si="13"/>
        <v>7.0933071270223635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0.10537667442012177</v>
      </c>
      <c r="C28" s="69">
        <f>'Basic T2'!O28</f>
        <v>1.2722925910786176</v>
      </c>
      <c r="D28" s="69">
        <f>'Basic T2'!Z28</f>
        <v>5.4321952149328272</v>
      </c>
      <c r="E28" s="69">
        <f>'Basic T2'!AK28</f>
        <v>1.7945728842794033</v>
      </c>
      <c r="F28" s="69">
        <f>'Basic T2'!AV28</f>
        <v>1.4013485194339443</v>
      </c>
      <c r="G28" s="69">
        <f>'Basic T2'!BG28</f>
        <v>11.718993598141406</v>
      </c>
      <c r="H28" s="69">
        <f>'Basic T2'!BR28</f>
        <v>10.65534449316989</v>
      </c>
      <c r="I28" s="69">
        <f>'Basic T2'!CC28</f>
        <v>7.250518061606785</v>
      </c>
      <c r="J28" s="69">
        <f>'Basic T2'!CN28</f>
        <v>3.2724613303563053</v>
      </c>
      <c r="K28" s="309">
        <f t="shared" si="12"/>
        <v>42.903103367419298</v>
      </c>
      <c r="L28" s="97"/>
      <c r="M28" s="97">
        <f t="shared" si="0"/>
        <v>1.2975634134613321</v>
      </c>
      <c r="N28" s="97">
        <f t="shared" si="1"/>
        <v>2.3606145659869888</v>
      </c>
      <c r="O28" s="97">
        <f t="shared" si="2"/>
        <v>4.9836363582308829</v>
      </c>
      <c r="P28" s="97">
        <f t="shared" si="3"/>
        <v>6.4175205501349586</v>
      </c>
      <c r="Q28" s="97">
        <f t="shared" si="4"/>
        <v>4.5596494729061101</v>
      </c>
      <c r="R28" s="97">
        <f t="shared" si="5"/>
        <v>10.170478516594972</v>
      </c>
      <c r="S28" s="97">
        <f t="shared" si="6"/>
        <v>9.8041441692763662</v>
      </c>
      <c r="T28" s="97">
        <f t="shared" si="7"/>
        <v>10.722947160995725</v>
      </c>
      <c r="U28" s="97">
        <f t="shared" si="8"/>
        <v>12.095245042523995</v>
      </c>
      <c r="V28" s="97">
        <f t="shared" si="9"/>
        <v>7.8248069231618143</v>
      </c>
      <c r="W28" s="97"/>
      <c r="X28" s="97">
        <f t="shared" si="10"/>
        <v>0.2456155059872546</v>
      </c>
      <c r="Y28" s="97">
        <f t="shared" si="13"/>
        <v>2.9655024723568109</v>
      </c>
      <c r="Z28" s="97">
        <f t="shared" si="13"/>
        <v>12.661543777875162</v>
      </c>
      <c r="AA28" s="97">
        <f t="shared" si="13"/>
        <v>4.1828509907798548</v>
      </c>
      <c r="AB28" s="97">
        <f t="shared" si="13"/>
        <v>3.2663103818688581</v>
      </c>
      <c r="AC28" s="97">
        <f t="shared" si="13"/>
        <v>27.315025437159481</v>
      </c>
      <c r="AD28" s="97">
        <f t="shared" si="13"/>
        <v>24.835836237575251</v>
      </c>
      <c r="AE28" s="97">
        <f t="shared" si="13"/>
        <v>16.899751981841117</v>
      </c>
      <c r="AF28" s="97">
        <f t="shared" si="13"/>
        <v>7.6275632145562193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4.6812470049654602E-2</v>
      </c>
      <c r="C29" s="69">
        <f>'Basic T2'!O29</f>
        <v>0.48314409021621518</v>
      </c>
      <c r="D29" s="69">
        <f>'Basic T2'!Z29</f>
        <v>2.0515900195128456</v>
      </c>
      <c r="E29" s="69">
        <f>'Basic T2'!AK29</f>
        <v>0.54918385776247935</v>
      </c>
      <c r="F29" s="69">
        <f>'Basic T2'!AV29</f>
        <v>0.88376104357525453</v>
      </c>
      <c r="G29" s="69">
        <f>'Basic T2'!BG29</f>
        <v>3.1171811009011505</v>
      </c>
      <c r="H29" s="69">
        <f>'Basic T2'!BR29</f>
        <v>3.1356807758386749</v>
      </c>
      <c r="I29" s="69">
        <f>'Basic T2'!CC29</f>
        <v>1.5737868926825707</v>
      </c>
      <c r="J29" s="69">
        <f>'Basic T2'!CN29</f>
        <v>0.56749867718760183</v>
      </c>
      <c r="K29" s="309">
        <f t="shared" si="12"/>
        <v>12.408638927726448</v>
      </c>
      <c r="L29" s="97"/>
      <c r="M29" s="97">
        <f t="shared" si="0"/>
        <v>0.57642878525484598</v>
      </c>
      <c r="N29" s="97">
        <f t="shared" si="1"/>
        <v>0.89642664339342548</v>
      </c>
      <c r="O29" s="97">
        <f t="shared" si="2"/>
        <v>1.8821817348024479</v>
      </c>
      <c r="P29" s="97">
        <f t="shared" si="3"/>
        <v>1.9639206208157436</v>
      </c>
      <c r="Q29" s="97">
        <f t="shared" si="4"/>
        <v>2.8755448916737589</v>
      </c>
      <c r="R29" s="97">
        <f t="shared" si="5"/>
        <v>2.7052854968773974</v>
      </c>
      <c r="S29" s="97">
        <f t="shared" si="6"/>
        <v>2.8851874676465772</v>
      </c>
      <c r="T29" s="97">
        <f t="shared" si="7"/>
        <v>2.3275072966528203</v>
      </c>
      <c r="U29" s="97">
        <f t="shared" si="8"/>
        <v>2.0975146438613255</v>
      </c>
      <c r="V29" s="97">
        <f t="shared" si="9"/>
        <v>2.2631277499245752</v>
      </c>
      <c r="W29" s="97"/>
      <c r="X29" s="97">
        <f>IF($K29&gt;0,B29/$K29*100,0)</f>
        <v>0.37725708937387653</v>
      </c>
      <c r="Y29" s="97">
        <f t="shared" si="13"/>
        <v>3.8936106774503307</v>
      </c>
      <c r="Z29" s="97">
        <f t="shared" si="13"/>
        <v>16.533562072860995</v>
      </c>
      <c r="AA29" s="97">
        <f t="shared" si="13"/>
        <v>4.4258186652152238</v>
      </c>
      <c r="AB29" s="97">
        <f t="shared" si="13"/>
        <v>7.1221432803604046</v>
      </c>
      <c r="AC29" s="97">
        <f t="shared" si="13"/>
        <v>25.121055734291488</v>
      </c>
      <c r="AD29" s="97">
        <f t="shared" si="13"/>
        <v>25.270142794083256</v>
      </c>
      <c r="AE29" s="97">
        <f t="shared" si="13"/>
        <v>12.682993693740471</v>
      </c>
      <c r="AF29" s="97">
        <f t="shared" si="13"/>
        <v>4.5734159926239446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2.3738544422622777E-2</v>
      </c>
      <c r="C30" s="69">
        <f>'Basic T2'!O30</f>
        <v>0.16536216610442639</v>
      </c>
      <c r="D30" s="69">
        <f>'Basic T2'!Z30</f>
        <v>0.44401372877474021</v>
      </c>
      <c r="E30" s="69">
        <f>'Basic T2'!AK30</f>
        <v>0.21514968985163202</v>
      </c>
      <c r="F30" s="69">
        <f>'Basic T2'!AV30</f>
        <v>0.43761539912489822</v>
      </c>
      <c r="G30" s="69">
        <f>'Basic T2'!BG30</f>
        <v>2.8110642071261696</v>
      </c>
      <c r="H30" s="69">
        <f>'Basic T2'!BR30</f>
        <v>3.3715760123086826</v>
      </c>
      <c r="I30" s="69">
        <f>'Basic T2'!CC30</f>
        <v>2.6674399240399591</v>
      </c>
      <c r="J30" s="69">
        <f>'Basic T2'!CN30</f>
        <v>1.3143798697692088</v>
      </c>
      <c r="K30" s="309">
        <f t="shared" si="12"/>
        <v>11.450339541522339</v>
      </c>
      <c r="L30" s="97"/>
      <c r="M30" s="97">
        <f t="shared" si="0"/>
        <v>0.29230630878345648</v>
      </c>
      <c r="N30" s="97">
        <f t="shared" si="1"/>
        <v>0.30681333893356605</v>
      </c>
      <c r="O30" s="97">
        <f t="shared" si="2"/>
        <v>0.40734967627683538</v>
      </c>
      <c r="P30" s="97">
        <f t="shared" si="3"/>
        <v>0.76939062663505675</v>
      </c>
      <c r="Q30" s="97">
        <f t="shared" si="4"/>
        <v>1.4238947672784805</v>
      </c>
      <c r="R30" s="97">
        <f t="shared" si="5"/>
        <v>2.4396180344257585</v>
      </c>
      <c r="S30" s="97">
        <f t="shared" si="6"/>
        <v>3.10223825457139</v>
      </c>
      <c r="T30" s="97">
        <f t="shared" si="7"/>
        <v>3.9449342953946482</v>
      </c>
      <c r="U30" s="97">
        <f t="shared" si="8"/>
        <v>4.8580395607267306</v>
      </c>
      <c r="V30" s="97">
        <f t="shared" si="9"/>
        <v>2.0883500046548473</v>
      </c>
      <c r="W30" s="97"/>
      <c r="X30" s="97">
        <f t="shared" si="10"/>
        <v>0.20731738422725149</v>
      </c>
      <c r="Y30" s="97">
        <f t="shared" si="13"/>
        <v>1.4441682319094029</v>
      </c>
      <c r="Z30" s="97">
        <f t="shared" si="13"/>
        <v>3.8777341681843955</v>
      </c>
      <c r="AA30" s="97">
        <f t="shared" si="13"/>
        <v>1.8789808727630757</v>
      </c>
      <c r="AB30" s="97">
        <f t="shared" si="13"/>
        <v>3.8218552169389781</v>
      </c>
      <c r="AC30" s="97">
        <f t="shared" si="13"/>
        <v>24.550051087414605</v>
      </c>
      <c r="AD30" s="97">
        <f t="shared" si="13"/>
        <v>29.445205533707924</v>
      </c>
      <c r="AE30" s="97">
        <f t="shared" si="13"/>
        <v>23.295727732501099</v>
      </c>
      <c r="AF30" s="97">
        <f t="shared" si="13"/>
        <v>11.478959772353267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4.9356333223033157E-2</v>
      </c>
      <c r="C31" s="69">
        <f>'Basic T2'!O31</f>
        <v>0.30817108851218561</v>
      </c>
      <c r="D31" s="69">
        <f>'Basic T2'!Z31</f>
        <v>1.1540876817746868</v>
      </c>
      <c r="E31" s="69">
        <f>'Basic T2'!AK31</f>
        <v>0.55062139595644877</v>
      </c>
      <c r="F31" s="69">
        <f>'Basic T2'!AV31</f>
        <v>0.89086293352240897</v>
      </c>
      <c r="G31" s="69">
        <f>'Basic T2'!BG31</f>
        <v>4.6255760232132861</v>
      </c>
      <c r="H31" s="69">
        <f>'Basic T2'!BR31</f>
        <v>7.4421986369599686</v>
      </c>
      <c r="I31" s="69">
        <f>'Basic T2'!CC31</f>
        <v>5.7025216885870433</v>
      </c>
      <c r="J31" s="69">
        <f>'Basic T2'!CN31</f>
        <v>2.9063820169808889</v>
      </c>
      <c r="K31" s="309">
        <f t="shared" si="12"/>
        <v>23.62977779872995</v>
      </c>
      <c r="L31" s="97"/>
      <c r="M31" s="97">
        <f t="shared" si="0"/>
        <v>0.60775283111975664</v>
      </c>
      <c r="N31" s="97">
        <f t="shared" si="1"/>
        <v>0.57178133823855526</v>
      </c>
      <c r="O31" s="97">
        <f t="shared" si="2"/>
        <v>1.0587898821581367</v>
      </c>
      <c r="P31" s="97">
        <f t="shared" si="3"/>
        <v>1.9690613598641369</v>
      </c>
      <c r="Q31" s="97">
        <f t="shared" si="4"/>
        <v>2.8986527255245842</v>
      </c>
      <c r="R31" s="97">
        <f t="shared" si="5"/>
        <v>4.0143653272776429</v>
      </c>
      <c r="S31" s="97">
        <f t="shared" si="6"/>
        <v>6.8476799056021136</v>
      </c>
      <c r="T31" s="97">
        <f t="shared" si="7"/>
        <v>8.4335820187723289</v>
      </c>
      <c r="U31" s="97">
        <f t="shared" si="8"/>
        <v>10.742190398546738</v>
      </c>
      <c r="V31" s="97">
        <f t="shared" si="9"/>
        <v>4.3096753940809256</v>
      </c>
      <c r="W31" s="97"/>
      <c r="X31" s="97">
        <f t="shared" si="10"/>
        <v>0.20887345468684837</v>
      </c>
      <c r="Y31" s="97">
        <f t="shared" si="13"/>
        <v>1.3041641404209443</v>
      </c>
      <c r="Z31" s="97">
        <f t="shared" si="13"/>
        <v>4.8840395013647422</v>
      </c>
      <c r="AA31" s="97">
        <f t="shared" si="13"/>
        <v>2.3302013275217659</v>
      </c>
      <c r="AB31" s="97">
        <f t="shared" si="13"/>
        <v>3.7700859530312254</v>
      </c>
      <c r="AC31" s="97">
        <f t="shared" si="13"/>
        <v>19.575198982454676</v>
      </c>
      <c r="AD31" s="97">
        <f t="shared" si="13"/>
        <v>31.495000504659721</v>
      </c>
      <c r="AE31" s="97">
        <f t="shared" si="13"/>
        <v>24.132777452073807</v>
      </c>
      <c r="AF31" s="97">
        <f t="shared" si="13"/>
        <v>12.299658683786271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3.3707438347271526E-4</v>
      </c>
      <c r="C32" s="69">
        <f>'Basic T2'!O32</f>
        <v>0.1053243691672828</v>
      </c>
      <c r="D32" s="69">
        <f>'Basic T2'!Z32</f>
        <v>0.36630512611569355</v>
      </c>
      <c r="E32" s="69">
        <f>'Basic T2'!AK32</f>
        <v>0.22404188612199868</v>
      </c>
      <c r="F32" s="69">
        <f>'Basic T2'!AV32</f>
        <v>0.26190143814326056</v>
      </c>
      <c r="G32" s="69">
        <f>'Basic T2'!BG32</f>
        <v>1.0664889667415549</v>
      </c>
      <c r="H32" s="69">
        <f>'Basic T2'!BR32</f>
        <v>1.9181786002643604</v>
      </c>
      <c r="I32" s="69">
        <f>'Basic T2'!CC32</f>
        <v>2.3463466788608836</v>
      </c>
      <c r="J32" s="69">
        <f>'Basic T2'!CN32</f>
        <v>1.3397670283639855</v>
      </c>
      <c r="K32" s="309">
        <f t="shared" si="12"/>
        <v>7.6286911681624918</v>
      </c>
      <c r="L32" s="97"/>
      <c r="M32" s="97">
        <f t="shared" si="0"/>
        <v>4.1505901568451202E-3</v>
      </c>
      <c r="N32" s="97">
        <f t="shared" si="1"/>
        <v>0.1954190740031711</v>
      </c>
      <c r="O32" s="97">
        <f t="shared" si="2"/>
        <v>0.33605779477479497</v>
      </c>
      <c r="P32" s="97">
        <f t="shared" si="3"/>
        <v>0.80118975432767525</v>
      </c>
      <c r="Q32" s="97">
        <f t="shared" si="4"/>
        <v>0.85216399619535232</v>
      </c>
      <c r="R32" s="97">
        <f t="shared" si="5"/>
        <v>0.92556609350403651</v>
      </c>
      <c r="S32" s="97">
        <f t="shared" si="6"/>
        <v>1.7649452395900762</v>
      </c>
      <c r="T32" s="97">
        <f t="shared" si="7"/>
        <v>3.4700625865660437</v>
      </c>
      <c r="U32" s="97">
        <f t="shared" si="8"/>
        <v>4.9518722674080378</v>
      </c>
      <c r="V32" s="97">
        <f t="shared" si="9"/>
        <v>1.3913453988653013</v>
      </c>
      <c r="W32" s="97"/>
      <c r="X32" s="97">
        <f t="shared" si="10"/>
        <v>4.4185087067026433E-3</v>
      </c>
      <c r="Y32" s="97">
        <f t="shared" si="13"/>
        <v>1.3806348539424762</v>
      </c>
      <c r="Z32" s="97">
        <f t="shared" si="13"/>
        <v>4.8016772214403955</v>
      </c>
      <c r="AA32" s="97">
        <f t="shared" si="13"/>
        <v>2.9368325599155591</v>
      </c>
      <c r="AB32" s="97">
        <f t="shared" si="13"/>
        <v>3.4331110326798595</v>
      </c>
      <c r="AC32" s="97">
        <f t="shared" si="13"/>
        <v>13.979973015455521</v>
      </c>
      <c r="AD32" s="97">
        <f t="shared" si="13"/>
        <v>25.144268629849233</v>
      </c>
      <c r="AE32" s="97">
        <f t="shared" si="13"/>
        <v>30.756870702186827</v>
      </c>
      <c r="AF32" s="97">
        <f t="shared" si="13"/>
        <v>17.562213475823437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3.8132862046012621E-2</v>
      </c>
      <c r="C33" s="69">
        <f>'Basic T2'!O33</f>
        <v>1.0697686590200963</v>
      </c>
      <c r="D33" s="69">
        <f>'Basic T2'!Z33</f>
        <v>3.8852784202479183</v>
      </c>
      <c r="E33" s="69">
        <f>'Basic T2'!AK33</f>
        <v>1.8058898665883063</v>
      </c>
      <c r="F33" s="69">
        <f>'Basic T2'!AV33</f>
        <v>1.6181563373389356</v>
      </c>
      <c r="G33" s="69">
        <f>'Basic T2'!BG33</f>
        <v>8.7417047877108125</v>
      </c>
      <c r="H33" s="69">
        <f>'Basic T2'!BR33</f>
        <v>14.176773247781915</v>
      </c>
      <c r="I33" s="69">
        <f>'Basic T2'!CC33</f>
        <v>12.354560351064258</v>
      </c>
      <c r="J33" s="69">
        <f>'Basic T2'!CN33</f>
        <v>5.1116272862396324</v>
      </c>
      <c r="K33" s="309">
        <f t="shared" ref="K33" si="14">SUM(B33:J33)</f>
        <v>48.801891818037888</v>
      </c>
      <c r="L33" s="97"/>
      <c r="M33" s="97">
        <f t="shared" si="0"/>
        <v>0.46955179515539913</v>
      </c>
      <c r="N33" s="97">
        <f t="shared" si="1"/>
        <v>1.9848512020165994</v>
      </c>
      <c r="O33" s="97">
        <f t="shared" si="2"/>
        <v>3.5644548899439377</v>
      </c>
      <c r="P33" s="97">
        <f t="shared" si="3"/>
        <v>6.4579908855385062</v>
      </c>
      <c r="Q33" s="97">
        <f t="shared" si="4"/>
        <v>5.2650897248655131</v>
      </c>
      <c r="R33" s="97">
        <f t="shared" si="5"/>
        <v>7.5866003336607868</v>
      </c>
      <c r="S33" s="97">
        <f t="shared" si="6"/>
        <v>13.044264206144437</v>
      </c>
      <c r="T33" s="97">
        <f t="shared" si="7"/>
        <v>18.27142511971573</v>
      </c>
      <c r="U33" s="97">
        <f t="shared" si="8"/>
        <v>18.892930535068736</v>
      </c>
      <c r="V33" s="97">
        <f t="shared" si="9"/>
        <v>8.9006470625424754</v>
      </c>
      <c r="W33" s="97"/>
      <c r="X33" s="97">
        <f t="shared" ref="X33" si="15">IF($K33&gt;0,B33/$K33*100,0)</f>
        <v>7.813808158953002E-2</v>
      </c>
      <c r="Y33" s="97">
        <f t="shared" ref="Y33" si="16">IF($K33&gt;0,C33/$K33*100,0)</f>
        <v>2.1920639122123013</v>
      </c>
      <c r="Z33" s="97">
        <f t="shared" ref="Z33" si="17">IF($K33&gt;0,D33/$K33*100,0)</f>
        <v>7.9613274721695575</v>
      </c>
      <c r="AA33" s="97">
        <f t="shared" ref="AA33" si="18">IF($K33&gt;0,E33/$K33*100,0)</f>
        <v>3.7004505344213379</v>
      </c>
      <c r="AB33" s="97">
        <f t="shared" ref="AB33" si="19">IF($K33&gt;0,F33/$K33*100,0)</f>
        <v>3.3157655923921405</v>
      </c>
      <c r="AC33" s="97">
        <f t="shared" ref="AC33" si="20">IF($K33&gt;0,G33/$K33*100,0)</f>
        <v>17.912635068134289</v>
      </c>
      <c r="AD33" s="97">
        <f t="shared" ref="AD33" si="21">IF($K33&gt;0,H33/$K33*100,0)</f>
        <v>29.049638691551653</v>
      </c>
      <c r="AE33" s="97">
        <f t="shared" ref="AE33" si="22">IF($K33&gt;0,I33/$K33*100,0)</f>
        <v>25.315740621550724</v>
      </c>
      <c r="AF33" s="97">
        <f>IF($K33&gt;0,J33/$K33*100,0)</f>
        <v>10.47424002597846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8.1211194248320293</v>
      </c>
      <c r="C35" s="310">
        <f t="shared" ref="C35:K35" si="24">SUM(C8:C33)</f>
        <v>53.896667817376766</v>
      </c>
      <c r="D35" s="310">
        <f t="shared" si="24"/>
        <v>109.00063376335861</v>
      </c>
      <c r="E35" s="310">
        <f t="shared" si="24"/>
        <v>27.963648425584925</v>
      </c>
      <c r="F35" s="310">
        <f t="shared" si="24"/>
        <v>30.733689678579378</v>
      </c>
      <c r="G35" s="310">
        <f t="shared" si="24"/>
        <v>115.22558726238645</v>
      </c>
      <c r="H35" s="310">
        <f t="shared" si="24"/>
        <v>108.68204617554446</v>
      </c>
      <c r="I35" s="310">
        <f t="shared" si="24"/>
        <v>67.616840340128164</v>
      </c>
      <c r="J35" s="310">
        <f t="shared" si="24"/>
        <v>27.055767112209072</v>
      </c>
      <c r="K35" s="310">
        <f t="shared" si="24"/>
        <v>548.29599999999994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1.4811560589229231</v>
      </c>
      <c r="Y35" s="98">
        <f t="shared" ref="Y35:AG35" si="26">IF($K35&gt;0,C35/$K35*100,0)</f>
        <v>9.8298488074647228</v>
      </c>
      <c r="Z35" s="98">
        <f t="shared" si="26"/>
        <v>19.879888557158658</v>
      </c>
      <c r="AA35" s="98">
        <f t="shared" si="26"/>
        <v>5.1001007531670712</v>
      </c>
      <c r="AB35" s="98">
        <f t="shared" si="26"/>
        <v>5.6053098469767022</v>
      </c>
      <c r="AC35" s="98">
        <f t="shared" si="26"/>
        <v>21.015215734272449</v>
      </c>
      <c r="AD35" s="98">
        <f t="shared" si="26"/>
        <v>19.821783521226578</v>
      </c>
      <c r="AE35" s="98">
        <f t="shared" si="26"/>
        <v>12.332178301524756</v>
      </c>
      <c r="AF35" s="98">
        <f t="shared" si="26"/>
        <v>4.9345184192861291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automation\Data\Results\Workbooks\LEPs\CH_LEP\[CH_LEP_MainTables.Main.xlsm]Manager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automation\Data\Results\Workbooks\LEPs\CH_LEP\[CH_LEP_MainTables.Main.xlsm]Manager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automation\Data\Results\Workbooks\LEPs\CH_LEP\[CH_LEP_MainTables.Main.xlsm]Manager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automation\Data\Results\Workbooks\LEPs\CH_LEP\[CH_LEP_MainTables.Main.xlsm]Manager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automation\Data\Results\Workbooks\LEPs\CH_LEP\[CH_LEP_MainTables.Main.xlsm]Manager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automation\Data\Results\Workbooks\LEPs\CH_LEP\[CH_LEP_MainTables.Main.xlsm]Manager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automation\Data\Results\Workbooks\LEPs\CH_LEP\[CH_LEP_MainTables.Main.xlsm]Manager</v>
      </c>
      <c r="Y79" s="91" t="str">
        <f ca="1">CELL("filename")</f>
        <v>M:\IE\Projects\Nuffield via NFER AI and automation\Data\Results\Workbooks\LEPs\CH_LEP\[CH_LEP_MainTables.Main.xlsm]Manager</v>
      </c>
      <c r="AW79" s="91" t="str">
        <f ca="1">CELL("filename")</f>
        <v>M:\IE\Projects\Nuffield via NFER AI and automation\Data\Results\Workbooks\LEPs\CH_LEP\[CH_LEP_MainTables.Main.xlsm]Manager</v>
      </c>
      <c r="BU79" s="91" t="str">
        <f ca="1">CELL("filename")</f>
        <v>M:\IE\Projects\Nuffield via NFER AI and automation\Data\Results\Workbooks\LEPs\CH_LEP\[CH_LEP_MainTables.Main.xlsm]Manager</v>
      </c>
      <c r="CS79" s="91" t="str">
        <f ca="1">CELL("filename")</f>
        <v>M:\IE\Projects\Nuffield via NFER AI and automation\Data\Results\Workbooks\LEPs\CH_LEP\[CH_LEP_MainTables.Main.xlsm]Manager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automation\Data\Results\Workbooks\LEPs\CH_LEP\[CH_LEP_MainTables.Main.xlsm]Manager</v>
      </c>
      <c r="Y96" s="91" t="str">
        <f ca="1">CELL("filename")</f>
        <v>M:\IE\Projects\Nuffield via NFER AI and automation\Data\Results\Workbooks\LEPs\CH_LEP\[CH_LEP_MainTables.Main.xlsm]Manager</v>
      </c>
      <c r="AW96" s="91" t="str">
        <f ca="1">CELL("filename")</f>
        <v>M:\IE\Projects\Nuffield via NFER AI and automation\Data\Results\Workbooks\LEPs\CH_LEP\[CH_LEP_MainTables.Main.xlsm]Manager</v>
      </c>
      <c r="BU96" s="91" t="str">
        <f ca="1">CELL("filename")</f>
        <v>M:\IE\Projects\Nuffield via NFER AI and automation\Data\Results\Workbooks\LEPs\CH_LEP\[CH_LEP_MainTables.Main.xlsm]Manager</v>
      </c>
      <c r="CS96" s="91" t="str">
        <f ca="1">CELL("filename")</f>
        <v>M:\IE\Projects\Nuffield via NFER AI and automation\Data\Results\Workbooks\LEPs\CH_LEP\[CH_LEP_MainTables.Main.xlsm]Manager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64B4F2-09D4-4711-841A-2278FFA580EA}"/>
</file>

<file path=customXml/itemProps2.xml><?xml version="1.0" encoding="utf-8"?>
<ds:datastoreItem xmlns:ds="http://schemas.openxmlformats.org/officeDocument/2006/customXml" ds:itemID="{DE90883C-C46D-4ACD-BCF0-69581B95C2D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2024-02-29T15:48:21Z</dcterms:modified>
</cp:coreProperties>
</file>